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B5" i="14"/>
  <c r="Q3" i="10"/>
  <c r="B3" i="10"/>
  <c r="C3" i="10" l="1"/>
  <c r="I3" i="10"/>
  <c r="C5" i="14"/>
  <c r="F5" i="14"/>
  <c r="D3" i="10"/>
  <c r="E3" i="10"/>
  <c r="J3" i="10"/>
  <c r="D5" i="14"/>
  <c r="M3" i="10"/>
  <c r="O3" i="10"/>
  <c r="G5" i="14"/>
  <c r="F3" i="10"/>
  <c r="G3" i="10"/>
  <c r="H3" i="10"/>
  <c r="K3" i="10"/>
  <c r="L3" i="10"/>
  <c r="E5" i="14"/>
  <c r="N3" i="10"/>
  <c r="P3" i="10"/>
  <c r="H5" i="14"/>
  <c r="B9" i="50"/>
  <c r="B9" i="46"/>
  <c r="P9" i="42"/>
  <c r="H8" i="42"/>
  <c r="B9" i="42"/>
  <c r="B9" i="38"/>
  <c r="E9" i="34"/>
  <c r="D9" i="34"/>
  <c r="B9" i="34"/>
  <c r="P9" i="30"/>
  <c r="O8" i="30"/>
  <c r="P8" i="46" l="1"/>
  <c r="C9" i="50"/>
  <c r="C8" i="50"/>
  <c r="Q9" i="46"/>
  <c r="Q8" i="46"/>
  <c r="E9" i="46"/>
  <c r="E8" i="46"/>
  <c r="I8" i="50"/>
  <c r="I9" i="50"/>
  <c r="C8" i="46"/>
  <c r="C9" i="46"/>
  <c r="M8" i="50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L9" i="50"/>
  <c r="F9" i="46"/>
  <c r="F8" i="46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P8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H8" i="50"/>
  <c r="H9" i="50"/>
  <c r="O9" i="46"/>
  <c r="D8" i="34"/>
  <c r="O9" i="30"/>
  <c r="P8" i="30"/>
  <c r="E8" i="34"/>
  <c r="K9" i="50"/>
  <c r="H9" i="42"/>
  <c r="P9" i="46"/>
  <c r="E4" i="18"/>
  <c r="E3" i="18" s="1"/>
  <c r="G4" i="18" l="1"/>
  <c r="E12" i="14"/>
  <c r="I4" i="18"/>
  <c r="I3" i="18" s="1"/>
  <c r="M4" i="18"/>
  <c r="M3" i="18" s="1"/>
  <c r="J4" i="18"/>
  <c r="J3" i="18" s="1"/>
  <c r="L4" i="18"/>
  <c r="L3" i="18" s="1"/>
  <c r="N4" i="18"/>
  <c r="N3" i="18" s="1"/>
  <c r="P4" i="18"/>
  <c r="P3" i="18" s="1"/>
  <c r="K4" i="18"/>
  <c r="K3" i="18" s="1"/>
  <c r="O4" i="18"/>
  <c r="O3" i="18" s="1"/>
  <c r="I33" i="14"/>
  <c r="Q4" i="18"/>
  <c r="Q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J28" i="26"/>
  <c r="F28" i="26"/>
  <c r="B28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Q28" i="26"/>
  <c r="P28" i="26"/>
  <c r="O28" i="26"/>
  <c r="N28" i="26"/>
  <c r="M28" i="26"/>
  <c r="L28" i="26"/>
  <c r="K28" i="26"/>
  <c r="I28" i="26"/>
  <c r="H28" i="26"/>
  <c r="G28" i="26"/>
  <c r="E28" i="26"/>
  <c r="D28" i="26"/>
  <c r="C28" i="26"/>
  <c r="Q27" i="26"/>
  <c r="P27" i="26"/>
  <c r="O27" i="26"/>
  <c r="N27" i="26"/>
  <c r="H27" i="26"/>
  <c r="G27" i="26"/>
  <c r="F27" i="26"/>
  <c r="E27" i="26"/>
  <c r="D27" i="26"/>
  <c r="C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H27" i="22"/>
  <c r="E27" i="22"/>
  <c r="M26" i="22"/>
  <c r="E26" i="22"/>
  <c r="I27" i="22"/>
  <c r="Q26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M29" i="18"/>
  <c r="I29" i="18"/>
  <c r="B4" i="18"/>
  <c r="B3" i="18" s="1"/>
  <c r="N29" i="18"/>
  <c r="L29" i="18"/>
  <c r="K29" i="18"/>
  <c r="J29" i="18"/>
  <c r="H29" i="18"/>
  <c r="G29" i="18"/>
  <c r="F29" i="18"/>
  <c r="E29" i="18"/>
  <c r="D29" i="18"/>
  <c r="C29" i="18"/>
  <c r="Q28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L21" i="10"/>
  <c r="Q22" i="10"/>
  <c r="P22" i="10"/>
  <c r="O22" i="10"/>
  <c r="N22" i="10"/>
  <c r="M22" i="10"/>
  <c r="L22" i="10"/>
  <c r="K22" i="10"/>
  <c r="J22" i="10"/>
  <c r="H22" i="10"/>
  <c r="D22" i="10"/>
  <c r="C22" i="10"/>
  <c r="Q21" i="10"/>
  <c r="P21" i="10"/>
  <c r="O21" i="10"/>
  <c r="N21" i="10"/>
  <c r="M21" i="10"/>
  <c r="K21" i="10"/>
  <c r="J21" i="10"/>
  <c r="I21" i="10"/>
  <c r="H21" i="10"/>
  <c r="G21" i="10"/>
  <c r="F21" i="10"/>
  <c r="E21" i="10"/>
  <c r="D21" i="10"/>
  <c r="C21" i="10"/>
  <c r="B22" i="10"/>
  <c r="B21" i="10"/>
  <c r="F24" i="18" l="1"/>
  <c r="O25" i="18"/>
  <c r="J25" i="14"/>
  <c r="E19" i="10"/>
  <c r="C24" i="26"/>
  <c r="D25" i="14"/>
  <c r="P25" i="14"/>
  <c r="O25" i="14"/>
  <c r="B37" i="14"/>
  <c r="F19" i="10"/>
  <c r="E25" i="14"/>
  <c r="E19" i="14"/>
  <c r="P25" i="18"/>
  <c r="D25" i="26"/>
  <c r="H24" i="18"/>
  <c r="J23" i="26"/>
  <c r="K23" i="22"/>
  <c r="D18" i="10"/>
  <c r="Q23" i="26"/>
  <c r="M19" i="10"/>
  <c r="C24" i="22"/>
  <c r="E24" i="26"/>
  <c r="J19" i="10"/>
  <c r="G25" i="26"/>
  <c r="O23" i="26"/>
  <c r="H22" i="22"/>
  <c r="I24" i="18"/>
  <c r="L23" i="26"/>
  <c r="K24" i="18"/>
  <c r="N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L24" i="18"/>
  <c r="O19" i="10"/>
  <c r="I23" i="18"/>
  <c r="O22" i="22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K24" i="22"/>
  <c r="N23" i="18"/>
  <c r="J28" i="18"/>
  <c r="M24" i="22"/>
  <c r="C23" i="26"/>
  <c r="L24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D23" i="26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J27" i="26"/>
  <c r="L19" i="14"/>
  <c r="L25" i="14"/>
  <c r="G19" i="10"/>
  <c r="H19" i="10"/>
  <c r="K23" i="26"/>
  <c r="I22" i="22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F27" i="18"/>
  <c r="N28" i="18"/>
  <c r="M28" i="22"/>
  <c r="G23" i="22"/>
  <c r="P24" i="22"/>
  <c r="F23" i="26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F23" i="22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2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H37" i="14" s="1"/>
  <c r="L38" i="14"/>
  <c r="L37" i="14" s="1"/>
  <c r="P38" i="14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C28" i="22"/>
  <c r="G28" i="22"/>
  <c r="K28" i="22"/>
  <c r="O28" i="22"/>
  <c r="Q24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L26" i="22"/>
  <c r="L22" i="22"/>
  <c r="P26" i="22"/>
  <c r="G22" i="22"/>
  <c r="K22" i="22"/>
  <c r="C26" i="22"/>
  <c r="G26" i="22"/>
  <c r="K26" i="22"/>
  <c r="O26" i="22"/>
  <c r="C22" i="22"/>
  <c r="B26" i="22"/>
  <c r="B28" i="22"/>
  <c r="P37" i="14" l="1"/>
  <c r="D33" i="14"/>
  <c r="C23" i="22"/>
  <c r="Q37" i="14"/>
  <c r="N32" i="14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N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J73" i="52"/>
  <c r="L73" i="52"/>
  <c r="L74" i="52"/>
  <c r="E75" i="52"/>
  <c r="K75" i="52"/>
  <c r="L75" i="52"/>
  <c r="P75" i="52"/>
  <c r="Q75" i="52"/>
  <c r="L76" i="52"/>
  <c r="H77" i="52"/>
  <c r="L77" i="52"/>
  <c r="M77" i="52"/>
  <c r="K78" i="52"/>
  <c r="L78" i="52"/>
  <c r="D79" i="52"/>
  <c r="E79" i="52"/>
  <c r="H79" i="52"/>
  <c r="I79" i="52"/>
  <c r="J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J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H86" i="52"/>
  <c r="L86" i="52"/>
  <c r="P86" i="52"/>
  <c r="F87" i="52"/>
  <c r="G87" i="52"/>
  <c r="H87" i="52"/>
  <c r="I87" i="52"/>
  <c r="J87" i="52"/>
  <c r="K87" i="52"/>
  <c r="L87" i="52"/>
  <c r="M87" i="52"/>
  <c r="F88" i="52"/>
  <c r="G88" i="52"/>
  <c r="H88" i="52"/>
  <c r="I88" i="52"/>
  <c r="J88" i="52"/>
  <c r="K88" i="52"/>
  <c r="L88" i="52"/>
  <c r="M88" i="52"/>
  <c r="N88" i="52"/>
  <c r="O88" i="52"/>
  <c r="Q88" i="52"/>
  <c r="G89" i="52"/>
  <c r="H89" i="52"/>
  <c r="I89" i="52"/>
  <c r="J89" i="52"/>
  <c r="K89" i="52"/>
  <c r="L89" i="52"/>
  <c r="M89" i="52"/>
  <c r="L90" i="52"/>
  <c r="P90" i="52"/>
  <c r="D91" i="52"/>
  <c r="E91" i="52"/>
  <c r="G91" i="52"/>
  <c r="H91" i="52"/>
  <c r="J91" i="52"/>
  <c r="L91" i="52"/>
  <c r="N91" i="52"/>
  <c r="P91" i="52"/>
  <c r="H74" i="52"/>
  <c r="P74" i="52"/>
  <c r="J75" i="52"/>
  <c r="H76" i="52"/>
  <c r="P76" i="52"/>
  <c r="H78" i="52"/>
  <c r="P78" i="52"/>
  <c r="H84" i="52"/>
  <c r="P88" i="52"/>
  <c r="N89" i="52"/>
  <c r="F91" i="52"/>
  <c r="A3" i="51"/>
  <c r="B73" i="51"/>
  <c r="B74" i="51"/>
  <c r="C74" i="51"/>
  <c r="B75" i="51"/>
  <c r="E75" i="51"/>
  <c r="G75" i="51"/>
  <c r="I75" i="51"/>
  <c r="J75" i="51"/>
  <c r="K75" i="51"/>
  <c r="N75" i="51"/>
  <c r="Q75" i="51"/>
  <c r="B76" i="51"/>
  <c r="B77" i="51"/>
  <c r="E77" i="51"/>
  <c r="F77" i="51"/>
  <c r="G77" i="51"/>
  <c r="I77" i="51"/>
  <c r="K100" i="51"/>
  <c r="O100" i="51"/>
  <c r="B78" i="51"/>
  <c r="C78" i="51"/>
  <c r="N101" i="51"/>
  <c r="E79" i="51"/>
  <c r="F79" i="51"/>
  <c r="H102" i="51"/>
  <c r="I79" i="51"/>
  <c r="J79" i="51"/>
  <c r="L102" i="51"/>
  <c r="M79" i="51"/>
  <c r="N79" i="51"/>
  <c r="O79" i="51"/>
  <c r="Q79" i="51"/>
  <c r="B80" i="51"/>
  <c r="C80" i="51"/>
  <c r="B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C84" i="51"/>
  <c r="D84" i="51"/>
  <c r="E84" i="51"/>
  <c r="F84" i="51"/>
  <c r="G84" i="51"/>
  <c r="I84" i="51"/>
  <c r="J84" i="51"/>
  <c r="M84" i="51"/>
  <c r="N84" i="51"/>
  <c r="O84" i="51"/>
  <c r="C85" i="51"/>
  <c r="D85" i="51"/>
  <c r="E85" i="51"/>
  <c r="F85" i="51"/>
  <c r="G85" i="51"/>
  <c r="I85" i="51"/>
  <c r="J85" i="51"/>
  <c r="B86" i="51"/>
  <c r="C104" i="51"/>
  <c r="E86" i="51"/>
  <c r="F86" i="51"/>
  <c r="G86" i="51"/>
  <c r="H104" i="51"/>
  <c r="I86" i="51"/>
  <c r="J86" i="51"/>
  <c r="M86" i="51"/>
  <c r="N86" i="51"/>
  <c r="B87" i="51"/>
  <c r="C87" i="51"/>
  <c r="D87" i="51"/>
  <c r="B88" i="51"/>
  <c r="C88" i="51"/>
  <c r="D88" i="51"/>
  <c r="E88" i="51"/>
  <c r="F88" i="51"/>
  <c r="G88" i="51"/>
  <c r="I88" i="51"/>
  <c r="B89" i="51"/>
  <c r="C89" i="51"/>
  <c r="D89" i="51"/>
  <c r="B105" i="52"/>
  <c r="E90" i="51"/>
  <c r="F90" i="51"/>
  <c r="G90" i="51"/>
  <c r="I105" i="52"/>
  <c r="L105" i="51"/>
  <c r="B91" i="51"/>
  <c r="C91" i="51"/>
  <c r="E91" i="51"/>
  <c r="I91" i="51"/>
  <c r="M91" i="51"/>
  <c r="N91" i="51"/>
  <c r="Q91" i="51"/>
  <c r="A70" i="51"/>
  <c r="F75" i="51"/>
  <c r="B79" i="51"/>
  <c r="F80" i="51"/>
  <c r="J80" i="51"/>
  <c r="C81" i="51"/>
  <c r="F81" i="51"/>
  <c r="J81" i="51"/>
  <c r="O81" i="51"/>
  <c r="B83" i="51"/>
  <c r="B84" i="51"/>
  <c r="B85" i="51"/>
  <c r="F91" i="51"/>
  <c r="J91" i="51"/>
  <c r="A93" i="51"/>
  <c r="K96" i="51"/>
  <c r="O97" i="51"/>
  <c r="O98" i="51"/>
  <c r="K99" i="51"/>
  <c r="G100" i="51"/>
  <c r="C102" i="51"/>
  <c r="C106" i="51"/>
  <c r="F101" i="51"/>
  <c r="G101" i="51"/>
  <c r="F34" i="50"/>
  <c r="H34" i="50"/>
  <c r="K35" i="50"/>
  <c r="O35" i="50"/>
  <c r="K34" i="50"/>
  <c r="C35" i="50"/>
  <c r="H35" i="50"/>
  <c r="I35" i="50"/>
  <c r="K36" i="50"/>
  <c r="B52" i="49"/>
  <c r="C69" i="49"/>
  <c r="D52" i="49"/>
  <c r="G52" i="49"/>
  <c r="H69" i="49"/>
  <c r="I52" i="49"/>
  <c r="J52" i="49"/>
  <c r="L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C71" i="49"/>
  <c r="D54" i="49"/>
  <c r="E54" i="49"/>
  <c r="G54" i="49"/>
  <c r="H71" i="49"/>
  <c r="I54" i="49"/>
  <c r="J54" i="49"/>
  <c r="K71" i="49"/>
  <c r="L71" i="49"/>
  <c r="M71" i="49"/>
  <c r="N54" i="49"/>
  <c r="C72" i="49"/>
  <c r="E72" i="49"/>
  <c r="F55" i="49"/>
  <c r="G55" i="49"/>
  <c r="H72" i="49"/>
  <c r="J55" i="49"/>
  <c r="L72" i="49"/>
  <c r="O55" i="49"/>
  <c r="P72" i="49"/>
  <c r="Q55" i="49"/>
  <c r="I56" i="49"/>
  <c r="K56" i="49"/>
  <c r="C57" i="49"/>
  <c r="P57" i="49"/>
  <c r="B58" i="49"/>
  <c r="C75" i="49"/>
  <c r="D58" i="49"/>
  <c r="E75" i="49"/>
  <c r="F58" i="49"/>
  <c r="H75" i="49"/>
  <c r="K75" i="49"/>
  <c r="L75" i="49"/>
  <c r="M75" i="49"/>
  <c r="N58" i="49"/>
  <c r="P75" i="49"/>
  <c r="B59" i="49"/>
  <c r="C59" i="49"/>
  <c r="E59" i="49"/>
  <c r="L59" i="49"/>
  <c r="I60" i="49"/>
  <c r="K60" i="49"/>
  <c r="L60" i="49"/>
  <c r="I61" i="49"/>
  <c r="L61" i="49"/>
  <c r="B62" i="49"/>
  <c r="C62" i="49"/>
  <c r="D62" i="49"/>
  <c r="E62" i="49"/>
  <c r="F62" i="49"/>
  <c r="G62" i="49"/>
  <c r="H62" i="49"/>
  <c r="I62" i="49"/>
  <c r="J62" i="49"/>
  <c r="K62" i="49"/>
  <c r="L62" i="49"/>
  <c r="N62" i="49"/>
  <c r="O62" i="49"/>
  <c r="P62" i="49"/>
  <c r="Q62" i="49"/>
  <c r="B63" i="49"/>
  <c r="C63" i="49"/>
  <c r="D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D64" i="49"/>
  <c r="E64" i="49"/>
  <c r="K77" i="49"/>
  <c r="L64" i="49"/>
  <c r="M77" i="49"/>
  <c r="P77" i="49"/>
  <c r="C52" i="49"/>
  <c r="E52" i="49"/>
  <c r="K52" i="49"/>
  <c r="M52" i="49"/>
  <c r="C54" i="49"/>
  <c r="M54" i="49"/>
  <c r="P54" i="49"/>
  <c r="E55" i="49"/>
  <c r="H55" i="49"/>
  <c r="K55" i="49"/>
  <c r="L55" i="49"/>
  <c r="M55" i="49"/>
  <c r="P58" i="49"/>
  <c r="H59" i="49"/>
  <c r="K59" i="49"/>
  <c r="M59" i="49"/>
  <c r="E60" i="49"/>
  <c r="C61" i="49"/>
  <c r="K61" i="49"/>
  <c r="M62" i="49"/>
  <c r="E63" i="49"/>
  <c r="P63" i="49"/>
  <c r="C64" i="49"/>
  <c r="E69" i="49"/>
  <c r="G69" i="49"/>
  <c r="J69" i="49"/>
  <c r="K69" i="49"/>
  <c r="M69" i="49"/>
  <c r="O69" i="49"/>
  <c r="Q69" i="49"/>
  <c r="B70" i="49"/>
  <c r="D70" i="49"/>
  <c r="E70" i="49"/>
  <c r="H70" i="49"/>
  <c r="M70" i="49"/>
  <c r="N70" i="49"/>
  <c r="P71" i="49"/>
  <c r="G72" i="49"/>
  <c r="J72" i="49"/>
  <c r="K72" i="49"/>
  <c r="M72" i="49"/>
  <c r="O72" i="49"/>
  <c r="Q72" i="49"/>
  <c r="B75" i="49"/>
  <c r="D77" i="49"/>
  <c r="E77" i="49"/>
  <c r="N36" i="46"/>
  <c r="C53" i="48"/>
  <c r="D53" i="48"/>
  <c r="G53" i="48"/>
  <c r="H53" i="48"/>
  <c r="D54" i="48"/>
  <c r="F54" i="48"/>
  <c r="H54" i="48"/>
  <c r="I54" i="48"/>
  <c r="K54" i="48"/>
  <c r="L54" i="48"/>
  <c r="O54" i="48"/>
  <c r="Q54" i="48"/>
  <c r="G55" i="48"/>
  <c r="B56" i="48"/>
  <c r="G56" i="48"/>
  <c r="H56" i="48"/>
  <c r="D57" i="48"/>
  <c r="G57" i="48"/>
  <c r="H57" i="48"/>
  <c r="B58" i="48"/>
  <c r="C58" i="48"/>
  <c r="E58" i="48"/>
  <c r="G58" i="48"/>
  <c r="H58" i="48"/>
  <c r="J58" i="48"/>
  <c r="K58" i="48"/>
  <c r="L58" i="48"/>
  <c r="O58" i="48"/>
  <c r="P58" i="48"/>
  <c r="Q58" i="48"/>
  <c r="B60" i="48"/>
  <c r="C60" i="48"/>
  <c r="D60" i="48"/>
  <c r="E60" i="48"/>
  <c r="F60" i="48"/>
  <c r="G60" i="48"/>
  <c r="H60" i="48"/>
  <c r="D61" i="48"/>
  <c r="H61" i="48"/>
  <c r="I61" i="48"/>
  <c r="L61" i="48"/>
  <c r="B62" i="48"/>
  <c r="D62" i="48"/>
  <c r="H62" i="48"/>
  <c r="L62" i="48"/>
  <c r="B63" i="48"/>
  <c r="C63" i="48"/>
  <c r="D63" i="48"/>
  <c r="E63" i="48"/>
  <c r="F63" i="48"/>
  <c r="G63" i="48"/>
  <c r="H63" i="48"/>
  <c r="I63" i="48"/>
  <c r="J63" i="48"/>
  <c r="K63" i="48"/>
  <c r="L63" i="48"/>
  <c r="M63" i="48"/>
  <c r="N63" i="48"/>
  <c r="O63" i="48"/>
  <c r="P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64" i="48"/>
  <c r="D55" i="48"/>
  <c r="L56" i="48"/>
  <c r="D58" i="48"/>
  <c r="A3" i="47"/>
  <c r="K68" i="49"/>
  <c r="G52" i="47"/>
  <c r="H69" i="47"/>
  <c r="K69" i="48"/>
  <c r="B70" i="47"/>
  <c r="H70" i="47"/>
  <c r="N70" i="47"/>
  <c r="B71" i="47"/>
  <c r="E54" i="47"/>
  <c r="F54" i="47"/>
  <c r="G54" i="47"/>
  <c r="H71" i="47"/>
  <c r="I54" i="47"/>
  <c r="K54" i="47"/>
  <c r="M54" i="47"/>
  <c r="N54" i="47"/>
  <c r="O54" i="47"/>
  <c r="B72" i="47"/>
  <c r="E72" i="47"/>
  <c r="G72" i="48"/>
  <c r="D73" i="47"/>
  <c r="F56" i="47"/>
  <c r="I56" i="47"/>
  <c r="J73" i="47"/>
  <c r="K56" i="47"/>
  <c r="M56" i="47"/>
  <c r="O56" i="47"/>
  <c r="B74" i="47"/>
  <c r="F57" i="47"/>
  <c r="N74" i="47"/>
  <c r="B75" i="47"/>
  <c r="C58" i="47"/>
  <c r="E58" i="47"/>
  <c r="F58" i="47"/>
  <c r="G58" i="47"/>
  <c r="I58" i="47"/>
  <c r="J75" i="47"/>
  <c r="K58" i="47"/>
  <c r="M58" i="47"/>
  <c r="N58" i="47"/>
  <c r="O58" i="47"/>
  <c r="F59" i="47"/>
  <c r="J76" i="47"/>
  <c r="K60" i="47"/>
  <c r="L60" i="47"/>
  <c r="M60" i="47"/>
  <c r="N60" i="47"/>
  <c r="O60" i="47"/>
  <c r="P60" i="47"/>
  <c r="K61" i="47"/>
  <c r="L61" i="47"/>
  <c r="M61" i="47"/>
  <c r="N61" i="47"/>
  <c r="O61" i="47"/>
  <c r="P61" i="47"/>
  <c r="F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I64" i="47"/>
  <c r="J77" i="47"/>
  <c r="O64" i="47"/>
  <c r="Q64" i="47"/>
  <c r="A49" i="47"/>
  <c r="K52" i="47"/>
  <c r="E53" i="47"/>
  <c r="F53" i="47"/>
  <c r="K53" i="47"/>
  <c r="O53" i="47"/>
  <c r="F55" i="47"/>
  <c r="K55" i="47"/>
  <c r="K62" i="47"/>
  <c r="M62" i="47"/>
  <c r="C63" i="47"/>
  <c r="F63" i="47"/>
  <c r="G63" i="47"/>
  <c r="F64" i="47"/>
  <c r="K64" i="47"/>
  <c r="M64" i="47"/>
  <c r="N64" i="47"/>
  <c r="A66" i="47"/>
  <c r="N77" i="47"/>
  <c r="P72" i="47"/>
  <c r="H34" i="46"/>
  <c r="I34" i="46"/>
  <c r="J34" i="46"/>
  <c r="K34" i="46"/>
  <c r="P34" i="46"/>
  <c r="H35" i="46"/>
  <c r="J35" i="46"/>
  <c r="B36" i="46"/>
  <c r="D36" i="46"/>
  <c r="F36" i="46"/>
  <c r="H36" i="46"/>
  <c r="J36" i="46"/>
  <c r="L36" i="46"/>
  <c r="I81" i="45"/>
  <c r="K81" i="45"/>
  <c r="L81" i="45"/>
  <c r="N81" i="45"/>
  <c r="O81" i="45"/>
  <c r="P81" i="45"/>
  <c r="Q81" i="45"/>
  <c r="B82" i="45"/>
  <c r="E82" i="45"/>
  <c r="H64" i="45"/>
  <c r="L64" i="45"/>
  <c r="E83" i="45"/>
  <c r="F83" i="45"/>
  <c r="I65" i="45"/>
  <c r="J65" i="45"/>
  <c r="K65" i="45"/>
  <c r="L83" i="45"/>
  <c r="M83" i="45"/>
  <c r="P65" i="45"/>
  <c r="Q65" i="45"/>
  <c r="B84" i="45"/>
  <c r="C84" i="45"/>
  <c r="D84" i="45"/>
  <c r="E66" i="45"/>
  <c r="F84" i="45"/>
  <c r="G84" i="45"/>
  <c r="H66" i="45"/>
  <c r="Q84" i="45"/>
  <c r="E67" i="45"/>
  <c r="H67" i="45"/>
  <c r="K67" i="45"/>
  <c r="L67" i="45"/>
  <c r="M67" i="45"/>
  <c r="E68" i="45"/>
  <c r="B69" i="45"/>
  <c r="D69" i="45"/>
  <c r="F69" i="45"/>
  <c r="H69" i="45"/>
  <c r="I69" i="45"/>
  <c r="L69" i="45"/>
  <c r="M69" i="45"/>
  <c r="N69" i="45"/>
  <c r="O69" i="45"/>
  <c r="P69" i="45"/>
  <c r="Q69" i="45"/>
  <c r="B70" i="45"/>
  <c r="C70" i="45"/>
  <c r="D70" i="45"/>
  <c r="E70" i="45"/>
  <c r="G70" i="45"/>
  <c r="H70" i="45"/>
  <c r="I70" i="45"/>
  <c r="J70" i="45"/>
  <c r="L70" i="45"/>
  <c r="N70" i="45"/>
  <c r="O70" i="45"/>
  <c r="P70" i="45"/>
  <c r="B71" i="45"/>
  <c r="C71" i="45"/>
  <c r="D71" i="45"/>
  <c r="F71" i="45"/>
  <c r="H71" i="45"/>
  <c r="I71" i="45"/>
  <c r="K71" i="45"/>
  <c r="N71" i="45"/>
  <c r="P71" i="45"/>
  <c r="Q71" i="45"/>
  <c r="E72" i="45"/>
  <c r="C73" i="45"/>
  <c r="E73" i="45"/>
  <c r="N73" i="45"/>
  <c r="B74" i="45"/>
  <c r="C74" i="45"/>
  <c r="D74" i="45"/>
  <c r="E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N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N90" i="45"/>
  <c r="O90" i="45"/>
  <c r="P76" i="45"/>
  <c r="J63" i="45"/>
  <c r="K63" i="45"/>
  <c r="L63" i="45"/>
  <c r="M63" i="45"/>
  <c r="N63" i="45"/>
  <c r="O63" i="45"/>
  <c r="P63" i="45"/>
  <c r="Q63" i="45"/>
  <c r="B64" i="45"/>
  <c r="D64" i="45"/>
  <c r="G64" i="45"/>
  <c r="I64" i="45"/>
  <c r="J64" i="45"/>
  <c r="E65" i="45"/>
  <c r="G65" i="45"/>
  <c r="H65" i="45"/>
  <c r="I67" i="45"/>
  <c r="J67" i="45"/>
  <c r="O67" i="45"/>
  <c r="H68" i="45"/>
  <c r="I68" i="45"/>
  <c r="Q68" i="45"/>
  <c r="C69" i="45"/>
  <c r="E69" i="45"/>
  <c r="J69" i="45"/>
  <c r="K69" i="45"/>
  <c r="E71" i="45"/>
  <c r="I73" i="45"/>
  <c r="O73" i="45"/>
  <c r="M75" i="45"/>
  <c r="Q75" i="45"/>
  <c r="B76" i="45"/>
  <c r="C76" i="45"/>
  <c r="G76" i="45"/>
  <c r="I76" i="45"/>
  <c r="O76" i="45"/>
  <c r="J81" i="45"/>
  <c r="M81" i="45"/>
  <c r="D82" i="45"/>
  <c r="G82" i="45"/>
  <c r="H82" i="45"/>
  <c r="I82" i="45"/>
  <c r="J82" i="45"/>
  <c r="L82" i="45"/>
  <c r="G83" i="45"/>
  <c r="H83" i="45"/>
  <c r="I83" i="45"/>
  <c r="J83" i="45"/>
  <c r="K83" i="45"/>
  <c r="I88" i="45"/>
  <c r="J88" i="45"/>
  <c r="N88" i="45"/>
  <c r="O88" i="45"/>
  <c r="I36" i="42"/>
  <c r="M36" i="42"/>
  <c r="O36" i="42"/>
  <c r="J63" i="44"/>
  <c r="P63" i="44"/>
  <c r="J64" i="44"/>
  <c r="K64" i="44"/>
  <c r="L64" i="44"/>
  <c r="H65" i="44"/>
  <c r="Q65" i="44"/>
  <c r="D66" i="44"/>
  <c r="E66" i="44"/>
  <c r="F66" i="44"/>
  <c r="J67" i="44"/>
  <c r="N67" i="44"/>
  <c r="O67" i="44"/>
  <c r="P67" i="44"/>
  <c r="Q67" i="44"/>
  <c r="D68" i="44"/>
  <c r="J68" i="44"/>
  <c r="K68" i="44"/>
  <c r="L68" i="44"/>
  <c r="P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Q70" i="44"/>
  <c r="B71" i="44"/>
  <c r="C71" i="44"/>
  <c r="G71" i="44"/>
  <c r="J71" i="44"/>
  <c r="M71" i="44"/>
  <c r="Q71" i="44"/>
  <c r="D72" i="44"/>
  <c r="J72" i="44"/>
  <c r="K72" i="44"/>
  <c r="O72" i="44"/>
  <c r="P72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O75" i="44"/>
  <c r="Q75" i="44"/>
  <c r="N76" i="44"/>
  <c r="Q76" i="44"/>
  <c r="D63" i="44"/>
  <c r="L63" i="44"/>
  <c r="D64" i="44"/>
  <c r="F64" i="44"/>
  <c r="D65" i="44"/>
  <c r="J65" i="44"/>
  <c r="K65" i="44"/>
  <c r="L65" i="44"/>
  <c r="N65" i="44"/>
  <c r="O65" i="44"/>
  <c r="P65" i="44"/>
  <c r="D70" i="44"/>
  <c r="F70" i="44"/>
  <c r="D71" i="44"/>
  <c r="L72" i="44"/>
  <c r="N72" i="44"/>
  <c r="B73" i="44"/>
  <c r="C73" i="44"/>
  <c r="D73" i="44"/>
  <c r="F73" i="44"/>
  <c r="L75" i="44"/>
  <c r="P75" i="44"/>
  <c r="O76" i="44"/>
  <c r="A3" i="43"/>
  <c r="E80" i="45"/>
  <c r="I80" i="45"/>
  <c r="M80" i="45"/>
  <c r="Q80" i="45"/>
  <c r="B63" i="43"/>
  <c r="B64" i="43"/>
  <c r="E64" i="43"/>
  <c r="F64" i="43"/>
  <c r="G82" i="44"/>
  <c r="I64" i="43"/>
  <c r="B65" i="43"/>
  <c r="E65" i="43"/>
  <c r="F65" i="43"/>
  <c r="M83" i="44"/>
  <c r="O83" i="44"/>
  <c r="B66" i="43"/>
  <c r="C85" i="44"/>
  <c r="D85" i="44"/>
  <c r="E85" i="44"/>
  <c r="G67" i="43"/>
  <c r="C69" i="43"/>
  <c r="L87" i="44"/>
  <c r="B70" i="43"/>
  <c r="D88" i="43"/>
  <c r="F70" i="43"/>
  <c r="H70" i="43"/>
  <c r="J70" i="43"/>
  <c r="L88" i="43"/>
  <c r="C71" i="43"/>
  <c r="D89" i="44"/>
  <c r="G89" i="45"/>
  <c r="L89" i="44"/>
  <c r="B72" i="43"/>
  <c r="B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D75" i="43"/>
  <c r="E75" i="43"/>
  <c r="F75" i="43"/>
  <c r="G75" i="43"/>
  <c r="H75" i="43"/>
  <c r="I75" i="43"/>
  <c r="J75" i="43"/>
  <c r="K75" i="43"/>
  <c r="L75" i="43"/>
  <c r="M75" i="43"/>
  <c r="N75" i="43"/>
  <c r="O75" i="43"/>
  <c r="P75" i="43"/>
  <c r="Q75" i="43"/>
  <c r="B76" i="43"/>
  <c r="F76" i="43"/>
  <c r="H76" i="43"/>
  <c r="J76" i="43"/>
  <c r="A60" i="43"/>
  <c r="C65" i="43"/>
  <c r="G65" i="43"/>
  <c r="O68" i="43"/>
  <c r="G71" i="43"/>
  <c r="C73" i="43"/>
  <c r="C75" i="43"/>
  <c r="A78" i="43"/>
  <c r="L84" i="43"/>
  <c r="L85" i="43"/>
  <c r="G36" i="42"/>
  <c r="H81" i="43"/>
  <c r="I34" i="42"/>
  <c r="Q35" i="42"/>
  <c r="B34" i="42"/>
  <c r="C34" i="42"/>
  <c r="E34" i="42"/>
  <c r="K36" i="42"/>
  <c r="B51" i="41"/>
  <c r="D72" i="41"/>
  <c r="E51" i="41"/>
  <c r="F72" i="41"/>
  <c r="G72" i="41"/>
  <c r="H72" i="41"/>
  <c r="I51" i="41"/>
  <c r="J51" i="41"/>
  <c r="L72" i="41"/>
  <c r="N72" i="41"/>
  <c r="P72" i="41"/>
  <c r="B73" i="41"/>
  <c r="C73" i="41"/>
  <c r="D73" i="41"/>
  <c r="F73" i="41"/>
  <c r="H52" i="41"/>
  <c r="I52" i="41"/>
  <c r="J52" i="41"/>
  <c r="L52" i="41"/>
  <c r="M52" i="41"/>
  <c r="N52" i="41"/>
  <c r="P52" i="41"/>
  <c r="Q52" i="41"/>
  <c r="B53" i="41"/>
  <c r="C53" i="41"/>
  <c r="J74" i="41"/>
  <c r="N74" i="41"/>
  <c r="P74" i="41"/>
  <c r="B75" i="41"/>
  <c r="D75" i="41"/>
  <c r="E54" i="41"/>
  <c r="F54" i="41"/>
  <c r="G54" i="41"/>
  <c r="H54" i="41"/>
  <c r="I54" i="41"/>
  <c r="J75" i="41"/>
  <c r="M54" i="41"/>
  <c r="N54" i="41"/>
  <c r="P75" i="41"/>
  <c r="Q54" i="41"/>
  <c r="K56" i="41"/>
  <c r="L56" i="41"/>
  <c r="M56" i="41"/>
  <c r="N56" i="41"/>
  <c r="O56" i="41"/>
  <c r="P56" i="41"/>
  <c r="Q56" i="41"/>
  <c r="B57" i="41"/>
  <c r="B58" i="41"/>
  <c r="C58" i="41"/>
  <c r="D58" i="41"/>
  <c r="E58" i="41"/>
  <c r="I58" i="41"/>
  <c r="J58" i="41"/>
  <c r="K58" i="41"/>
  <c r="M58" i="41"/>
  <c r="N58" i="41"/>
  <c r="O58" i="41"/>
  <c r="P58" i="41"/>
  <c r="Q58" i="41"/>
  <c r="B59" i="41"/>
  <c r="C59" i="41"/>
  <c r="D59" i="41"/>
  <c r="G59" i="41"/>
  <c r="H59" i="41"/>
  <c r="J59" i="41"/>
  <c r="K59" i="41"/>
  <c r="L59" i="41"/>
  <c r="K60" i="41"/>
  <c r="L60" i="41"/>
  <c r="M60" i="41"/>
  <c r="N60" i="41"/>
  <c r="O60" i="41"/>
  <c r="P60" i="41"/>
  <c r="Q60" i="41"/>
  <c r="B61" i="41"/>
  <c r="C61" i="41"/>
  <c r="D61" i="41"/>
  <c r="E61" i="41"/>
  <c r="F61" i="41"/>
  <c r="G61" i="41"/>
  <c r="H61" i="41"/>
  <c r="I61" i="41"/>
  <c r="K61" i="41"/>
  <c r="L61" i="41"/>
  <c r="M61" i="41"/>
  <c r="N61" i="41"/>
  <c r="O61" i="41"/>
  <c r="P61" i="41"/>
  <c r="Q61" i="41"/>
  <c r="B62" i="41"/>
  <c r="C62" i="41"/>
  <c r="D62" i="41"/>
  <c r="E62" i="41"/>
  <c r="F62" i="41"/>
  <c r="G62" i="41"/>
  <c r="H62" i="41"/>
  <c r="I62" i="41"/>
  <c r="J62" i="41"/>
  <c r="K62" i="41"/>
  <c r="L62" i="41"/>
  <c r="M62" i="41"/>
  <c r="P62" i="41"/>
  <c r="Q62" i="41"/>
  <c r="K63" i="41"/>
  <c r="L63" i="41"/>
  <c r="N63" i="41"/>
  <c r="O63" i="41"/>
  <c r="P63" i="41"/>
  <c r="Q63" i="41"/>
  <c r="B64" i="41"/>
  <c r="C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L65" i="41"/>
  <c r="Q65" i="41"/>
  <c r="C81" i="41"/>
  <c r="D81" i="41"/>
  <c r="E66" i="41"/>
  <c r="F81" i="41"/>
  <c r="G81" i="41"/>
  <c r="I66" i="41"/>
  <c r="M66" i="41"/>
  <c r="Q66" i="41"/>
  <c r="B67" i="41"/>
  <c r="C67" i="41"/>
  <c r="D82" i="41"/>
  <c r="E67" i="41"/>
  <c r="F67" i="41"/>
  <c r="H67" i="41"/>
  <c r="I67" i="41"/>
  <c r="K82" i="41"/>
  <c r="L82" i="41"/>
  <c r="M67" i="41"/>
  <c r="O67" i="41"/>
  <c r="P67" i="41"/>
  <c r="Q67" i="41"/>
  <c r="F51" i="41"/>
  <c r="G51" i="41"/>
  <c r="H51" i="41"/>
  <c r="L51" i="41"/>
  <c r="C52" i="41"/>
  <c r="F52" i="41"/>
  <c r="G52" i="41"/>
  <c r="B54" i="41"/>
  <c r="P54" i="41"/>
  <c r="D55" i="41"/>
  <c r="N55" i="41"/>
  <c r="O55" i="41"/>
  <c r="D56" i="41"/>
  <c r="F58" i="41"/>
  <c r="G58" i="41"/>
  <c r="H58" i="41"/>
  <c r="L58" i="41"/>
  <c r="D60" i="41"/>
  <c r="J61" i="41"/>
  <c r="N62" i="41"/>
  <c r="O62" i="41"/>
  <c r="D63" i="41"/>
  <c r="G63" i="41"/>
  <c r="D64" i="41"/>
  <c r="B66" i="41"/>
  <c r="C66" i="41"/>
  <c r="D66" i="41"/>
  <c r="G66" i="41"/>
  <c r="H66" i="41"/>
  <c r="J67" i="41"/>
  <c r="K67" i="41"/>
  <c r="L67" i="41"/>
  <c r="N67" i="41"/>
  <c r="B72" i="41"/>
  <c r="J72" i="41"/>
  <c r="G73" i="41"/>
  <c r="H73" i="41"/>
  <c r="I73" i="41"/>
  <c r="J73" i="41"/>
  <c r="L73" i="41"/>
  <c r="M73" i="41"/>
  <c r="N73" i="41"/>
  <c r="P73" i="41"/>
  <c r="Q73" i="41"/>
  <c r="E75" i="41"/>
  <c r="F75" i="41"/>
  <c r="G75" i="41"/>
  <c r="B81" i="41"/>
  <c r="H81" i="41"/>
  <c r="H82" i="41"/>
  <c r="J82" i="41"/>
  <c r="N82" i="41"/>
  <c r="O82" i="41"/>
  <c r="P82" i="41"/>
  <c r="B36" i="38"/>
  <c r="F36" i="38"/>
  <c r="J36" i="38"/>
  <c r="N51" i="40"/>
  <c r="O51" i="40"/>
  <c r="P51" i="40"/>
  <c r="Q52" i="40"/>
  <c r="B53" i="40"/>
  <c r="E53" i="40"/>
  <c r="F53" i="40"/>
  <c r="G53" i="40"/>
  <c r="H53" i="40"/>
  <c r="I53" i="40"/>
  <c r="J53" i="40"/>
  <c r="K53" i="40"/>
  <c r="L53" i="40"/>
  <c r="N54" i="40"/>
  <c r="O54" i="40"/>
  <c r="P54" i="40"/>
  <c r="Q54" i="40"/>
  <c r="O55" i="40"/>
  <c r="P55" i="40"/>
  <c r="O56" i="40"/>
  <c r="P56" i="40"/>
  <c r="Q56" i="40"/>
  <c r="O57" i="40"/>
  <c r="P57" i="40"/>
  <c r="Q57" i="40"/>
  <c r="F59" i="40"/>
  <c r="G59" i="40"/>
  <c r="H59" i="40"/>
  <c r="I59" i="40"/>
  <c r="J59" i="40"/>
  <c r="K59" i="40"/>
  <c r="L59" i="40"/>
  <c r="M59" i="40"/>
  <c r="N59" i="40"/>
  <c r="Q59" i="40"/>
  <c r="O60" i="40"/>
  <c r="P60" i="40"/>
  <c r="Q61" i="40"/>
  <c r="B62" i="40"/>
  <c r="C62" i="40"/>
  <c r="D62" i="40"/>
  <c r="E62" i="40"/>
  <c r="F62" i="40"/>
  <c r="G62" i="40"/>
  <c r="H62" i="40"/>
  <c r="I62" i="40"/>
  <c r="J62" i="40"/>
  <c r="K62" i="40"/>
  <c r="L62" i="40"/>
  <c r="M62" i="40"/>
  <c r="N62" i="40"/>
  <c r="Q62" i="40"/>
  <c r="N63" i="40"/>
  <c r="O63" i="40"/>
  <c r="P63" i="40"/>
  <c r="Q63" i="40"/>
  <c r="N64" i="40"/>
  <c r="O64" i="40"/>
  <c r="P64" i="40"/>
  <c r="Q64" i="40"/>
  <c r="O65" i="40"/>
  <c r="P65" i="40"/>
  <c r="K66" i="40"/>
  <c r="L66" i="40"/>
  <c r="M66" i="40"/>
  <c r="O66" i="40"/>
  <c r="P66" i="40"/>
  <c r="Q66" i="40"/>
  <c r="O67" i="40"/>
  <c r="P67" i="40"/>
  <c r="Q67" i="40"/>
  <c r="C51" i="40"/>
  <c r="M52" i="40"/>
  <c r="O52" i="40"/>
  <c r="P52" i="40"/>
  <c r="M53" i="40"/>
  <c r="O53" i="40"/>
  <c r="P53" i="40"/>
  <c r="O58" i="40"/>
  <c r="P58" i="40"/>
  <c r="D59" i="40"/>
  <c r="E59" i="40"/>
  <c r="O59" i="40"/>
  <c r="P59" i="40"/>
  <c r="O61" i="40"/>
  <c r="P61" i="40"/>
  <c r="O62" i="40"/>
  <c r="P62" i="40"/>
  <c r="E63" i="40"/>
  <c r="A3" i="39"/>
  <c r="F71" i="40"/>
  <c r="N71" i="40"/>
  <c r="Q72" i="39"/>
  <c r="E73" i="39"/>
  <c r="I73" i="39"/>
  <c r="E74" i="39"/>
  <c r="O74" i="40"/>
  <c r="E75" i="39"/>
  <c r="L75" i="40"/>
  <c r="I76" i="39"/>
  <c r="I77" i="39"/>
  <c r="M77" i="39"/>
  <c r="B57" i="39"/>
  <c r="E57" i="39"/>
  <c r="B58" i="39"/>
  <c r="C58" i="39"/>
  <c r="E58" i="39"/>
  <c r="E78" i="39"/>
  <c r="I78" i="39"/>
  <c r="O78" i="40"/>
  <c r="P59" i="39"/>
  <c r="Q78" i="39"/>
  <c r="N60" i="39"/>
  <c r="B61" i="39"/>
  <c r="C61" i="39"/>
  <c r="E61" i="39"/>
  <c r="E79" i="39"/>
  <c r="I79" i="39"/>
  <c r="L62" i="39"/>
  <c r="Q79" i="39"/>
  <c r="N64" i="39"/>
  <c r="O64" i="39"/>
  <c r="P64" i="39"/>
  <c r="E80" i="39"/>
  <c r="E67" i="39"/>
  <c r="I82" i="39"/>
  <c r="A48" i="39"/>
  <c r="A69" i="39"/>
  <c r="E72" i="39"/>
  <c r="M73" i="39"/>
  <c r="I74" i="39"/>
  <c r="I75" i="39"/>
  <c r="M75" i="39"/>
  <c r="E76" i="39"/>
  <c r="M76" i="39"/>
  <c r="E77" i="39"/>
  <c r="E81" i="39"/>
  <c r="G34" i="38"/>
  <c r="H34" i="38"/>
  <c r="K34" i="38"/>
  <c r="L34" i="38"/>
  <c r="M34" i="38"/>
  <c r="O34" i="38"/>
  <c r="P34" i="38"/>
  <c r="G37" i="38"/>
  <c r="H37" i="38"/>
  <c r="J37" i="38"/>
  <c r="N36" i="38"/>
  <c r="F37" i="38"/>
  <c r="C51" i="37"/>
  <c r="F72" i="37"/>
  <c r="G51" i="37"/>
  <c r="I72" i="37"/>
  <c r="L72" i="37"/>
  <c r="M72" i="37"/>
  <c r="N72" i="37"/>
  <c r="P72" i="37"/>
  <c r="D52" i="37"/>
  <c r="G52" i="37"/>
  <c r="L52" i="37"/>
  <c r="M52" i="37"/>
  <c r="O52" i="37"/>
  <c r="D74" i="37"/>
  <c r="E53" i="37"/>
  <c r="F74" i="37"/>
  <c r="G53" i="37"/>
  <c r="H53" i="37"/>
  <c r="I74" i="37"/>
  <c r="O53" i="37"/>
  <c r="I54" i="37"/>
  <c r="O54" i="37"/>
  <c r="P54" i="37"/>
  <c r="L55" i="37"/>
  <c r="M55" i="37"/>
  <c r="N55" i="37"/>
  <c r="Q55" i="37"/>
  <c r="E56" i="37"/>
  <c r="G56" i="37"/>
  <c r="H56" i="37"/>
  <c r="N56" i="37"/>
  <c r="L57" i="37"/>
  <c r="M57" i="37"/>
  <c r="N57" i="37"/>
  <c r="O57" i="37"/>
  <c r="P57" i="37"/>
  <c r="Q57" i="37"/>
  <c r="B58" i="37"/>
  <c r="C58" i="37"/>
  <c r="D58" i="37"/>
  <c r="F58" i="37"/>
  <c r="J58" i="37"/>
  <c r="K58" i="37"/>
  <c r="L58" i="37"/>
  <c r="M58" i="37"/>
  <c r="N58" i="37"/>
  <c r="Q58" i="37"/>
  <c r="B59" i="37"/>
  <c r="C59" i="37"/>
  <c r="D59" i="37"/>
  <c r="G59" i="37"/>
  <c r="H59" i="37"/>
  <c r="I59" i="37"/>
  <c r="J59" i="37"/>
  <c r="L59" i="37"/>
  <c r="M59" i="37"/>
  <c r="N59" i="37"/>
  <c r="O59" i="37"/>
  <c r="P59" i="37"/>
  <c r="E60" i="37"/>
  <c r="G60" i="37"/>
  <c r="H60" i="37"/>
  <c r="K60" i="37"/>
  <c r="M60" i="37"/>
  <c r="N60" i="37"/>
  <c r="O60" i="37"/>
  <c r="P60" i="37"/>
  <c r="Q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Q61" i="37"/>
  <c r="B62" i="37"/>
  <c r="C62" i="37"/>
  <c r="D62" i="37"/>
  <c r="E62" i="37"/>
  <c r="F62" i="37"/>
  <c r="G62" i="37"/>
  <c r="H62" i="37"/>
  <c r="J62" i="37"/>
  <c r="K62" i="37"/>
  <c r="L62" i="37"/>
  <c r="N62" i="37"/>
  <c r="E63" i="37"/>
  <c r="F63" i="37"/>
  <c r="G63" i="37"/>
  <c r="H63" i="37"/>
  <c r="P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P64" i="37"/>
  <c r="Q64" i="37"/>
  <c r="B66" i="37"/>
  <c r="C81" i="37"/>
  <c r="D81" i="37"/>
  <c r="E81" i="37"/>
  <c r="G81" i="37"/>
  <c r="I81" i="37"/>
  <c r="O81" i="37"/>
  <c r="P81" i="37"/>
  <c r="C67" i="37"/>
  <c r="D82" i="37"/>
  <c r="F67" i="37"/>
  <c r="H67" i="37"/>
  <c r="I82" i="37"/>
  <c r="K82" i="37"/>
  <c r="L82" i="37"/>
  <c r="O67" i="37"/>
  <c r="P67" i="37"/>
  <c r="Q67" i="37"/>
  <c r="I51" i="37"/>
  <c r="L51" i="37"/>
  <c r="M51" i="37"/>
  <c r="N51" i="37"/>
  <c r="P51" i="37"/>
  <c r="H52" i="37"/>
  <c r="I52" i="37"/>
  <c r="I53" i="37"/>
  <c r="M53" i="37"/>
  <c r="P53" i="37"/>
  <c r="H55" i="37"/>
  <c r="O55" i="37"/>
  <c r="P55" i="37"/>
  <c r="P56" i="37"/>
  <c r="E58" i="37"/>
  <c r="G58" i="37"/>
  <c r="H58" i="37"/>
  <c r="I58" i="37"/>
  <c r="O58" i="37"/>
  <c r="P58" i="37"/>
  <c r="E59" i="37"/>
  <c r="K59" i="37"/>
  <c r="Q59" i="37"/>
  <c r="I60" i="37"/>
  <c r="M62" i="37"/>
  <c r="O62" i="37"/>
  <c r="P62" i="37"/>
  <c r="Q62" i="37"/>
  <c r="G66" i="37"/>
  <c r="H66" i="37"/>
  <c r="I66" i="37"/>
  <c r="O66" i="37"/>
  <c r="P66" i="37"/>
  <c r="Q66" i="37"/>
  <c r="D67" i="37"/>
  <c r="E67" i="37"/>
  <c r="G67" i="37"/>
  <c r="G73" i="37"/>
  <c r="H73" i="37"/>
  <c r="I73" i="37"/>
  <c r="O73" i="37"/>
  <c r="E74" i="37"/>
  <c r="G74" i="37"/>
  <c r="H74" i="37"/>
  <c r="M74" i="37"/>
  <c r="O74" i="37"/>
  <c r="P74" i="37"/>
  <c r="I75" i="37"/>
  <c r="O75" i="37"/>
  <c r="B81" i="37"/>
  <c r="H81" i="37"/>
  <c r="Q81" i="37"/>
  <c r="E82" i="37"/>
  <c r="F82" i="37"/>
  <c r="G82" i="37"/>
  <c r="I36" i="34"/>
  <c r="M51" i="36"/>
  <c r="B53" i="36"/>
  <c r="C53" i="36"/>
  <c r="I53" i="36"/>
  <c r="M53" i="36"/>
  <c r="N53" i="36"/>
  <c r="M56" i="36"/>
  <c r="I57" i="36"/>
  <c r="B59" i="36"/>
  <c r="C59" i="36"/>
  <c r="E59" i="36"/>
  <c r="G59" i="36"/>
  <c r="I59" i="36"/>
  <c r="K59" i="36"/>
  <c r="L60" i="36"/>
  <c r="M60" i="36"/>
  <c r="N60" i="36"/>
  <c r="I61" i="36"/>
  <c r="C62" i="36"/>
  <c r="E62" i="36"/>
  <c r="G62" i="36"/>
  <c r="I62" i="36"/>
  <c r="J62" i="36"/>
  <c r="K62" i="36"/>
  <c r="M62" i="36"/>
  <c r="O62" i="36"/>
  <c r="Q62" i="36"/>
  <c r="M63" i="36"/>
  <c r="L64" i="36"/>
  <c r="M64" i="36"/>
  <c r="N64" i="36"/>
  <c r="O64" i="36"/>
  <c r="I65" i="36"/>
  <c r="M66" i="36"/>
  <c r="O66" i="36"/>
  <c r="E60" i="36"/>
  <c r="A3" i="35"/>
  <c r="H71" i="37"/>
  <c r="P71" i="37"/>
  <c r="E51" i="35"/>
  <c r="G51" i="35"/>
  <c r="C53" i="35"/>
  <c r="E53" i="35"/>
  <c r="I53" i="35"/>
  <c r="J53" i="35"/>
  <c r="K53" i="35"/>
  <c r="M53" i="35"/>
  <c r="O53" i="35"/>
  <c r="Q53" i="35"/>
  <c r="B75" i="35"/>
  <c r="B76" i="36"/>
  <c r="C55" i="35"/>
  <c r="B77" i="35"/>
  <c r="G56" i="35"/>
  <c r="C57" i="35"/>
  <c r="B58" i="35"/>
  <c r="C58" i="35"/>
  <c r="O58" i="35"/>
  <c r="E59" i="35"/>
  <c r="G59" i="35"/>
  <c r="I59" i="35"/>
  <c r="J78" i="35"/>
  <c r="K59" i="35"/>
  <c r="M59" i="35"/>
  <c r="O59" i="35"/>
  <c r="Q78" i="37"/>
  <c r="D60" i="35"/>
  <c r="E60" i="35"/>
  <c r="F60" i="35"/>
  <c r="G60" i="35"/>
  <c r="H60" i="35"/>
  <c r="C61" i="35"/>
  <c r="C62" i="35"/>
  <c r="E62" i="35"/>
  <c r="G62" i="35"/>
  <c r="I62" i="35"/>
  <c r="K62" i="35"/>
  <c r="M62" i="35"/>
  <c r="O62" i="35"/>
  <c r="Q62" i="35"/>
  <c r="D63" i="35"/>
  <c r="E63" i="35"/>
  <c r="F63" i="35"/>
  <c r="G63" i="35"/>
  <c r="H63" i="35"/>
  <c r="D64" i="35"/>
  <c r="E64" i="35"/>
  <c r="F64" i="35"/>
  <c r="G64" i="35"/>
  <c r="H64" i="35"/>
  <c r="C65" i="35"/>
  <c r="E66" i="35"/>
  <c r="G66" i="35"/>
  <c r="C67" i="35"/>
  <c r="A48" i="35"/>
  <c r="G53" i="35"/>
  <c r="C54" i="35"/>
  <c r="E54" i="35"/>
  <c r="G54" i="35"/>
  <c r="I54" i="35"/>
  <c r="K55" i="35"/>
  <c r="M55" i="35"/>
  <c r="O55" i="35"/>
  <c r="C64" i="35"/>
  <c r="I64" i="35"/>
  <c r="K64" i="35"/>
  <c r="Q64" i="35"/>
  <c r="K66" i="35"/>
  <c r="A69" i="35"/>
  <c r="N75" i="35"/>
  <c r="N77" i="35"/>
  <c r="C34" i="34"/>
  <c r="G34" i="34"/>
  <c r="H34" i="34"/>
  <c r="I34" i="34"/>
  <c r="M34" i="34"/>
  <c r="O34" i="34"/>
  <c r="P35" i="34"/>
  <c r="Q34" i="34"/>
  <c r="J35" i="34"/>
  <c r="K35" i="34"/>
  <c r="N35" i="34"/>
  <c r="O35" i="34"/>
  <c r="E84" i="33"/>
  <c r="G113" i="33"/>
  <c r="I113" i="33"/>
  <c r="K113" i="33"/>
  <c r="M113" i="33"/>
  <c r="O113" i="33"/>
  <c r="Q113" i="33"/>
  <c r="C114" i="33"/>
  <c r="E114" i="33"/>
  <c r="G114" i="33"/>
  <c r="I114" i="33"/>
  <c r="M114" i="33"/>
  <c r="O85" i="33"/>
  <c r="E86" i="33"/>
  <c r="G86" i="33"/>
  <c r="K86" i="33"/>
  <c r="M86" i="33"/>
  <c r="O115" i="33"/>
  <c r="Q115" i="33"/>
  <c r="E116" i="33"/>
  <c r="K116" i="33"/>
  <c r="M116" i="33"/>
  <c r="O87" i="33"/>
  <c r="Q87" i="33"/>
  <c r="B88" i="33"/>
  <c r="C88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P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M93" i="33"/>
  <c r="C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B96" i="33"/>
  <c r="D96" i="33"/>
  <c r="F96" i="33"/>
  <c r="G96" i="33"/>
  <c r="H96" i="33"/>
  <c r="I96" i="33"/>
  <c r="J96" i="33"/>
  <c r="K96" i="33"/>
  <c r="L96" i="33"/>
  <c r="M96" i="33"/>
  <c r="N96" i="33"/>
  <c r="P96" i="33"/>
  <c r="Q96" i="33"/>
  <c r="O97" i="33"/>
  <c r="E98" i="33"/>
  <c r="G98" i="33"/>
  <c r="H98" i="33"/>
  <c r="I98" i="33"/>
  <c r="J98" i="33"/>
  <c r="K98" i="33"/>
  <c r="L98" i="33"/>
  <c r="M98" i="33"/>
  <c r="N98" i="33"/>
  <c r="O98" i="33"/>
  <c r="P98" i="33"/>
  <c r="Q98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P101" i="33"/>
  <c r="Q101" i="33"/>
  <c r="B102" i="33"/>
  <c r="C102" i="33"/>
  <c r="D102" i="33"/>
  <c r="E102" i="33"/>
  <c r="F102" i="33"/>
  <c r="H102" i="33"/>
  <c r="J102" i="33"/>
  <c r="K102" i="33"/>
  <c r="L102" i="33"/>
  <c r="M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P103" i="33"/>
  <c r="E104" i="33"/>
  <c r="G104" i="33"/>
  <c r="H104" i="33"/>
  <c r="I104" i="33"/>
  <c r="J104" i="33"/>
  <c r="K104" i="33"/>
  <c r="L104" i="33"/>
  <c r="M104" i="33"/>
  <c r="N104" i="33"/>
  <c r="O104" i="33"/>
  <c r="P104" i="33"/>
  <c r="Q104" i="33"/>
  <c r="C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O107" i="33"/>
  <c r="P107" i="33"/>
  <c r="Q107" i="33"/>
  <c r="C108" i="33"/>
  <c r="G108" i="33"/>
  <c r="O123" i="33"/>
  <c r="Q123" i="33"/>
  <c r="I84" i="33"/>
  <c r="M84" i="33"/>
  <c r="Q84" i="33"/>
  <c r="C85" i="33"/>
  <c r="E85" i="33"/>
  <c r="G85" i="33"/>
  <c r="I85" i="33"/>
  <c r="O86" i="33"/>
  <c r="Q86" i="33"/>
  <c r="E87" i="33"/>
  <c r="G87" i="33"/>
  <c r="I87" i="33"/>
  <c r="O91" i="33"/>
  <c r="Q91" i="33"/>
  <c r="Q95" i="33"/>
  <c r="C96" i="33"/>
  <c r="E96" i="33"/>
  <c r="O96" i="33"/>
  <c r="I97" i="33"/>
  <c r="K97" i="33"/>
  <c r="M97" i="33"/>
  <c r="Q97" i="33"/>
  <c r="C98" i="33"/>
  <c r="G102" i="33"/>
  <c r="I102" i="33"/>
  <c r="O103" i="33"/>
  <c r="Q103" i="33"/>
  <c r="E108" i="33"/>
  <c r="I108" i="33"/>
  <c r="O108" i="33"/>
  <c r="Q108" i="33"/>
  <c r="E113" i="33"/>
  <c r="G116" i="33"/>
  <c r="I116" i="33"/>
  <c r="O116" i="33"/>
  <c r="Q116" i="33"/>
  <c r="C123" i="33"/>
  <c r="E123" i="33"/>
  <c r="G123" i="33"/>
  <c r="I123" i="33"/>
  <c r="G36" i="30"/>
  <c r="C84" i="32"/>
  <c r="D84" i="32"/>
  <c r="F84" i="32"/>
  <c r="J84" i="32"/>
  <c r="J85" i="32"/>
  <c r="L85" i="32"/>
  <c r="M85" i="32"/>
  <c r="N85" i="32"/>
  <c r="O85" i="32"/>
  <c r="P85" i="32"/>
  <c r="B86" i="32"/>
  <c r="C86" i="32"/>
  <c r="F86" i="32"/>
  <c r="I86" i="32"/>
  <c r="C87" i="32"/>
  <c r="D87" i="32"/>
  <c r="E87" i="32"/>
  <c r="F87" i="32"/>
  <c r="G87" i="32"/>
  <c r="H87" i="32"/>
  <c r="J87" i="32"/>
  <c r="L87" i="32"/>
  <c r="J88" i="32"/>
  <c r="L88" i="32"/>
  <c r="M88" i="32"/>
  <c r="N88" i="32"/>
  <c r="O88" i="32"/>
  <c r="P88" i="32"/>
  <c r="Q88" i="32"/>
  <c r="C89" i="32"/>
  <c r="D89" i="32"/>
  <c r="J89" i="32"/>
  <c r="J90" i="32"/>
  <c r="M91" i="32"/>
  <c r="N91" i="32"/>
  <c r="O91" i="32"/>
  <c r="B92" i="32"/>
  <c r="C92" i="32"/>
  <c r="D92" i="32"/>
  <c r="E92" i="32"/>
  <c r="F92" i="32"/>
  <c r="G92" i="32"/>
  <c r="H92" i="32"/>
  <c r="I92" i="32"/>
  <c r="J92" i="32"/>
  <c r="L92" i="32"/>
  <c r="C93" i="32"/>
  <c r="D93" i="32"/>
  <c r="E93" i="32"/>
  <c r="F93" i="32"/>
  <c r="G93" i="32"/>
  <c r="H93" i="32"/>
  <c r="J93" i="32"/>
  <c r="M93" i="32"/>
  <c r="P93" i="32"/>
  <c r="Q93" i="32"/>
  <c r="N94" i="32"/>
  <c r="Q94" i="32"/>
  <c r="J95" i="32"/>
  <c r="O95" i="32"/>
  <c r="P95" i="32"/>
  <c r="Q95" i="32"/>
  <c r="B96" i="32"/>
  <c r="C96" i="32"/>
  <c r="D96" i="32"/>
  <c r="E96" i="32"/>
  <c r="F96" i="32"/>
  <c r="G96" i="32"/>
  <c r="H96" i="32"/>
  <c r="N96" i="32"/>
  <c r="O96" i="32"/>
  <c r="P96" i="32"/>
  <c r="Q96" i="32"/>
  <c r="C97" i="32"/>
  <c r="D97" i="32"/>
  <c r="E97" i="32"/>
  <c r="F97" i="32"/>
  <c r="G97" i="32"/>
  <c r="H97" i="32"/>
  <c r="J97" i="32"/>
  <c r="K97" i="32"/>
  <c r="L97" i="32"/>
  <c r="M97" i="32"/>
  <c r="C98" i="32"/>
  <c r="D98" i="32"/>
  <c r="E98" i="32"/>
  <c r="F98" i="32"/>
  <c r="G98" i="32"/>
  <c r="H98" i="32"/>
  <c r="I98" i="32"/>
  <c r="J98" i="32"/>
  <c r="L98" i="32"/>
  <c r="C99" i="32"/>
  <c r="E99" i="32"/>
  <c r="F99" i="32"/>
  <c r="G99" i="32"/>
  <c r="H99" i="32"/>
  <c r="J99" i="32"/>
  <c r="C100" i="32"/>
  <c r="D100" i="32"/>
  <c r="E100" i="32"/>
  <c r="F100" i="32"/>
  <c r="G100" i="32"/>
  <c r="H100" i="32"/>
  <c r="J100" i="32"/>
  <c r="L100" i="32"/>
  <c r="B101" i="32"/>
  <c r="C101" i="32"/>
  <c r="D101" i="32"/>
  <c r="N101" i="32"/>
  <c r="Q101" i="32"/>
  <c r="C102" i="32"/>
  <c r="D102" i="32"/>
  <c r="E102" i="32"/>
  <c r="F102" i="32"/>
  <c r="G102" i="32"/>
  <c r="H102" i="32"/>
  <c r="J102" i="32"/>
  <c r="M102" i="32"/>
  <c r="J103" i="32"/>
  <c r="P103" i="32"/>
  <c r="B104" i="32"/>
  <c r="C104" i="32"/>
  <c r="D104" i="32"/>
  <c r="E104" i="32"/>
  <c r="F104" i="32"/>
  <c r="G104" i="32"/>
  <c r="H104" i="32"/>
  <c r="I104" i="32"/>
  <c r="C105" i="32"/>
  <c r="D105" i="32"/>
  <c r="F105" i="32"/>
  <c r="J105" i="32"/>
  <c r="L105" i="32"/>
  <c r="C107" i="32"/>
  <c r="D107" i="32"/>
  <c r="E107" i="32"/>
  <c r="F107" i="32"/>
  <c r="G107" i="32"/>
  <c r="H107" i="32"/>
  <c r="J107" i="32"/>
  <c r="N107" i="32"/>
  <c r="Q107" i="32"/>
  <c r="J108" i="32"/>
  <c r="L108" i="32"/>
  <c r="N108" i="32"/>
  <c r="D85" i="32"/>
  <c r="E85" i="32"/>
  <c r="D86" i="32"/>
  <c r="E86" i="32"/>
  <c r="G86" i="32"/>
  <c r="H86" i="32"/>
  <c r="J86" i="32"/>
  <c r="L86" i="32"/>
  <c r="M86" i="32"/>
  <c r="G88" i="32"/>
  <c r="M89" i="32"/>
  <c r="L90" i="32"/>
  <c r="C91" i="32"/>
  <c r="D91" i="32"/>
  <c r="F91" i="32"/>
  <c r="I91" i="32"/>
  <c r="J91" i="32"/>
  <c r="L91" i="32"/>
  <c r="P91" i="32"/>
  <c r="Q91" i="32"/>
  <c r="L93" i="32"/>
  <c r="E95" i="32"/>
  <c r="F95" i="32"/>
  <c r="G95" i="32"/>
  <c r="J96" i="32"/>
  <c r="M96" i="32"/>
  <c r="Q98" i="32"/>
  <c r="D99" i="32"/>
  <c r="L102" i="32"/>
  <c r="C103" i="32"/>
  <c r="D103" i="32"/>
  <c r="J104" i="32"/>
  <c r="L104" i="32"/>
  <c r="M105" i="32"/>
  <c r="L107" i="32"/>
  <c r="M107" i="32"/>
  <c r="O107" i="32"/>
  <c r="P107" i="32"/>
  <c r="B108" i="32"/>
  <c r="M113" i="32"/>
  <c r="H85" i="31"/>
  <c r="K85" i="31"/>
  <c r="L85" i="31"/>
  <c r="M85" i="31"/>
  <c r="N85" i="31"/>
  <c r="Q85" i="31"/>
  <c r="C86" i="31"/>
  <c r="D86" i="31"/>
  <c r="E86" i="31"/>
  <c r="F86" i="31"/>
  <c r="K86" i="31"/>
  <c r="L86" i="31"/>
  <c r="M115" i="32"/>
  <c r="N86" i="31"/>
  <c r="O86" i="31"/>
  <c r="P86" i="31"/>
  <c r="Q115" i="32"/>
  <c r="H87" i="31"/>
  <c r="I87" i="31"/>
  <c r="J87" i="31"/>
  <c r="M116" i="32"/>
  <c r="L88" i="31"/>
  <c r="M117" i="33"/>
  <c r="N88" i="31"/>
  <c r="O117" i="33"/>
  <c r="Q88" i="31"/>
  <c r="H89" i="31"/>
  <c r="I89" i="31"/>
  <c r="J89" i="31"/>
  <c r="K89" i="31"/>
  <c r="M89" i="31"/>
  <c r="N89" i="31"/>
  <c r="K90" i="31"/>
  <c r="L90" i="31"/>
  <c r="M90" i="31"/>
  <c r="N90" i="31"/>
  <c r="Q90" i="31"/>
  <c r="H91" i="31"/>
  <c r="I91" i="31"/>
  <c r="J91" i="31"/>
  <c r="K91" i="31"/>
  <c r="L91" i="31"/>
  <c r="M91" i="31"/>
  <c r="N91" i="31"/>
  <c r="B92" i="31"/>
  <c r="L92" i="31"/>
  <c r="O92" i="31"/>
  <c r="B119" i="31"/>
  <c r="H93" i="31"/>
  <c r="J93" i="31"/>
  <c r="H94" i="31"/>
  <c r="K94" i="31"/>
  <c r="L94" i="31"/>
  <c r="M94" i="31"/>
  <c r="N94" i="31"/>
  <c r="H95" i="31"/>
  <c r="I95" i="31"/>
  <c r="J95" i="31"/>
  <c r="K95" i="31"/>
  <c r="L95" i="31"/>
  <c r="M95" i="31"/>
  <c r="N95" i="31"/>
  <c r="P95" i="31"/>
  <c r="Q95" i="31"/>
  <c r="C96" i="31"/>
  <c r="D96" i="31"/>
  <c r="E96" i="31"/>
  <c r="F96" i="31"/>
  <c r="H96" i="31"/>
  <c r="O96" i="31"/>
  <c r="Q96" i="31"/>
  <c r="H97" i="31"/>
  <c r="J97" i="31"/>
  <c r="K97" i="31"/>
  <c r="M97" i="31"/>
  <c r="B98" i="31"/>
  <c r="C98" i="31"/>
  <c r="E121" i="33"/>
  <c r="L98" i="31"/>
  <c r="Q98" i="31"/>
  <c r="H99" i="31"/>
  <c r="K99" i="31"/>
  <c r="M100" i="31"/>
  <c r="B101" i="31"/>
  <c r="D101" i="31"/>
  <c r="O101" i="31"/>
  <c r="P101" i="31"/>
  <c r="Q101" i="31"/>
  <c r="K102" i="31"/>
  <c r="M102" i="31"/>
  <c r="H103" i="31"/>
  <c r="I103" i="31"/>
  <c r="J103" i="31"/>
  <c r="K103" i="31"/>
  <c r="L103" i="31"/>
  <c r="M103" i="31"/>
  <c r="N103" i="31"/>
  <c r="P103" i="31"/>
  <c r="B104" i="31"/>
  <c r="E122" i="33"/>
  <c r="L104" i="31"/>
  <c r="N104" i="31"/>
  <c r="O104" i="31"/>
  <c r="P104" i="31"/>
  <c r="H105" i="31"/>
  <c r="I105" i="31"/>
  <c r="K105" i="31"/>
  <c r="H106" i="31"/>
  <c r="M106" i="31"/>
  <c r="N106" i="31"/>
  <c r="P106" i="31"/>
  <c r="H107" i="31"/>
  <c r="I107" i="31"/>
  <c r="J107" i="31"/>
  <c r="K107" i="31"/>
  <c r="M107" i="31"/>
  <c r="N107" i="31"/>
  <c r="H108" i="31"/>
  <c r="I108" i="31"/>
  <c r="J108" i="31"/>
  <c r="K108" i="31"/>
  <c r="L108" i="31"/>
  <c r="N108" i="31"/>
  <c r="P108" i="31"/>
  <c r="Q108" i="31"/>
  <c r="K84" i="31"/>
  <c r="B85" i="31"/>
  <c r="D85" i="31"/>
  <c r="E85" i="31"/>
  <c r="F85" i="31"/>
  <c r="K87" i="31"/>
  <c r="L87" i="31"/>
  <c r="M87" i="31"/>
  <c r="N87" i="31"/>
  <c r="P87" i="31"/>
  <c r="Q87" i="31"/>
  <c r="B88" i="31"/>
  <c r="C88" i="31"/>
  <c r="C91" i="31"/>
  <c r="Q91" i="31"/>
  <c r="D92" i="31"/>
  <c r="E92" i="31"/>
  <c r="F92" i="31"/>
  <c r="K92" i="31"/>
  <c r="M92" i="31"/>
  <c r="N92" i="31"/>
  <c r="P92" i="31"/>
  <c r="Q92" i="31"/>
  <c r="B93" i="31"/>
  <c r="C93" i="31"/>
  <c r="I93" i="31"/>
  <c r="Q94" i="31"/>
  <c r="K96" i="31"/>
  <c r="L96" i="31"/>
  <c r="M96" i="31"/>
  <c r="N96" i="31"/>
  <c r="P96" i="31"/>
  <c r="D98" i="31"/>
  <c r="F98" i="31"/>
  <c r="K98" i="31"/>
  <c r="M98" i="31"/>
  <c r="N98" i="31"/>
  <c r="P98" i="31"/>
  <c r="L99" i="31"/>
  <c r="M99" i="31"/>
  <c r="K100" i="31"/>
  <c r="Q100" i="31"/>
  <c r="H101" i="31"/>
  <c r="I101" i="31"/>
  <c r="J101" i="31"/>
  <c r="K101" i="31"/>
  <c r="L101" i="31"/>
  <c r="M101" i="31"/>
  <c r="N101" i="31"/>
  <c r="Q103" i="31"/>
  <c r="D104" i="31"/>
  <c r="E104" i="31"/>
  <c r="F104" i="31"/>
  <c r="K104" i="31"/>
  <c r="M104" i="31"/>
  <c r="J105" i="31"/>
  <c r="P105" i="31"/>
  <c r="Q105" i="31"/>
  <c r="B106" i="31"/>
  <c r="D106" i="31"/>
  <c r="E106" i="31"/>
  <c r="F106" i="31"/>
  <c r="K106" i="31"/>
  <c r="L106" i="31"/>
  <c r="B114" i="31"/>
  <c r="B116" i="31"/>
  <c r="B118" i="31"/>
  <c r="B123" i="31"/>
  <c r="H36" i="30"/>
  <c r="O36" i="30"/>
  <c r="F35" i="30"/>
  <c r="J34" i="30"/>
  <c r="N35" i="30"/>
  <c r="O37" i="30"/>
  <c r="O174" i="6" s="1"/>
  <c r="P37" i="30"/>
  <c r="F34" i="30"/>
  <c r="N34" i="30"/>
  <c r="P34" i="30"/>
  <c r="P35" i="30"/>
  <c r="B57" i="26"/>
  <c r="E57" i="26"/>
  <c r="G57" i="26"/>
  <c r="B134" i="29"/>
  <c r="C134" i="29"/>
  <c r="D96" i="29"/>
  <c r="H96" i="29"/>
  <c r="I96" i="29"/>
  <c r="M96" i="29"/>
  <c r="O96" i="29"/>
  <c r="P96" i="29"/>
  <c r="C97" i="29"/>
  <c r="E97" i="29"/>
  <c r="J135" i="29"/>
  <c r="L97" i="29"/>
  <c r="P97" i="29"/>
  <c r="C136" i="29"/>
  <c r="E98" i="29"/>
  <c r="F136" i="29"/>
  <c r="G98" i="29"/>
  <c r="H98" i="29"/>
  <c r="K98" i="29"/>
  <c r="M136" i="29"/>
  <c r="N136" i="29"/>
  <c r="O136" i="29"/>
  <c r="P98" i="29"/>
  <c r="Q98" i="29"/>
  <c r="C99" i="29"/>
  <c r="D99" i="29"/>
  <c r="H99" i="29"/>
  <c r="K137" i="29"/>
  <c r="M99" i="29"/>
  <c r="N137" i="29"/>
  <c r="O99" i="29"/>
  <c r="P99" i="29"/>
  <c r="B100" i="29"/>
  <c r="C100" i="29"/>
  <c r="C139" i="29"/>
  <c r="D101" i="29"/>
  <c r="H101" i="29"/>
  <c r="K101" i="29"/>
  <c r="L101" i="29"/>
  <c r="M101" i="29"/>
  <c r="O101" i="29"/>
  <c r="P101" i="29"/>
  <c r="B102" i="29"/>
  <c r="C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C104" i="29"/>
  <c r="D104" i="29"/>
  <c r="E104" i="29"/>
  <c r="F104" i="29"/>
  <c r="G104" i="29"/>
  <c r="H104" i="29"/>
  <c r="I104" i="29"/>
  <c r="J104" i="29"/>
  <c r="K104" i="29"/>
  <c r="L104" i="29"/>
  <c r="N104" i="29"/>
  <c r="P104" i="29"/>
  <c r="M105" i="29"/>
  <c r="Q105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B109" i="29"/>
  <c r="C145" i="29"/>
  <c r="E145" i="29"/>
  <c r="F109" i="29"/>
  <c r="G145" i="29"/>
  <c r="H145" i="29"/>
  <c r="J109" i="29"/>
  <c r="K109" i="29"/>
  <c r="M109" i="29"/>
  <c r="N109" i="29"/>
  <c r="O145" i="29"/>
  <c r="P145" i="29"/>
  <c r="Q145" i="29"/>
  <c r="B110" i="29"/>
  <c r="C146" i="29"/>
  <c r="F110" i="29"/>
  <c r="H146" i="29"/>
  <c r="J110" i="29"/>
  <c r="K110" i="29"/>
  <c r="M110" i="29"/>
  <c r="N110" i="29"/>
  <c r="O146" i="29"/>
  <c r="B111" i="29"/>
  <c r="C111" i="29"/>
  <c r="F111" i="29"/>
  <c r="H147" i="29"/>
  <c r="J111" i="29"/>
  <c r="K147" i="29"/>
  <c r="M147" i="29"/>
  <c r="N111" i="29"/>
  <c r="O147" i="29"/>
  <c r="P147" i="29"/>
  <c r="Q147" i="29"/>
  <c r="E112" i="29"/>
  <c r="G112" i="29"/>
  <c r="H112" i="29"/>
  <c r="I112" i="29"/>
  <c r="O112" i="29"/>
  <c r="P112" i="29"/>
  <c r="G113" i="29"/>
  <c r="H113" i="29"/>
  <c r="I113" i="29"/>
  <c r="E114" i="29"/>
  <c r="F114" i="29"/>
  <c r="G114" i="29"/>
  <c r="H114" i="29"/>
  <c r="I114" i="29"/>
  <c r="J114" i="29"/>
  <c r="K114" i="29"/>
  <c r="L114" i="29"/>
  <c r="B115" i="29"/>
  <c r="C115" i="29"/>
  <c r="D115" i="29"/>
  <c r="E115" i="29"/>
  <c r="F115" i="29"/>
  <c r="G115" i="29"/>
  <c r="H115" i="29"/>
  <c r="I115" i="29"/>
  <c r="J115" i="29"/>
  <c r="K115" i="29"/>
  <c r="L115" i="29"/>
  <c r="N115" i="29"/>
  <c r="P115" i="29"/>
  <c r="E116" i="29"/>
  <c r="H116" i="29"/>
  <c r="I116" i="29"/>
  <c r="K116" i="29"/>
  <c r="B117" i="29"/>
  <c r="C117" i="29"/>
  <c r="E117" i="29"/>
  <c r="F117" i="29"/>
  <c r="G117" i="29"/>
  <c r="H117" i="29"/>
  <c r="I117" i="29"/>
  <c r="J117" i="29"/>
  <c r="K117" i="29"/>
  <c r="L117" i="29"/>
  <c r="M117" i="29"/>
  <c r="N117" i="29"/>
  <c r="O117" i="29"/>
  <c r="P117" i="29"/>
  <c r="B118" i="29"/>
  <c r="C118" i="29"/>
  <c r="D118" i="29"/>
  <c r="E118" i="29"/>
  <c r="F118" i="29"/>
  <c r="G118" i="29"/>
  <c r="H118" i="29"/>
  <c r="I118" i="29"/>
  <c r="J118" i="29"/>
  <c r="K118" i="29"/>
  <c r="L118" i="29"/>
  <c r="M118" i="29"/>
  <c r="N118" i="29"/>
  <c r="O118" i="29"/>
  <c r="Q118" i="29"/>
  <c r="B119" i="29"/>
  <c r="C119" i="29"/>
  <c r="G119" i="29"/>
  <c r="H119" i="29"/>
  <c r="I119" i="29"/>
  <c r="K119" i="29"/>
  <c r="M119" i="29"/>
  <c r="O119" i="29"/>
  <c r="P119" i="29"/>
  <c r="F120" i="29"/>
  <c r="H120" i="29"/>
  <c r="I120" i="29"/>
  <c r="J120" i="29"/>
  <c r="B121" i="29"/>
  <c r="D121" i="29"/>
  <c r="E121" i="29"/>
  <c r="F121" i="29"/>
  <c r="I121" i="29"/>
  <c r="J121" i="29"/>
  <c r="K121" i="29"/>
  <c r="L121" i="29"/>
  <c r="M121" i="29"/>
  <c r="N121" i="29"/>
  <c r="O121" i="29"/>
  <c r="P121" i="29"/>
  <c r="Q121" i="29"/>
  <c r="B59" i="26"/>
  <c r="E124" i="29"/>
  <c r="K124" i="29"/>
  <c r="M124" i="29"/>
  <c r="B125" i="29"/>
  <c r="E125" i="29"/>
  <c r="F125" i="29"/>
  <c r="G125" i="29"/>
  <c r="J125" i="29"/>
  <c r="M125" i="29"/>
  <c r="B126" i="29"/>
  <c r="C126" i="29"/>
  <c r="G156" i="29"/>
  <c r="I156" i="29"/>
  <c r="J126" i="29"/>
  <c r="K156" i="29"/>
  <c r="M126" i="29"/>
  <c r="N126" i="29"/>
  <c r="B127" i="29"/>
  <c r="C157" i="29"/>
  <c r="E127" i="29"/>
  <c r="F127" i="29"/>
  <c r="I127" i="29"/>
  <c r="J127" i="29"/>
  <c r="K157" i="29"/>
  <c r="Q127" i="29"/>
  <c r="C128" i="29"/>
  <c r="O128" i="29"/>
  <c r="B159" i="29"/>
  <c r="C129" i="29"/>
  <c r="D129" i="29"/>
  <c r="E129" i="29"/>
  <c r="F159" i="29"/>
  <c r="H129" i="29"/>
  <c r="J159" i="29"/>
  <c r="L129" i="29"/>
  <c r="M129" i="29"/>
  <c r="N159" i="29"/>
  <c r="O159" i="29"/>
  <c r="P129" i="29"/>
  <c r="Q129" i="29"/>
  <c r="C96" i="29"/>
  <c r="E96" i="29"/>
  <c r="G96" i="29"/>
  <c r="M97" i="29"/>
  <c r="O97" i="29"/>
  <c r="Q97" i="29"/>
  <c r="C98" i="29"/>
  <c r="M98" i="29"/>
  <c r="O98" i="29"/>
  <c r="E99" i="29"/>
  <c r="G99" i="29"/>
  <c r="I99" i="29"/>
  <c r="K99" i="29"/>
  <c r="E101" i="29"/>
  <c r="G101" i="29"/>
  <c r="I101" i="29"/>
  <c r="G102" i="29"/>
  <c r="M102" i="29"/>
  <c r="O102" i="29"/>
  <c r="Q103" i="29"/>
  <c r="M104" i="29"/>
  <c r="O104" i="29"/>
  <c r="Q104" i="29"/>
  <c r="Q108" i="29"/>
  <c r="O109" i="29"/>
  <c r="P109" i="29"/>
  <c r="C110" i="29"/>
  <c r="E110" i="29"/>
  <c r="G110" i="29"/>
  <c r="H110" i="29"/>
  <c r="I110" i="29"/>
  <c r="O110" i="29"/>
  <c r="Q111" i="29"/>
  <c r="K112" i="29"/>
  <c r="E113" i="29"/>
  <c r="M115" i="29"/>
  <c r="O115" i="29"/>
  <c r="Q115" i="29"/>
  <c r="C116" i="29"/>
  <c r="G116" i="29"/>
  <c r="P118" i="29"/>
  <c r="E119" i="29"/>
  <c r="E120" i="29"/>
  <c r="G120" i="29"/>
  <c r="C121" i="29"/>
  <c r="G121" i="29"/>
  <c r="H121" i="29"/>
  <c r="Q124" i="29"/>
  <c r="C125" i="29"/>
  <c r="I125" i="29"/>
  <c r="O126" i="29"/>
  <c r="Q126" i="29"/>
  <c r="E134" i="29"/>
  <c r="F134" i="29"/>
  <c r="G134" i="29"/>
  <c r="H134" i="29"/>
  <c r="I134" i="29"/>
  <c r="J134" i="29"/>
  <c r="N134" i="29"/>
  <c r="O134" i="29"/>
  <c r="P134" i="29"/>
  <c r="B135" i="29"/>
  <c r="E135" i="29"/>
  <c r="F135" i="29"/>
  <c r="M135" i="29"/>
  <c r="N135" i="29"/>
  <c r="O135" i="29"/>
  <c r="P135" i="29"/>
  <c r="Q135" i="29"/>
  <c r="B136" i="29"/>
  <c r="G136" i="29"/>
  <c r="H136" i="29"/>
  <c r="J136" i="29"/>
  <c r="K136" i="29"/>
  <c r="P136" i="29"/>
  <c r="Q136" i="29"/>
  <c r="B137" i="29"/>
  <c r="C137" i="29"/>
  <c r="E137" i="29"/>
  <c r="F137" i="29"/>
  <c r="G137" i="29"/>
  <c r="H137" i="29"/>
  <c r="I137" i="29"/>
  <c r="J137" i="29"/>
  <c r="E139" i="29"/>
  <c r="G139" i="29"/>
  <c r="I139" i="29"/>
  <c r="K139" i="29"/>
  <c r="M139" i="29"/>
  <c r="O139" i="29"/>
  <c r="Q144" i="29"/>
  <c r="E146" i="29"/>
  <c r="G146" i="29"/>
  <c r="I146" i="29"/>
  <c r="Q154" i="29"/>
  <c r="C155" i="29"/>
  <c r="E155" i="29"/>
  <c r="F155" i="29"/>
  <c r="G155" i="29"/>
  <c r="I155" i="29"/>
  <c r="J155" i="29"/>
  <c r="C156" i="29"/>
  <c r="M156" i="29"/>
  <c r="N156" i="29"/>
  <c r="O156" i="29"/>
  <c r="Q156" i="29"/>
  <c r="Q157" i="29"/>
  <c r="Q159" i="29"/>
  <c r="N70" i="26"/>
  <c r="D97" i="28"/>
  <c r="E97" i="28"/>
  <c r="F97" i="28"/>
  <c r="K97" i="28"/>
  <c r="P97" i="28"/>
  <c r="B98" i="28"/>
  <c r="D98" i="28"/>
  <c r="E98" i="28"/>
  <c r="F98" i="28"/>
  <c r="H98" i="28"/>
  <c r="J98" i="28"/>
  <c r="N98" i="28"/>
  <c r="O98" i="28"/>
  <c r="D99" i="28"/>
  <c r="E99" i="28"/>
  <c r="B100" i="28"/>
  <c r="D100" i="28"/>
  <c r="F100" i="28"/>
  <c r="O100" i="28"/>
  <c r="D101" i="28"/>
  <c r="E101" i="28"/>
  <c r="F101" i="28"/>
  <c r="G101" i="28"/>
  <c r="B102" i="28"/>
  <c r="D102" i="28"/>
  <c r="E102" i="28"/>
  <c r="F102" i="28"/>
  <c r="G102" i="28"/>
  <c r="P102" i="28"/>
  <c r="B103" i="28"/>
  <c r="D103" i="28"/>
  <c r="E103" i="28"/>
  <c r="F103" i="28"/>
  <c r="G103" i="28"/>
  <c r="H103" i="28"/>
  <c r="I103" i="28"/>
  <c r="J103" i="28"/>
  <c r="K103" i="28"/>
  <c r="L103" i="28"/>
  <c r="N103" i="28"/>
  <c r="D104" i="28"/>
  <c r="G104" i="28"/>
  <c r="P104" i="28"/>
  <c r="G105" i="28"/>
  <c r="H105" i="28"/>
  <c r="J105" i="28"/>
  <c r="K105" i="28"/>
  <c r="L105" i="28"/>
  <c r="M105" i="28"/>
  <c r="N105" i="28"/>
  <c r="O105" i="28"/>
  <c r="B71" i="26"/>
  <c r="I108" i="28"/>
  <c r="L108" i="28"/>
  <c r="L109" i="28"/>
  <c r="N109" i="28"/>
  <c r="B110" i="28"/>
  <c r="D110" i="28"/>
  <c r="F110" i="28"/>
  <c r="G110" i="28"/>
  <c r="H110" i="28"/>
  <c r="K110" i="28"/>
  <c r="L110" i="28"/>
  <c r="M110" i="28"/>
  <c r="N110" i="28"/>
  <c r="O110" i="28"/>
  <c r="P110" i="28"/>
  <c r="I112" i="28"/>
  <c r="J112" i="28"/>
  <c r="K112" i="28"/>
  <c r="L112" i="28"/>
  <c r="N112" i="28"/>
  <c r="G114" i="28"/>
  <c r="I114" i="28"/>
  <c r="J114" i="28"/>
  <c r="K114" i="28"/>
  <c r="L114" i="28"/>
  <c r="M114" i="28"/>
  <c r="N114" i="28"/>
  <c r="E115" i="28"/>
  <c r="I115" i="28"/>
  <c r="J115" i="28"/>
  <c r="N116" i="28"/>
  <c r="B117" i="28"/>
  <c r="C117" i="28"/>
  <c r="D117" i="28"/>
  <c r="F117" i="28"/>
  <c r="G117" i="28"/>
  <c r="H117" i="28"/>
  <c r="P117" i="28"/>
  <c r="I118" i="28"/>
  <c r="J118" i="28"/>
  <c r="K118" i="28"/>
  <c r="L118" i="28"/>
  <c r="M118" i="28"/>
  <c r="N118" i="28"/>
  <c r="B119" i="28"/>
  <c r="C119" i="28"/>
  <c r="D119" i="28"/>
  <c r="F119" i="28"/>
  <c r="G119" i="28"/>
  <c r="J119" i="28"/>
  <c r="L119" i="28"/>
  <c r="M119" i="28"/>
  <c r="N119" i="28"/>
  <c r="O119" i="28"/>
  <c r="C120" i="28"/>
  <c r="E120" i="28"/>
  <c r="L120" i="28"/>
  <c r="M120" i="28"/>
  <c r="N120" i="28"/>
  <c r="B121" i="28"/>
  <c r="C121" i="28"/>
  <c r="D121" i="28"/>
  <c r="E121" i="28"/>
  <c r="F121" i="28"/>
  <c r="G121" i="28"/>
  <c r="H121" i="28"/>
  <c r="I121" i="28"/>
  <c r="J121" i="28"/>
  <c r="K121" i="28"/>
  <c r="F72" i="26"/>
  <c r="N72" i="26"/>
  <c r="G125" i="28"/>
  <c r="B126" i="28"/>
  <c r="E126" i="28"/>
  <c r="F126" i="28"/>
  <c r="G126" i="28"/>
  <c r="K126" i="28"/>
  <c r="N126" i="28"/>
  <c r="B128" i="28"/>
  <c r="C128" i="28"/>
  <c r="E128" i="28"/>
  <c r="F128" i="28"/>
  <c r="G128" i="28"/>
  <c r="H128" i="28"/>
  <c r="M129" i="28"/>
  <c r="G97" i="28"/>
  <c r="I97" i="28"/>
  <c r="J97" i="28"/>
  <c r="Q97" i="28"/>
  <c r="M98" i="28"/>
  <c r="I101" i="28"/>
  <c r="J101" i="28"/>
  <c r="K101" i="28"/>
  <c r="M101" i="28"/>
  <c r="O101" i="28"/>
  <c r="P101" i="28"/>
  <c r="Q102" i="28"/>
  <c r="M103" i="28"/>
  <c r="O103" i="28"/>
  <c r="E104" i="28"/>
  <c r="F104" i="28"/>
  <c r="J104" i="28"/>
  <c r="Q104" i="28"/>
  <c r="B105" i="28"/>
  <c r="D105" i="28"/>
  <c r="E105" i="28"/>
  <c r="F105" i="28"/>
  <c r="E109" i="28"/>
  <c r="E110" i="28"/>
  <c r="I110" i="28"/>
  <c r="J110" i="28"/>
  <c r="M112" i="28"/>
  <c r="O112" i="28"/>
  <c r="E113" i="28"/>
  <c r="M113" i="28"/>
  <c r="E117" i="28"/>
  <c r="I117" i="28"/>
  <c r="J117" i="28"/>
  <c r="K117" i="28"/>
  <c r="L117" i="28"/>
  <c r="M117" i="28"/>
  <c r="N117" i="28"/>
  <c r="O117" i="28"/>
  <c r="Q117" i="28"/>
  <c r="B118" i="28"/>
  <c r="H119" i="28"/>
  <c r="I119" i="28"/>
  <c r="I124" i="28"/>
  <c r="Q124" i="28"/>
  <c r="H126" i="28"/>
  <c r="I126" i="28"/>
  <c r="J126" i="28"/>
  <c r="L126" i="28"/>
  <c r="M126" i="28"/>
  <c r="O126" i="28"/>
  <c r="P126" i="28"/>
  <c r="B133" i="28"/>
  <c r="D133" i="28"/>
  <c r="F133" i="28"/>
  <c r="E134" i="27"/>
  <c r="O96" i="27"/>
  <c r="E135" i="27"/>
  <c r="O97" i="27"/>
  <c r="Q97" i="27"/>
  <c r="E136" i="27"/>
  <c r="I98" i="27"/>
  <c r="K98" i="27"/>
  <c r="M98" i="27"/>
  <c r="O98" i="27"/>
  <c r="E137" i="27"/>
  <c r="O99" i="27"/>
  <c r="M138" i="29"/>
  <c r="Q138" i="29"/>
  <c r="E139" i="27"/>
  <c r="O101" i="27"/>
  <c r="E140" i="27"/>
  <c r="O102" i="27"/>
  <c r="Q140" i="28"/>
  <c r="G103" i="27"/>
  <c r="H103" i="27"/>
  <c r="I103" i="27"/>
  <c r="J103" i="27"/>
  <c r="K103" i="27"/>
  <c r="L103" i="27"/>
  <c r="M103" i="27"/>
  <c r="N103" i="27"/>
  <c r="O103" i="27"/>
  <c r="P103" i="27"/>
  <c r="N104" i="27"/>
  <c r="O104" i="27"/>
  <c r="P104" i="27"/>
  <c r="Q104" i="27"/>
  <c r="C105" i="27"/>
  <c r="E105" i="27"/>
  <c r="G105" i="27"/>
  <c r="I105" i="27"/>
  <c r="K105" i="27"/>
  <c r="M141" i="27"/>
  <c r="O105" i="27"/>
  <c r="E143" i="29"/>
  <c r="I143" i="29"/>
  <c r="M143" i="29"/>
  <c r="B145" i="28"/>
  <c r="E109" i="27"/>
  <c r="C110" i="27"/>
  <c r="E110" i="27"/>
  <c r="G110" i="27"/>
  <c r="I110" i="27"/>
  <c r="K110" i="27"/>
  <c r="O110" i="27"/>
  <c r="B148" i="28"/>
  <c r="C112" i="27"/>
  <c r="D148" i="28"/>
  <c r="E148" i="29"/>
  <c r="F148" i="28"/>
  <c r="H112" i="27"/>
  <c r="J112" i="27"/>
  <c r="M149" i="29"/>
  <c r="Q149" i="29"/>
  <c r="D114" i="27"/>
  <c r="E114" i="27"/>
  <c r="F114" i="27"/>
  <c r="B150" i="28"/>
  <c r="D116" i="27"/>
  <c r="E150" i="29"/>
  <c r="H116" i="27"/>
  <c r="J116" i="27"/>
  <c r="K116" i="27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B118" i="27"/>
  <c r="C118" i="27"/>
  <c r="E118" i="27"/>
  <c r="F118" i="27"/>
  <c r="H118" i="27"/>
  <c r="K118" i="27"/>
  <c r="C119" i="27"/>
  <c r="D119" i="27"/>
  <c r="E151" i="29"/>
  <c r="G119" i="27"/>
  <c r="J151" i="28"/>
  <c r="K119" i="27"/>
  <c r="L151" i="28"/>
  <c r="M151" i="29"/>
  <c r="N151" i="28"/>
  <c r="O119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H153" i="28"/>
  <c r="M153" i="29"/>
  <c r="O153" i="29"/>
  <c r="G124" i="27"/>
  <c r="M154" i="27"/>
  <c r="K125" i="27"/>
  <c r="L125" i="27"/>
  <c r="C126" i="27"/>
  <c r="E126" i="27"/>
  <c r="G126" i="27"/>
  <c r="K126" i="27"/>
  <c r="L126" i="27"/>
  <c r="O126" i="27"/>
  <c r="G127" i="27"/>
  <c r="I127" i="27"/>
  <c r="M127" i="27"/>
  <c r="E158" i="29"/>
  <c r="G128" i="27"/>
  <c r="H128" i="27"/>
  <c r="K128" i="27"/>
  <c r="L128" i="27"/>
  <c r="G129" i="27"/>
  <c r="H129" i="27"/>
  <c r="O100" i="27"/>
  <c r="Q103" i="27"/>
  <c r="D109" i="27"/>
  <c r="H109" i="27"/>
  <c r="J109" i="27"/>
  <c r="O109" i="27"/>
  <c r="D111" i="27"/>
  <c r="D118" i="27"/>
  <c r="E138" i="27"/>
  <c r="E141" i="27"/>
  <c r="I145" i="27"/>
  <c r="I147" i="27"/>
  <c r="H63" i="26"/>
  <c r="J63" i="26"/>
  <c r="B70" i="26"/>
  <c r="H62" i="26"/>
  <c r="K62" i="26"/>
  <c r="M135" i="27"/>
  <c r="O62" i="26"/>
  <c r="G64" i="26"/>
  <c r="H64" i="26"/>
  <c r="J64" i="26"/>
  <c r="K64" i="26"/>
  <c r="B66" i="26"/>
  <c r="H66" i="26"/>
  <c r="B67" i="26"/>
  <c r="D67" i="26"/>
  <c r="F67" i="26"/>
  <c r="J67" i="26"/>
  <c r="L67" i="26"/>
  <c r="N67" i="26"/>
  <c r="P67" i="26"/>
  <c r="B68" i="26"/>
  <c r="D68" i="26"/>
  <c r="N68" i="26"/>
  <c r="P68" i="26"/>
  <c r="C57" i="26"/>
  <c r="M57" i="26"/>
  <c r="Q57" i="26"/>
  <c r="E58" i="26"/>
  <c r="G58" i="26"/>
  <c r="I58" i="26"/>
  <c r="K58" i="26"/>
  <c r="M58" i="26"/>
  <c r="O58" i="26"/>
  <c r="Q58" i="26"/>
  <c r="C59" i="26"/>
  <c r="E59" i="26"/>
  <c r="G59" i="26"/>
  <c r="I59" i="26"/>
  <c r="K59" i="26"/>
  <c r="M59" i="26"/>
  <c r="O59" i="26"/>
  <c r="Q59" i="26"/>
  <c r="B62" i="26"/>
  <c r="J62" i="26"/>
  <c r="P62" i="26"/>
  <c r="B63" i="26"/>
  <c r="P64" i="26"/>
  <c r="H67" i="26"/>
  <c r="N71" i="26"/>
  <c r="B130" i="25"/>
  <c r="F130" i="25"/>
  <c r="I130" i="25"/>
  <c r="K130" i="25"/>
  <c r="B182" i="25"/>
  <c r="C182" i="25"/>
  <c r="F182" i="25"/>
  <c r="G182" i="25"/>
  <c r="I182" i="25"/>
  <c r="J182" i="25"/>
  <c r="K182" i="25"/>
  <c r="M182" i="25"/>
  <c r="N131" i="25"/>
  <c r="Q182" i="25"/>
  <c r="C132" i="25"/>
  <c r="E183" i="25"/>
  <c r="I132" i="25"/>
  <c r="J132" i="25"/>
  <c r="K132" i="25"/>
  <c r="N132" i="25"/>
  <c r="O132" i="25"/>
  <c r="Q132" i="25"/>
  <c r="B133" i="25"/>
  <c r="C13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E186" i="25"/>
  <c r="F186" i="25"/>
  <c r="I186" i="25"/>
  <c r="K186" i="25"/>
  <c r="Q186" i="25"/>
  <c r="C140" i="25"/>
  <c r="E140" i="25"/>
  <c r="F189" i="25"/>
  <c r="G140" i="25"/>
  <c r="I140" i="25"/>
  <c r="J140" i="25"/>
  <c r="K140" i="25"/>
  <c r="N189" i="25"/>
  <c r="O140" i="25"/>
  <c r="Q189" i="25"/>
  <c r="E139" i="25"/>
  <c r="F59" i="22"/>
  <c r="N59" i="22"/>
  <c r="P59" i="22"/>
  <c r="B192" i="25"/>
  <c r="C192" i="25"/>
  <c r="D192" i="25"/>
  <c r="E144" i="25"/>
  <c r="F192" i="25"/>
  <c r="G192" i="25"/>
  <c r="H144" i="25"/>
  <c r="I144" i="25"/>
  <c r="J144" i="25"/>
  <c r="K144" i="25"/>
  <c r="L144" i="25"/>
  <c r="N144" i="25"/>
  <c r="Q144" i="25"/>
  <c r="C145" i="25"/>
  <c r="D145" i="25"/>
  <c r="E145" i="25"/>
  <c r="H145" i="25"/>
  <c r="I145" i="25"/>
  <c r="J193" i="25"/>
  <c r="K193" i="25"/>
  <c r="L193" i="25"/>
  <c r="N145" i="25"/>
  <c r="O145" i="25"/>
  <c r="P193" i="25"/>
  <c r="Q145" i="25"/>
  <c r="B146" i="25"/>
  <c r="C194" i="25"/>
  <c r="E146" i="25"/>
  <c r="F194" i="25"/>
  <c r="H146" i="25"/>
  <c r="K194" i="25"/>
  <c r="L146" i="25"/>
  <c r="M146" i="25"/>
  <c r="Q146" i="25"/>
  <c r="D147" i="25"/>
  <c r="F147" i="25"/>
  <c r="G147" i="25"/>
  <c r="H147" i="25"/>
  <c r="J147" i="25"/>
  <c r="K147" i="25"/>
  <c r="M147" i="25"/>
  <c r="N147" i="25"/>
  <c r="O147" i="25"/>
  <c r="P147" i="25"/>
  <c r="Q147" i="25"/>
  <c r="B149" i="25"/>
  <c r="C197" i="25"/>
  <c r="F197" i="25"/>
  <c r="H197" i="25"/>
  <c r="J197" i="25"/>
  <c r="K197" i="25"/>
  <c r="M197" i="25"/>
  <c r="N197" i="25"/>
  <c r="P197" i="25"/>
  <c r="Q197" i="25"/>
  <c r="B153" i="25"/>
  <c r="C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B156" i="25"/>
  <c r="C156" i="25"/>
  <c r="D156" i="25"/>
  <c r="E156" i="25"/>
  <c r="F156" i="25"/>
  <c r="G156" i="25"/>
  <c r="H156" i="25"/>
  <c r="I156" i="25"/>
  <c r="J156" i="25"/>
  <c r="K156" i="25"/>
  <c r="L156" i="25"/>
  <c r="M156" i="25"/>
  <c r="N156" i="25"/>
  <c r="O156" i="25"/>
  <c r="P156" i="25"/>
  <c r="B159" i="25"/>
  <c r="C159" i="25"/>
  <c r="D159" i="25"/>
  <c r="E159" i="25"/>
  <c r="H159" i="25"/>
  <c r="I159" i="25"/>
  <c r="J159" i="25"/>
  <c r="K159" i="25"/>
  <c r="L159" i="25"/>
  <c r="M159" i="25"/>
  <c r="N159" i="25"/>
  <c r="O159" i="25"/>
  <c r="P159" i="25"/>
  <c r="Q159" i="25"/>
  <c r="B60" i="22"/>
  <c r="D60" i="22"/>
  <c r="F60" i="22"/>
  <c r="H60" i="22"/>
  <c r="J60" i="22"/>
  <c r="L60" i="22"/>
  <c r="N60" i="22"/>
  <c r="P60" i="22"/>
  <c r="C163" i="25"/>
  <c r="D203" i="25"/>
  <c r="F163" i="25"/>
  <c r="G163" i="25"/>
  <c r="H203" i="25"/>
  <c r="K163" i="25"/>
  <c r="O163" i="25"/>
  <c r="P163" i="25"/>
  <c r="Q163" i="25"/>
  <c r="C164" i="25"/>
  <c r="E164" i="25"/>
  <c r="F164" i="25"/>
  <c r="G164" i="25"/>
  <c r="H204" i="25"/>
  <c r="I164" i="25"/>
  <c r="K164" i="25"/>
  <c r="L204" i="25"/>
  <c r="O164" i="25"/>
  <c r="P164" i="25"/>
  <c r="C165" i="25"/>
  <c r="F165" i="25"/>
  <c r="G165" i="25"/>
  <c r="K165" i="25"/>
  <c r="M205" i="25"/>
  <c r="O165" i="25"/>
  <c r="P165" i="25"/>
  <c r="Q205" i="25"/>
  <c r="C166" i="25"/>
  <c r="D206" i="25"/>
  <c r="F166" i="25"/>
  <c r="G166" i="25"/>
  <c r="H166" i="25"/>
  <c r="K166" i="25"/>
  <c r="O166" i="25"/>
  <c r="P166" i="25"/>
  <c r="Q166" i="25"/>
  <c r="B170" i="25"/>
  <c r="C170" i="25"/>
  <c r="D170" i="25"/>
  <c r="K170" i="25"/>
  <c r="L170" i="25"/>
  <c r="M170" i="25"/>
  <c r="N170" i="25"/>
  <c r="O170" i="25"/>
  <c r="P170" i="25"/>
  <c r="Q170" i="25"/>
  <c r="C209" i="25"/>
  <c r="E209" i="25"/>
  <c r="F209" i="25"/>
  <c r="I209" i="25"/>
  <c r="K209" i="25"/>
  <c r="L171" i="25"/>
  <c r="N209" i="25"/>
  <c r="O209" i="25"/>
  <c r="P171" i="25"/>
  <c r="Q171" i="25"/>
  <c r="B174" i="25"/>
  <c r="C174" i="25"/>
  <c r="D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E175" i="25"/>
  <c r="F175" i="25"/>
  <c r="G211" i="25"/>
  <c r="H211" i="25"/>
  <c r="I175" i="25"/>
  <c r="K211" i="25"/>
  <c r="L211" i="25"/>
  <c r="N175" i="25"/>
  <c r="P211" i="25"/>
  <c r="Q211" i="25"/>
  <c r="B61" i="22"/>
  <c r="D61" i="22"/>
  <c r="F61" i="22"/>
  <c r="H61" i="22"/>
  <c r="J61" i="22"/>
  <c r="L61" i="22"/>
  <c r="N61" i="22"/>
  <c r="M130" i="25"/>
  <c r="N130" i="25"/>
  <c r="O130" i="25"/>
  <c r="Q130" i="25"/>
  <c r="E132" i="25"/>
  <c r="F132" i="25"/>
  <c r="G132" i="25"/>
  <c r="E135" i="25"/>
  <c r="F135" i="25"/>
  <c r="I135" i="25"/>
  <c r="K135" i="25"/>
  <c r="M135" i="25"/>
  <c r="N135" i="25"/>
  <c r="O135" i="25"/>
  <c r="Q135" i="25"/>
  <c r="F140" i="25"/>
  <c r="F145" i="25"/>
  <c r="G145" i="25"/>
  <c r="N146" i="25"/>
  <c r="O146" i="25"/>
  <c r="P146" i="25"/>
  <c r="B147" i="25"/>
  <c r="C147" i="25"/>
  <c r="N149" i="25"/>
  <c r="P149" i="25"/>
  <c r="Q149" i="25"/>
  <c r="M151" i="25"/>
  <c r="Q156" i="25"/>
  <c r="F159" i="25"/>
  <c r="G159" i="25"/>
  <c r="D163" i="25"/>
  <c r="H163" i="25"/>
  <c r="M163" i="25"/>
  <c r="E165" i="25"/>
  <c r="I165" i="25"/>
  <c r="M165" i="25"/>
  <c r="D166" i="25"/>
  <c r="M166" i="25"/>
  <c r="E170" i="25"/>
  <c r="F170" i="25"/>
  <c r="G170" i="25"/>
  <c r="H170" i="25"/>
  <c r="I170" i="25"/>
  <c r="J170" i="25"/>
  <c r="M171" i="25"/>
  <c r="N171" i="25"/>
  <c r="O171" i="25"/>
  <c r="E174" i="25"/>
  <c r="G175" i="25"/>
  <c r="M175" i="25"/>
  <c r="O175" i="25"/>
  <c r="P175" i="25"/>
  <c r="Q175" i="25"/>
  <c r="M181" i="25"/>
  <c r="N181" i="25"/>
  <c r="O181" i="25"/>
  <c r="Q181" i="25"/>
  <c r="N182" i="25"/>
  <c r="C183" i="25"/>
  <c r="F183" i="25"/>
  <c r="G183" i="25"/>
  <c r="I183" i="25"/>
  <c r="J183" i="25"/>
  <c r="K183" i="25"/>
  <c r="N183" i="25"/>
  <c r="O183" i="25"/>
  <c r="Q183" i="25"/>
  <c r="B184" i="25"/>
  <c r="C184" i="25"/>
  <c r="M186" i="25"/>
  <c r="N186" i="25"/>
  <c r="O186" i="25"/>
  <c r="E189" i="25"/>
  <c r="G189" i="25"/>
  <c r="I189" i="25"/>
  <c r="K189" i="25"/>
  <c r="O189" i="25"/>
  <c r="Q192" i="25"/>
  <c r="C193" i="25"/>
  <c r="E193" i="25"/>
  <c r="F193" i="25"/>
  <c r="G193" i="25"/>
  <c r="M194" i="25"/>
  <c r="N194" i="25"/>
  <c r="O194" i="25"/>
  <c r="P194" i="25"/>
  <c r="Q194" i="25"/>
  <c r="B195" i="25"/>
  <c r="C195" i="25"/>
  <c r="D195" i="25"/>
  <c r="G195" i="25"/>
  <c r="H195" i="25"/>
  <c r="J195" i="25"/>
  <c r="K195" i="25"/>
  <c r="M203" i="25"/>
  <c r="Q203" i="25"/>
  <c r="E205" i="25"/>
  <c r="F205" i="25"/>
  <c r="I205" i="25"/>
  <c r="M206" i="25"/>
  <c r="M209" i="25"/>
  <c r="P209" i="25"/>
  <c r="Q209" i="25"/>
  <c r="M211" i="25"/>
  <c r="N211" i="25"/>
  <c r="O211" i="25"/>
  <c r="I72" i="22"/>
  <c r="K72" i="22"/>
  <c r="M72" i="22"/>
  <c r="D130" i="24"/>
  <c r="H130" i="24"/>
  <c r="B131" i="24"/>
  <c r="N131" i="24"/>
  <c r="P131" i="24"/>
  <c r="D132" i="24"/>
  <c r="H132" i="24"/>
  <c r="O132" i="24"/>
  <c r="P132" i="24"/>
  <c r="Q132" i="24"/>
  <c r="N133" i="24"/>
  <c r="P133" i="24"/>
  <c r="B134" i="24"/>
  <c r="K134" i="24"/>
  <c r="N134" i="24"/>
  <c r="P135" i="24"/>
  <c r="B136" i="24"/>
  <c r="N136" i="24"/>
  <c r="C137" i="24"/>
  <c r="F137" i="24"/>
  <c r="I137" i="24"/>
  <c r="J137" i="24"/>
  <c r="K137" i="24"/>
  <c r="N137" i="24"/>
  <c r="O137" i="24"/>
  <c r="P137" i="24"/>
  <c r="Q137" i="24"/>
  <c r="N138" i="24"/>
  <c r="C140" i="24"/>
  <c r="D140" i="24"/>
  <c r="E140" i="24"/>
  <c r="N140" i="24"/>
  <c r="O140" i="24"/>
  <c r="Q140" i="24"/>
  <c r="C73" i="22"/>
  <c r="D73" i="22"/>
  <c r="E73" i="22"/>
  <c r="Q73" i="22"/>
  <c r="H145" i="24"/>
  <c r="H146" i="24"/>
  <c r="J146" i="24"/>
  <c r="B147" i="24"/>
  <c r="B149" i="24"/>
  <c r="H150" i="24"/>
  <c r="I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J152" i="24"/>
  <c r="L152" i="24"/>
  <c r="N152" i="24"/>
  <c r="B153" i="24"/>
  <c r="C153" i="24"/>
  <c r="D153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B157" i="24"/>
  <c r="O157" i="24"/>
  <c r="J159" i="24"/>
  <c r="E74" i="22"/>
  <c r="K74" i="22"/>
  <c r="M74" i="22"/>
  <c r="O163" i="24"/>
  <c r="H164" i="24"/>
  <c r="I164" i="24"/>
  <c r="J164" i="24"/>
  <c r="G165" i="24"/>
  <c r="H165" i="24"/>
  <c r="I165" i="24"/>
  <c r="J165" i="24"/>
  <c r="K165" i="24"/>
  <c r="L165" i="24"/>
  <c r="M165" i="24"/>
  <c r="O165" i="24"/>
  <c r="P165" i="24"/>
  <c r="O166" i="24"/>
  <c r="H167" i="24"/>
  <c r="I167" i="24"/>
  <c r="J167" i="24"/>
  <c r="O168" i="24"/>
  <c r="H169" i="24"/>
  <c r="I169" i="24"/>
  <c r="J169" i="24"/>
  <c r="H170" i="24"/>
  <c r="I170" i="24"/>
  <c r="J170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O172" i="24"/>
  <c r="H173" i="24"/>
  <c r="I173" i="24"/>
  <c r="J173" i="24"/>
  <c r="H174" i="24"/>
  <c r="I174" i="24"/>
  <c r="J174" i="24"/>
  <c r="G175" i="24"/>
  <c r="H175" i="24"/>
  <c r="I175" i="24"/>
  <c r="J175" i="24"/>
  <c r="K175" i="24"/>
  <c r="L175" i="24"/>
  <c r="M175" i="24"/>
  <c r="N175" i="24"/>
  <c r="O175" i="24"/>
  <c r="P175" i="24"/>
  <c r="Q175" i="24"/>
  <c r="B130" i="24"/>
  <c r="D136" i="24"/>
  <c r="B137" i="24"/>
  <c r="D137" i="24"/>
  <c r="H137" i="24"/>
  <c r="P140" i="24"/>
  <c r="J145" i="24"/>
  <c r="L145" i="24"/>
  <c r="B146" i="24"/>
  <c r="D146" i="24"/>
  <c r="F146" i="24"/>
  <c r="B154" i="24"/>
  <c r="D157" i="24"/>
  <c r="H157" i="24"/>
  <c r="J157" i="24"/>
  <c r="L157" i="24"/>
  <c r="L159" i="24"/>
  <c r="N159" i="24"/>
  <c r="N165" i="24"/>
  <c r="K174" i="24"/>
  <c r="F175" i="24"/>
  <c r="B180" i="24"/>
  <c r="F180" i="24"/>
  <c r="N180" i="24"/>
  <c r="B181" i="24"/>
  <c r="F181" i="24"/>
  <c r="J181" i="24"/>
  <c r="K130" i="23"/>
  <c r="L130" i="23"/>
  <c r="N181" i="24"/>
  <c r="I131" i="23"/>
  <c r="J182" i="24"/>
  <c r="K131" i="23"/>
  <c r="L131" i="23"/>
  <c r="N182" i="24"/>
  <c r="O182" i="23"/>
  <c r="P131" i="23"/>
  <c r="Q131" i="23"/>
  <c r="B183" i="24"/>
  <c r="E132" i="23"/>
  <c r="F183" i="24"/>
  <c r="I132" i="23"/>
  <c r="K132" i="23"/>
  <c r="L132" i="23"/>
  <c r="N132" i="23"/>
  <c r="O132" i="23"/>
  <c r="P132" i="23"/>
  <c r="Q132" i="23"/>
  <c r="B184" i="24"/>
  <c r="F184" i="24"/>
  <c r="G184" i="23"/>
  <c r="J184" i="24"/>
  <c r="K133" i="23"/>
  <c r="L133" i="23"/>
  <c r="M133" i="23"/>
  <c r="N184" i="24"/>
  <c r="I134" i="23"/>
  <c r="K134" i="23"/>
  <c r="M134" i="23"/>
  <c r="N185" i="25"/>
  <c r="O134" i="23"/>
  <c r="Q134" i="23"/>
  <c r="B186" i="24"/>
  <c r="E186" i="23"/>
  <c r="G186" i="23"/>
  <c r="I135" i="23"/>
  <c r="J186" i="24"/>
  <c r="K135" i="23"/>
  <c r="L135" i="23"/>
  <c r="M135" i="23"/>
  <c r="N186" i="24"/>
  <c r="O135" i="23"/>
  <c r="I136" i="23"/>
  <c r="K136" i="23"/>
  <c r="M136" i="23"/>
  <c r="O136" i="23"/>
  <c r="Q136" i="23"/>
  <c r="F137" i="23"/>
  <c r="G137" i="23"/>
  <c r="H137" i="23"/>
  <c r="I137" i="23"/>
  <c r="J137" i="23"/>
  <c r="K137" i="23"/>
  <c r="L137" i="23"/>
  <c r="M137" i="23"/>
  <c r="N137" i="23"/>
  <c r="O137" i="23"/>
  <c r="Q137" i="23"/>
  <c r="K138" i="23"/>
  <c r="L138" i="23"/>
  <c r="M138" i="23"/>
  <c r="N138" i="23"/>
  <c r="O138" i="23"/>
  <c r="P138" i="23"/>
  <c r="Q138" i="23"/>
  <c r="C188" i="23"/>
  <c r="E188" i="23"/>
  <c r="F188" i="25"/>
  <c r="G188" i="23"/>
  <c r="I139" i="23"/>
  <c r="K139" i="23"/>
  <c r="M188" i="23"/>
  <c r="F189" i="24"/>
  <c r="L140" i="23"/>
  <c r="N189" i="24"/>
  <c r="O140" i="23"/>
  <c r="P140" i="23"/>
  <c r="Q140" i="23"/>
  <c r="F192" i="24"/>
  <c r="I144" i="23"/>
  <c r="J192" i="24"/>
  <c r="K144" i="23"/>
  <c r="N144" i="23"/>
  <c r="O144" i="23"/>
  <c r="P144" i="23"/>
  <c r="Q144" i="23"/>
  <c r="N193" i="24"/>
  <c r="P145" i="23"/>
  <c r="Q145" i="23"/>
  <c r="B194" i="24"/>
  <c r="C194" i="23"/>
  <c r="F194" i="24"/>
  <c r="M146" i="23"/>
  <c r="P146" i="23"/>
  <c r="C195" i="23"/>
  <c r="O147" i="23"/>
  <c r="P147" i="23"/>
  <c r="Q147" i="23"/>
  <c r="C196" i="23"/>
  <c r="Q148" i="23"/>
  <c r="F197" i="24"/>
  <c r="J197" i="24"/>
  <c r="O149" i="23"/>
  <c r="P149" i="23"/>
  <c r="Q149" i="23"/>
  <c r="C198" i="23"/>
  <c r="O198" i="23"/>
  <c r="Q150" i="23"/>
  <c r="D151" i="23"/>
  <c r="J151" i="23"/>
  <c r="K151" i="23"/>
  <c r="L151" i="23"/>
  <c r="M151" i="23"/>
  <c r="P151" i="23"/>
  <c r="B152" i="23"/>
  <c r="D152" i="23"/>
  <c r="E152" i="23"/>
  <c r="F152" i="23"/>
  <c r="O152" i="23"/>
  <c r="P152" i="23"/>
  <c r="Q152" i="23"/>
  <c r="B153" i="23"/>
  <c r="C153" i="23"/>
  <c r="D153" i="23"/>
  <c r="E153" i="23"/>
  <c r="F153" i="23"/>
  <c r="G153" i="23"/>
  <c r="H153" i="23"/>
  <c r="L153" i="23"/>
  <c r="N153" i="23"/>
  <c r="O153" i="23"/>
  <c r="P153" i="23"/>
  <c r="Q153" i="23"/>
  <c r="B154" i="23"/>
  <c r="C199" i="23"/>
  <c r="E154" i="23"/>
  <c r="F199" i="25"/>
  <c r="G154" i="23"/>
  <c r="I154" i="23"/>
  <c r="J154" i="23"/>
  <c r="K154" i="23"/>
  <c r="M154" i="23"/>
  <c r="Q154" i="23"/>
  <c r="N155" i="23"/>
  <c r="O155" i="23"/>
  <c r="P155" i="23"/>
  <c r="Q155" i="23"/>
  <c r="B156" i="23"/>
  <c r="C156" i="23"/>
  <c r="D156" i="23"/>
  <c r="E156" i="23"/>
  <c r="P156" i="23"/>
  <c r="C200" i="23"/>
  <c r="J157" i="23"/>
  <c r="Q157" i="23"/>
  <c r="P158" i="23"/>
  <c r="Q158" i="23"/>
  <c r="P159" i="23"/>
  <c r="Q159" i="23"/>
  <c r="F202" i="24"/>
  <c r="L202" i="24"/>
  <c r="N202" i="24"/>
  <c r="F203" i="24"/>
  <c r="J163" i="23"/>
  <c r="O203" i="23"/>
  <c r="B204" i="24"/>
  <c r="E204" i="23"/>
  <c r="G204" i="23"/>
  <c r="K204" i="23"/>
  <c r="N204" i="24"/>
  <c r="O204" i="23"/>
  <c r="Q164" i="23"/>
  <c r="B205" i="24"/>
  <c r="C165" i="23"/>
  <c r="E205" i="23"/>
  <c r="F165" i="23"/>
  <c r="G165" i="23"/>
  <c r="I165" i="23"/>
  <c r="M205" i="23"/>
  <c r="N205" i="24"/>
  <c r="O205" i="23"/>
  <c r="F206" i="24"/>
  <c r="J206" i="24"/>
  <c r="N206" i="24"/>
  <c r="Q166" i="23"/>
  <c r="E207" i="23"/>
  <c r="F207" i="25"/>
  <c r="P207" i="24"/>
  <c r="Q168" i="23"/>
  <c r="P169" i="23"/>
  <c r="Q169" i="23"/>
  <c r="Q170" i="23"/>
  <c r="B209" i="24"/>
  <c r="C171" i="23"/>
  <c r="G171" i="23"/>
  <c r="I171" i="23"/>
  <c r="J209" i="24"/>
  <c r="N209" i="24"/>
  <c r="O209" i="23"/>
  <c r="E210" i="23"/>
  <c r="L210" i="24"/>
  <c r="O210" i="23"/>
  <c r="P173" i="23"/>
  <c r="Q173" i="23"/>
  <c r="Q174" i="23"/>
  <c r="B211" i="24"/>
  <c r="C175" i="23"/>
  <c r="F175" i="23"/>
  <c r="G175" i="23"/>
  <c r="I175" i="23"/>
  <c r="J211" i="24"/>
  <c r="N211" i="24"/>
  <c r="O211" i="23"/>
  <c r="P175" i="23"/>
  <c r="Q175" i="23"/>
  <c r="O139" i="23"/>
  <c r="K140" i="23"/>
  <c r="M140" i="23"/>
  <c r="Q146" i="23"/>
  <c r="O150" i="23"/>
  <c r="N151" i="23"/>
  <c r="O151" i="23"/>
  <c r="Q151" i="23"/>
  <c r="C152" i="23"/>
  <c r="I153" i="23"/>
  <c r="J153" i="23"/>
  <c r="K153" i="23"/>
  <c r="M153" i="23"/>
  <c r="N154" i="23"/>
  <c r="O154" i="23"/>
  <c r="O156" i="23"/>
  <c r="Q156" i="23"/>
  <c r="O164" i="23"/>
  <c r="Q171" i="23"/>
  <c r="C172" i="23"/>
  <c r="E172" i="23"/>
  <c r="G172" i="23"/>
  <c r="C186" i="23"/>
  <c r="M186" i="23"/>
  <c r="C187" i="23"/>
  <c r="C192" i="23"/>
  <c r="O196" i="23"/>
  <c r="C197" i="23"/>
  <c r="K207" i="23"/>
  <c r="M207" i="23"/>
  <c r="O207" i="23"/>
  <c r="O64" i="22"/>
  <c r="P64" i="22"/>
  <c r="C65" i="22"/>
  <c r="D65" i="22"/>
  <c r="O66" i="22"/>
  <c r="P66" i="22"/>
  <c r="Q66" i="22"/>
  <c r="B64" i="22"/>
  <c r="C185" i="23"/>
  <c r="D64" i="22"/>
  <c r="J64" i="22"/>
  <c r="M189" i="23"/>
  <c r="H65" i="22"/>
  <c r="J65" i="22"/>
  <c r="L65" i="22"/>
  <c r="M65" i="22"/>
  <c r="N65" i="22"/>
  <c r="P65" i="22"/>
  <c r="B66" i="22"/>
  <c r="D66" i="22"/>
  <c r="F66" i="22"/>
  <c r="L68" i="22"/>
  <c r="N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D59" i="22"/>
  <c r="H59" i="22"/>
  <c r="H76" i="22" s="1"/>
  <c r="J59" i="22"/>
  <c r="L59" i="22"/>
  <c r="P61" i="22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I68" i="22"/>
  <c r="O72" i="22"/>
  <c r="P72" i="22"/>
  <c r="Q72" i="22"/>
  <c r="O73" i="22"/>
  <c r="P73" i="22"/>
  <c r="G74" i="22"/>
  <c r="H74" i="22"/>
  <c r="L74" i="22"/>
  <c r="O74" i="22"/>
  <c r="Q74" i="22"/>
  <c r="B158" i="21"/>
  <c r="D158" i="21"/>
  <c r="E158" i="21"/>
  <c r="F158" i="21"/>
  <c r="H158" i="21"/>
  <c r="I158" i="21"/>
  <c r="K158" i="21"/>
  <c r="O158" i="21"/>
  <c r="Q158" i="21"/>
  <c r="B159" i="21"/>
  <c r="C159" i="21"/>
  <c r="H216" i="21"/>
  <c r="I216" i="21"/>
  <c r="J159" i="21"/>
  <c r="K159" i="21"/>
  <c r="L159" i="21"/>
  <c r="M159" i="21"/>
  <c r="N159" i="21"/>
  <c r="P216" i="21"/>
  <c r="Q216" i="21"/>
  <c r="C160" i="21"/>
  <c r="F160" i="21"/>
  <c r="G160" i="21"/>
  <c r="J160" i="21"/>
  <c r="H161" i="21"/>
  <c r="I161" i="21"/>
  <c r="J161" i="21"/>
  <c r="K161" i="21"/>
  <c r="O161" i="21"/>
  <c r="Q161" i="21"/>
  <c r="B163" i="21"/>
  <c r="C220" i="21"/>
  <c r="D220" i="21"/>
  <c r="H220" i="21"/>
  <c r="I220" i="21"/>
  <c r="J163" i="21"/>
  <c r="K220" i="21"/>
  <c r="N163" i="21"/>
  <c r="O220" i="21"/>
  <c r="P163" i="21"/>
  <c r="Q163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B171" i="21"/>
  <c r="F171" i="21"/>
  <c r="I171" i="21"/>
  <c r="J171" i="21"/>
  <c r="K171" i="21"/>
  <c r="L171" i="21"/>
  <c r="M171" i="21"/>
  <c r="N171" i="21"/>
  <c r="O171" i="21"/>
  <c r="P171" i="21"/>
  <c r="Q171" i="21"/>
  <c r="B172" i="21"/>
  <c r="D224" i="21"/>
  <c r="F224" i="21"/>
  <c r="H224" i="21"/>
  <c r="I224" i="21"/>
  <c r="N224" i="21"/>
  <c r="Q172" i="21"/>
  <c r="C79" i="18"/>
  <c r="F176" i="21"/>
  <c r="G176" i="21"/>
  <c r="H176" i="21"/>
  <c r="I176" i="21"/>
  <c r="J176" i="21"/>
  <c r="K176" i="21"/>
  <c r="L176" i="21"/>
  <c r="M176" i="21"/>
  <c r="N176" i="21"/>
  <c r="O176" i="21"/>
  <c r="P176" i="21"/>
  <c r="Q227" i="21"/>
  <c r="B228" i="21"/>
  <c r="C228" i="21"/>
  <c r="D228" i="21"/>
  <c r="E228" i="21"/>
  <c r="F228" i="21"/>
  <c r="H228" i="21"/>
  <c r="I228" i="21"/>
  <c r="N228" i="21"/>
  <c r="Q228" i="21"/>
  <c r="D178" i="21"/>
  <c r="E178" i="21"/>
  <c r="F178" i="21"/>
  <c r="G178" i="21"/>
  <c r="H178" i="21"/>
  <c r="I178" i="21"/>
  <c r="J178" i="21"/>
  <c r="K178" i="21"/>
  <c r="L178" i="21"/>
  <c r="N229" i="21"/>
  <c r="O229" i="21"/>
  <c r="P229" i="21"/>
  <c r="Q229" i="21"/>
  <c r="B179" i="21"/>
  <c r="N179" i="21"/>
  <c r="O179" i="21"/>
  <c r="P179" i="21"/>
  <c r="Q179" i="21"/>
  <c r="B183" i="21"/>
  <c r="D183" i="21"/>
  <c r="F183" i="21"/>
  <c r="H183" i="21"/>
  <c r="I183" i="21"/>
  <c r="J183" i="21"/>
  <c r="K183" i="21"/>
  <c r="L183" i="21"/>
  <c r="M183" i="21"/>
  <c r="N183" i="21"/>
  <c r="O183" i="21"/>
  <c r="P183" i="21"/>
  <c r="Q183" i="21"/>
  <c r="B186" i="21"/>
  <c r="C186" i="21"/>
  <c r="D186" i="21"/>
  <c r="E186" i="21"/>
  <c r="F186" i="21"/>
  <c r="G186" i="21"/>
  <c r="H186" i="21"/>
  <c r="I186" i="21"/>
  <c r="J186" i="21"/>
  <c r="K186" i="21"/>
  <c r="L186" i="21"/>
  <c r="M186" i="21"/>
  <c r="N186" i="21"/>
  <c r="O186" i="21"/>
  <c r="P186" i="21"/>
  <c r="Q186" i="21"/>
  <c r="B190" i="21"/>
  <c r="C190" i="21"/>
  <c r="D190" i="21"/>
  <c r="E190" i="21"/>
  <c r="F190" i="21"/>
  <c r="G190" i="21"/>
  <c r="H190" i="21"/>
  <c r="I190" i="21"/>
  <c r="Q190" i="21"/>
  <c r="B235" i="21"/>
  <c r="C235" i="21"/>
  <c r="D235" i="21"/>
  <c r="G235" i="21"/>
  <c r="M191" i="21"/>
  <c r="N235" i="21"/>
  <c r="O235" i="21"/>
  <c r="P235" i="21"/>
  <c r="C81" i="18"/>
  <c r="D81" i="18"/>
  <c r="G81" i="18"/>
  <c r="P81" i="18"/>
  <c r="C195" i="21"/>
  <c r="D238" i="21"/>
  <c r="E195" i="21"/>
  <c r="F238" i="21"/>
  <c r="G195" i="21"/>
  <c r="H238" i="21"/>
  <c r="I238" i="21"/>
  <c r="J238" i="21"/>
  <c r="L238" i="21"/>
  <c r="M238" i="21"/>
  <c r="P238" i="21"/>
  <c r="B239" i="21"/>
  <c r="C196" i="21"/>
  <c r="D239" i="21"/>
  <c r="E196" i="21"/>
  <c r="G196" i="21"/>
  <c r="K196" i="21"/>
  <c r="Q196" i="21"/>
  <c r="C197" i="21"/>
  <c r="D240" i="21"/>
  <c r="E197" i="21"/>
  <c r="I240" i="21"/>
  <c r="J240" i="21"/>
  <c r="K197" i="21"/>
  <c r="L240" i="21"/>
  <c r="M197" i="21"/>
  <c r="O197" i="21"/>
  <c r="P240" i="21"/>
  <c r="Q240" i="21"/>
  <c r="B241" i="21"/>
  <c r="D241" i="21"/>
  <c r="G198" i="21"/>
  <c r="I241" i="21"/>
  <c r="J241" i="21"/>
  <c r="K198" i="21"/>
  <c r="L241" i="21"/>
  <c r="M198" i="21"/>
  <c r="N241" i="21"/>
  <c r="P241" i="21"/>
  <c r="Q198" i="21"/>
  <c r="M199" i="21"/>
  <c r="N199" i="21"/>
  <c r="O199" i="21"/>
  <c r="P199" i="21"/>
  <c r="Q199" i="21"/>
  <c r="E200" i="21"/>
  <c r="H200" i="21"/>
  <c r="N200" i="21"/>
  <c r="O200" i="21"/>
  <c r="P200" i="21"/>
  <c r="N201" i="21"/>
  <c r="O201" i="21"/>
  <c r="P201" i="21"/>
  <c r="C202" i="21"/>
  <c r="D202" i="21"/>
  <c r="E202" i="21"/>
  <c r="F202" i="21"/>
  <c r="G202" i="21"/>
  <c r="H202" i="21"/>
  <c r="I202" i="21"/>
  <c r="J202" i="21"/>
  <c r="K202" i="21"/>
  <c r="N202" i="21"/>
  <c r="O202" i="21"/>
  <c r="P202" i="21"/>
  <c r="Q202" i="21"/>
  <c r="O203" i="21"/>
  <c r="P203" i="21"/>
  <c r="C204" i="21"/>
  <c r="E204" i="21"/>
  <c r="O204" i="21"/>
  <c r="Q204" i="21"/>
  <c r="B205" i="21"/>
  <c r="C205" i="21"/>
  <c r="D205" i="21"/>
  <c r="E205" i="21"/>
  <c r="F205" i="21"/>
  <c r="G205" i="21"/>
  <c r="H205" i="21"/>
  <c r="I205" i="21"/>
  <c r="J205" i="21"/>
  <c r="K205" i="21"/>
  <c r="O205" i="21"/>
  <c r="Q205" i="21"/>
  <c r="N206" i="21"/>
  <c r="O206" i="21"/>
  <c r="P206" i="21"/>
  <c r="L207" i="21"/>
  <c r="N207" i="21"/>
  <c r="O207" i="21"/>
  <c r="P207" i="21"/>
  <c r="Q207" i="21"/>
  <c r="G208" i="21"/>
  <c r="H208" i="21"/>
  <c r="I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N209" i="21"/>
  <c r="O209" i="21"/>
  <c r="P209" i="21"/>
  <c r="Q209" i="21"/>
  <c r="C210" i="21"/>
  <c r="D246" i="21"/>
  <c r="E210" i="21"/>
  <c r="F246" i="21"/>
  <c r="J246" i="21"/>
  <c r="K210" i="21"/>
  <c r="L246" i="21"/>
  <c r="O210" i="21"/>
  <c r="P246" i="21"/>
  <c r="Q210" i="21"/>
  <c r="J158" i="21"/>
  <c r="L158" i="21"/>
  <c r="M158" i="21"/>
  <c r="N158" i="21"/>
  <c r="P158" i="21"/>
  <c r="D159" i="21"/>
  <c r="H159" i="21"/>
  <c r="I159" i="21"/>
  <c r="Q159" i="21"/>
  <c r="B160" i="21"/>
  <c r="D160" i="21"/>
  <c r="E160" i="21"/>
  <c r="H160" i="21"/>
  <c r="I160" i="21"/>
  <c r="L161" i="21"/>
  <c r="M161" i="21"/>
  <c r="N161" i="21"/>
  <c r="P161" i="21"/>
  <c r="I163" i="21"/>
  <c r="K163" i="21"/>
  <c r="L163" i="21"/>
  <c r="M163" i="21"/>
  <c r="P167" i="21"/>
  <c r="Q167" i="21"/>
  <c r="C171" i="21"/>
  <c r="D171" i="21"/>
  <c r="E171" i="21"/>
  <c r="G171" i="21"/>
  <c r="H171" i="21"/>
  <c r="D172" i="21"/>
  <c r="J172" i="21"/>
  <c r="K172" i="21"/>
  <c r="L172" i="21"/>
  <c r="M172" i="21"/>
  <c r="N172" i="21"/>
  <c r="O172" i="21"/>
  <c r="P172" i="21"/>
  <c r="B176" i="21"/>
  <c r="C176" i="21"/>
  <c r="D176" i="21"/>
  <c r="E176" i="21"/>
  <c r="J177" i="21"/>
  <c r="K177" i="21"/>
  <c r="L177" i="21"/>
  <c r="M177" i="21"/>
  <c r="N177" i="21"/>
  <c r="O177" i="21"/>
  <c r="P177" i="21"/>
  <c r="Q177" i="21"/>
  <c r="C179" i="21"/>
  <c r="D179" i="21"/>
  <c r="E179" i="21"/>
  <c r="G179" i="21"/>
  <c r="H179" i="21"/>
  <c r="C183" i="21"/>
  <c r="E183" i="21"/>
  <c r="G183" i="21"/>
  <c r="C185" i="21"/>
  <c r="K188" i="21"/>
  <c r="J190" i="21"/>
  <c r="K190" i="21"/>
  <c r="L190" i="21"/>
  <c r="M190" i="21"/>
  <c r="N190" i="21"/>
  <c r="O190" i="21"/>
  <c r="P190" i="21"/>
  <c r="C191" i="21"/>
  <c r="D191" i="21"/>
  <c r="K192" i="21"/>
  <c r="L197" i="21"/>
  <c r="P197" i="21"/>
  <c r="I198" i="21"/>
  <c r="J198" i="21"/>
  <c r="L198" i="21"/>
  <c r="B199" i="21"/>
  <c r="Q201" i="21"/>
  <c r="B202" i="21"/>
  <c r="L202" i="21"/>
  <c r="M202" i="21"/>
  <c r="B203" i="21"/>
  <c r="E203" i="21"/>
  <c r="N203" i="21"/>
  <c r="Q203" i="21"/>
  <c r="B204" i="21"/>
  <c r="H204" i="21"/>
  <c r="N204" i="21"/>
  <c r="P204" i="21"/>
  <c r="L205" i="21"/>
  <c r="M205" i="21"/>
  <c r="N205" i="21"/>
  <c r="P205" i="21"/>
  <c r="J207" i="21"/>
  <c r="B208" i="21"/>
  <c r="E208" i="21"/>
  <c r="F208" i="21"/>
  <c r="J209" i="21"/>
  <c r="L209" i="21"/>
  <c r="M209" i="21"/>
  <c r="L210" i="21"/>
  <c r="M210" i="21"/>
  <c r="P210" i="21"/>
  <c r="J215" i="21"/>
  <c r="K215" i="21"/>
  <c r="L215" i="21"/>
  <c r="M215" i="21"/>
  <c r="N215" i="21"/>
  <c r="O215" i="21"/>
  <c r="P215" i="21"/>
  <c r="Q215" i="21"/>
  <c r="C216" i="21"/>
  <c r="D216" i="21"/>
  <c r="J216" i="21"/>
  <c r="B217" i="21"/>
  <c r="C217" i="21"/>
  <c r="D217" i="21"/>
  <c r="E217" i="21"/>
  <c r="F217" i="21"/>
  <c r="G217" i="21"/>
  <c r="H217" i="21"/>
  <c r="I217" i="21"/>
  <c r="J217" i="21"/>
  <c r="J218" i="21"/>
  <c r="K218" i="21"/>
  <c r="L218" i="21"/>
  <c r="M218" i="21"/>
  <c r="N218" i="21"/>
  <c r="O218" i="21"/>
  <c r="P218" i="21"/>
  <c r="Q218" i="21"/>
  <c r="J220" i="21"/>
  <c r="L220" i="21"/>
  <c r="M220" i="21"/>
  <c r="N220" i="21"/>
  <c r="P220" i="21"/>
  <c r="Q220" i="21"/>
  <c r="B224" i="21"/>
  <c r="J224" i="21"/>
  <c r="K224" i="21"/>
  <c r="L224" i="21"/>
  <c r="M224" i="21"/>
  <c r="O224" i="21"/>
  <c r="P224" i="21"/>
  <c r="Q224" i="21"/>
  <c r="B227" i="21"/>
  <c r="C227" i="21"/>
  <c r="D227" i="21"/>
  <c r="E227" i="21"/>
  <c r="F227" i="21"/>
  <c r="G227" i="21"/>
  <c r="H227" i="21"/>
  <c r="I227" i="21"/>
  <c r="N227" i="21"/>
  <c r="J228" i="21"/>
  <c r="K228" i="21"/>
  <c r="L228" i="21"/>
  <c r="M228" i="21"/>
  <c r="O228" i="21"/>
  <c r="P228" i="21"/>
  <c r="D229" i="21"/>
  <c r="E229" i="21"/>
  <c r="F229" i="21"/>
  <c r="H229" i="21"/>
  <c r="I229" i="21"/>
  <c r="J229" i="21"/>
  <c r="K229" i="21"/>
  <c r="L229" i="21"/>
  <c r="B230" i="21"/>
  <c r="C230" i="21"/>
  <c r="D230" i="21"/>
  <c r="E230" i="21"/>
  <c r="G230" i="21"/>
  <c r="H230" i="21"/>
  <c r="C238" i="21"/>
  <c r="E238" i="21"/>
  <c r="C239" i="21"/>
  <c r="E239" i="21"/>
  <c r="K239" i="21"/>
  <c r="Q239" i="21"/>
  <c r="E246" i="21"/>
  <c r="K246" i="21"/>
  <c r="M246" i="21"/>
  <c r="O246" i="21"/>
  <c r="Q246" i="21"/>
  <c r="M158" i="20"/>
  <c r="I159" i="20"/>
  <c r="C160" i="20"/>
  <c r="G160" i="20"/>
  <c r="H160" i="20"/>
  <c r="I160" i="20"/>
  <c r="L160" i="20"/>
  <c r="C161" i="20"/>
  <c r="D161" i="20"/>
  <c r="K161" i="20"/>
  <c r="M161" i="20"/>
  <c r="C162" i="20"/>
  <c r="G162" i="20"/>
  <c r="I162" i="20"/>
  <c r="L162" i="20"/>
  <c r="M162" i="20"/>
  <c r="N162" i="20"/>
  <c r="C163" i="20"/>
  <c r="K163" i="20"/>
  <c r="M95" i="18"/>
  <c r="K164" i="20"/>
  <c r="M164" i="20"/>
  <c r="C165" i="20"/>
  <c r="E165" i="20"/>
  <c r="H165" i="20"/>
  <c r="I165" i="20"/>
  <c r="J165" i="20"/>
  <c r="K165" i="20"/>
  <c r="L165" i="20"/>
  <c r="M165" i="20"/>
  <c r="O165" i="20"/>
  <c r="P165" i="20"/>
  <c r="Q165" i="20"/>
  <c r="B166" i="20"/>
  <c r="C166" i="20"/>
  <c r="D166" i="20"/>
  <c r="K166" i="20"/>
  <c r="L166" i="20"/>
  <c r="M166" i="20"/>
  <c r="C167" i="20"/>
  <c r="D167" i="20"/>
  <c r="E167" i="20"/>
  <c r="G167" i="20"/>
  <c r="I167" i="20"/>
  <c r="K167" i="20"/>
  <c r="M167" i="20"/>
  <c r="N167" i="20"/>
  <c r="C168" i="20"/>
  <c r="E168" i="20"/>
  <c r="I168" i="20"/>
  <c r="C169" i="20"/>
  <c r="E169" i="20"/>
  <c r="F169" i="20"/>
  <c r="H169" i="20"/>
  <c r="I169" i="20"/>
  <c r="J169" i="20"/>
  <c r="K169" i="20"/>
  <c r="L169" i="20"/>
  <c r="M169" i="20"/>
  <c r="N169" i="20"/>
  <c r="Q169" i="20"/>
  <c r="B170" i="20"/>
  <c r="C170" i="20"/>
  <c r="D170" i="20"/>
  <c r="N170" i="20"/>
  <c r="C171" i="20"/>
  <c r="D171" i="20"/>
  <c r="E171" i="20"/>
  <c r="F171" i="20"/>
  <c r="G171" i="20"/>
  <c r="H171" i="20"/>
  <c r="I171" i="20"/>
  <c r="J171" i="20"/>
  <c r="L171" i="20"/>
  <c r="M171" i="20"/>
  <c r="N171" i="20"/>
  <c r="O171" i="20"/>
  <c r="P171" i="20"/>
  <c r="Q171" i="20"/>
  <c r="C172" i="20"/>
  <c r="D172" i="20"/>
  <c r="L172" i="20"/>
  <c r="E97" i="18"/>
  <c r="Q97" i="18"/>
  <c r="C176" i="20"/>
  <c r="D176" i="20"/>
  <c r="E176" i="20"/>
  <c r="O176" i="20"/>
  <c r="Q176" i="20"/>
  <c r="E177" i="20"/>
  <c r="H177" i="20"/>
  <c r="K177" i="20"/>
  <c r="M178" i="20"/>
  <c r="P178" i="20"/>
  <c r="Q178" i="20"/>
  <c r="C179" i="20"/>
  <c r="E179" i="20"/>
  <c r="G180" i="20"/>
  <c r="K180" i="20"/>
  <c r="L180" i="20"/>
  <c r="C181" i="20"/>
  <c r="D181" i="20"/>
  <c r="E181" i="20"/>
  <c r="P181" i="20"/>
  <c r="D182" i="20"/>
  <c r="F182" i="20"/>
  <c r="G182" i="20"/>
  <c r="H182" i="20"/>
  <c r="J182" i="20"/>
  <c r="K182" i="20"/>
  <c r="L182" i="20"/>
  <c r="B183" i="20"/>
  <c r="C183" i="20"/>
  <c r="E183" i="20"/>
  <c r="L183" i="20"/>
  <c r="O183" i="20"/>
  <c r="P183" i="20"/>
  <c r="Q183" i="20"/>
  <c r="C184" i="20"/>
  <c r="D184" i="20"/>
  <c r="G184" i="20"/>
  <c r="H184" i="20"/>
  <c r="J184" i="20"/>
  <c r="K184" i="20"/>
  <c r="L184" i="20"/>
  <c r="B185" i="20"/>
  <c r="D185" i="20"/>
  <c r="E185" i="20"/>
  <c r="M185" i="20"/>
  <c r="P185" i="20"/>
  <c r="Q185" i="20"/>
  <c r="B186" i="20"/>
  <c r="D186" i="20"/>
  <c r="E186" i="20"/>
  <c r="F186" i="20"/>
  <c r="G186" i="20"/>
  <c r="H186" i="20"/>
  <c r="I186" i="20"/>
  <c r="J186" i="20"/>
  <c r="K186" i="20"/>
  <c r="L186" i="20"/>
  <c r="M186" i="20"/>
  <c r="N186" i="20"/>
  <c r="O186" i="20"/>
  <c r="P186" i="20"/>
  <c r="Q186" i="20"/>
  <c r="C187" i="20"/>
  <c r="B188" i="20"/>
  <c r="D188" i="20"/>
  <c r="F188" i="20"/>
  <c r="G188" i="20"/>
  <c r="H188" i="20"/>
  <c r="J188" i="20"/>
  <c r="K188" i="20"/>
  <c r="L188" i="20"/>
  <c r="E189" i="20"/>
  <c r="F189" i="20"/>
  <c r="G189" i="20"/>
  <c r="L189" i="20"/>
  <c r="M189" i="20"/>
  <c r="N189" i="20"/>
  <c r="O189" i="20"/>
  <c r="Q189" i="20"/>
  <c r="B190" i="20"/>
  <c r="D190" i="20"/>
  <c r="F190" i="20"/>
  <c r="G190" i="20"/>
  <c r="H190" i="20"/>
  <c r="J190" i="20"/>
  <c r="K190" i="20"/>
  <c r="L190" i="20"/>
  <c r="P191" i="20"/>
  <c r="Q191" i="20"/>
  <c r="I195" i="20"/>
  <c r="M195" i="20"/>
  <c r="K196" i="20"/>
  <c r="M196" i="20"/>
  <c r="O196" i="20"/>
  <c r="P196" i="20"/>
  <c r="H197" i="20"/>
  <c r="I197" i="20"/>
  <c r="J197" i="20"/>
  <c r="K197" i="20"/>
  <c r="M197" i="20"/>
  <c r="O197" i="20"/>
  <c r="P197" i="20"/>
  <c r="Q197" i="20"/>
  <c r="J199" i="20"/>
  <c r="O199" i="20"/>
  <c r="I200" i="20"/>
  <c r="K200" i="20"/>
  <c r="M200" i="20"/>
  <c r="O201" i="20"/>
  <c r="P201" i="20"/>
  <c r="I202" i="20"/>
  <c r="L202" i="20"/>
  <c r="M202" i="20"/>
  <c r="N202" i="20"/>
  <c r="G203" i="20"/>
  <c r="I203" i="20"/>
  <c r="L203" i="20"/>
  <c r="M203" i="20"/>
  <c r="P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Q205" i="20"/>
  <c r="I206" i="20"/>
  <c r="K206" i="20"/>
  <c r="M206" i="20"/>
  <c r="N206" i="20"/>
  <c r="P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C210" i="20"/>
  <c r="D210" i="20"/>
  <c r="I210" i="20"/>
  <c r="J210" i="20"/>
  <c r="K210" i="20"/>
  <c r="M210" i="20"/>
  <c r="O210" i="20"/>
  <c r="Q210" i="20"/>
  <c r="C158" i="20"/>
  <c r="D158" i="20"/>
  <c r="O158" i="20"/>
  <c r="C159" i="20"/>
  <c r="D159" i="20"/>
  <c r="G159" i="20"/>
  <c r="K159" i="20"/>
  <c r="Q159" i="20"/>
  <c r="D160" i="20"/>
  <c r="E160" i="20"/>
  <c r="K160" i="20"/>
  <c r="K162" i="20"/>
  <c r="O162" i="20"/>
  <c r="P162" i="20"/>
  <c r="L163" i="20"/>
  <c r="O163" i="20"/>
  <c r="C164" i="20"/>
  <c r="D164" i="20"/>
  <c r="I164" i="20"/>
  <c r="L164" i="20"/>
  <c r="D165" i="20"/>
  <c r="G165" i="20"/>
  <c r="H167" i="20"/>
  <c r="K168" i="20"/>
  <c r="L168" i="20"/>
  <c r="O168" i="20"/>
  <c r="D169" i="20"/>
  <c r="G169" i="20"/>
  <c r="O169" i="20"/>
  <c r="P169" i="20"/>
  <c r="G170" i="20"/>
  <c r="I170" i="20"/>
  <c r="K170" i="20"/>
  <c r="L170" i="20"/>
  <c r="O170" i="20"/>
  <c r="K171" i="20"/>
  <c r="L176" i="20"/>
  <c r="P176" i="20"/>
  <c r="C177" i="20"/>
  <c r="D177" i="20"/>
  <c r="G177" i="20"/>
  <c r="D178" i="20"/>
  <c r="E178" i="20"/>
  <c r="G178" i="20"/>
  <c r="P179" i="20"/>
  <c r="G181" i="20"/>
  <c r="D183" i="20"/>
  <c r="G183" i="20"/>
  <c r="G185" i="20"/>
  <c r="C186" i="20"/>
  <c r="K187" i="20"/>
  <c r="O187" i="20"/>
  <c r="P187" i="20"/>
  <c r="C189" i="20"/>
  <c r="D189" i="20"/>
  <c r="P189" i="20"/>
  <c r="C190" i="20"/>
  <c r="C191" i="20"/>
  <c r="D191" i="20"/>
  <c r="E191" i="20"/>
  <c r="G191" i="20"/>
  <c r="E203" i="20"/>
  <c r="K203" i="20"/>
  <c r="O203" i="20"/>
  <c r="O205" i="20"/>
  <c r="P205" i="20"/>
  <c r="K207" i="20"/>
  <c r="L207" i="20"/>
  <c r="O207" i="20"/>
  <c r="O209" i="20"/>
  <c r="P209" i="20"/>
  <c r="Q209" i="20"/>
  <c r="B158" i="19"/>
  <c r="E215" i="19"/>
  <c r="O215" i="20"/>
  <c r="Q215" i="20"/>
  <c r="B159" i="19"/>
  <c r="C159" i="19"/>
  <c r="D216" i="20"/>
  <c r="E216" i="20"/>
  <c r="G216" i="20"/>
  <c r="K159" i="19"/>
  <c r="M216" i="20"/>
  <c r="B160" i="19"/>
  <c r="E160" i="19"/>
  <c r="G217" i="19"/>
  <c r="K160" i="19"/>
  <c r="M217" i="20"/>
  <c r="N160" i="19"/>
  <c r="O217" i="20"/>
  <c r="Q160" i="19"/>
  <c r="B161" i="19"/>
  <c r="C161" i="19"/>
  <c r="D218" i="20"/>
  <c r="E218" i="20"/>
  <c r="M161" i="19"/>
  <c r="Q161" i="19"/>
  <c r="D219" i="21"/>
  <c r="K162" i="19"/>
  <c r="B163" i="19"/>
  <c r="D163" i="19"/>
  <c r="O220" i="20"/>
  <c r="Q220" i="20"/>
  <c r="C221" i="21"/>
  <c r="D221" i="21"/>
  <c r="Q221" i="19"/>
  <c r="I222" i="20"/>
  <c r="L222" i="21"/>
  <c r="M222" i="20"/>
  <c r="B166" i="19"/>
  <c r="C166" i="19"/>
  <c r="B167" i="19"/>
  <c r="E167" i="19"/>
  <c r="Q167" i="19"/>
  <c r="C223" i="21"/>
  <c r="D223" i="21"/>
  <c r="E223" i="19"/>
  <c r="G168" i="19"/>
  <c r="I168" i="19"/>
  <c r="K223" i="21"/>
  <c r="M223" i="20"/>
  <c r="P223" i="21"/>
  <c r="B169" i="19"/>
  <c r="E169" i="19"/>
  <c r="L169" i="19"/>
  <c r="M169" i="19"/>
  <c r="B171" i="19"/>
  <c r="E171" i="19"/>
  <c r="H171" i="19"/>
  <c r="I171" i="19"/>
  <c r="J171" i="19"/>
  <c r="B172" i="19"/>
  <c r="C226" i="20"/>
  <c r="E226" i="20"/>
  <c r="K227" i="20"/>
  <c r="L227" i="20"/>
  <c r="N176" i="19"/>
  <c r="O176" i="19"/>
  <c r="C228" i="20"/>
  <c r="I228" i="19"/>
  <c r="O177" i="19"/>
  <c r="P177" i="19"/>
  <c r="Q228" i="19"/>
  <c r="E229" i="20"/>
  <c r="F178" i="19"/>
  <c r="G178" i="19"/>
  <c r="J178" i="19"/>
  <c r="L178" i="19"/>
  <c r="N178" i="19"/>
  <c r="O178" i="19"/>
  <c r="E230" i="19"/>
  <c r="I230" i="19"/>
  <c r="N179" i="19"/>
  <c r="O179" i="19"/>
  <c r="P230" i="20"/>
  <c r="D180" i="19"/>
  <c r="G232" i="21"/>
  <c r="I232" i="20"/>
  <c r="M232" i="20"/>
  <c r="O181" i="19"/>
  <c r="P181" i="19"/>
  <c r="Q232" i="19"/>
  <c r="O182" i="19"/>
  <c r="Q182" i="19"/>
  <c r="N183" i="19"/>
  <c r="O183" i="19"/>
  <c r="P183" i="19"/>
  <c r="Q183" i="19"/>
  <c r="C233" i="20"/>
  <c r="D184" i="19"/>
  <c r="O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K186" i="19"/>
  <c r="L186" i="19"/>
  <c r="Q186" i="19"/>
  <c r="G234" i="21"/>
  <c r="I234" i="20"/>
  <c r="K234" i="20"/>
  <c r="L234" i="20"/>
  <c r="M234" i="20"/>
  <c r="P187" i="19"/>
  <c r="C188" i="19"/>
  <c r="D188" i="19"/>
  <c r="O188" i="19"/>
  <c r="Q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P189" i="19"/>
  <c r="Q189" i="19"/>
  <c r="O190" i="19"/>
  <c r="P190" i="19"/>
  <c r="Q190" i="19"/>
  <c r="C235" i="20"/>
  <c r="D191" i="19"/>
  <c r="E235" i="20"/>
  <c r="F191" i="19"/>
  <c r="G191" i="19"/>
  <c r="L191" i="19"/>
  <c r="M235" i="19"/>
  <c r="N191" i="19"/>
  <c r="B195" i="19"/>
  <c r="C195" i="19"/>
  <c r="F195" i="19"/>
  <c r="B196" i="19"/>
  <c r="C196" i="19"/>
  <c r="E196" i="19"/>
  <c r="G196" i="19"/>
  <c r="H196" i="19"/>
  <c r="K196" i="19"/>
  <c r="B197" i="19"/>
  <c r="C197" i="19"/>
  <c r="F197" i="19"/>
  <c r="K197" i="19"/>
  <c r="L197" i="19"/>
  <c r="M240" i="19"/>
  <c r="O240" i="19"/>
  <c r="D198" i="19"/>
  <c r="E198" i="19"/>
  <c r="F198" i="19"/>
  <c r="O241" i="20"/>
  <c r="Q198" i="19"/>
  <c r="D199" i="19"/>
  <c r="G199" i="19"/>
  <c r="H199" i="19"/>
  <c r="K199" i="19"/>
  <c r="L199" i="19"/>
  <c r="M199" i="19"/>
  <c r="M200" i="19"/>
  <c r="F201" i="19"/>
  <c r="G201" i="19"/>
  <c r="H201" i="19"/>
  <c r="K201" i="19"/>
  <c r="L201" i="19"/>
  <c r="B202" i="19"/>
  <c r="C202" i="19"/>
  <c r="D202" i="19"/>
  <c r="E202" i="19"/>
  <c r="F202" i="19"/>
  <c r="C203" i="19"/>
  <c r="D203" i="19"/>
  <c r="G203" i="19"/>
  <c r="H203" i="19"/>
  <c r="K203" i="19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E205" i="19"/>
  <c r="G205" i="19"/>
  <c r="H205" i="19"/>
  <c r="I205" i="19"/>
  <c r="J205" i="19"/>
  <c r="K205" i="19"/>
  <c r="L205" i="19"/>
  <c r="M205" i="19"/>
  <c r="N205" i="19"/>
  <c r="C206" i="19"/>
  <c r="D206" i="19"/>
  <c r="M206" i="19"/>
  <c r="D207" i="19"/>
  <c r="F207" i="19"/>
  <c r="G207" i="19"/>
  <c r="H207" i="19"/>
  <c r="I207" i="19"/>
  <c r="K207" i="19"/>
  <c r="M207" i="19"/>
  <c r="B208" i="19"/>
  <c r="F208" i="19"/>
  <c r="G208" i="19"/>
  <c r="H208" i="19"/>
  <c r="I208" i="19"/>
  <c r="J208" i="19"/>
  <c r="L208" i="19"/>
  <c r="M208" i="19"/>
  <c r="B209" i="19"/>
  <c r="C209" i="19"/>
  <c r="D209" i="19"/>
  <c r="G209" i="19"/>
  <c r="H209" i="19"/>
  <c r="I209" i="19"/>
  <c r="K209" i="19"/>
  <c r="B210" i="19"/>
  <c r="E210" i="19"/>
  <c r="F210" i="19"/>
  <c r="G246" i="20"/>
  <c r="K210" i="19"/>
  <c r="L210" i="19"/>
  <c r="M210" i="19"/>
  <c r="O210" i="19"/>
  <c r="E158" i="19"/>
  <c r="I158" i="19"/>
  <c r="P158" i="19"/>
  <c r="G161" i="19"/>
  <c r="L161" i="19"/>
  <c r="E163" i="19"/>
  <c r="E164" i="19"/>
  <c r="K165" i="19"/>
  <c r="L165" i="19"/>
  <c r="M165" i="19"/>
  <c r="O165" i="19"/>
  <c r="E166" i="19"/>
  <c r="G166" i="19"/>
  <c r="H166" i="19"/>
  <c r="E170" i="19"/>
  <c r="I170" i="19"/>
  <c r="K170" i="19"/>
  <c r="L170" i="19"/>
  <c r="M170" i="19"/>
  <c r="C171" i="19"/>
  <c r="D171" i="19"/>
  <c r="G171" i="19"/>
  <c r="O180" i="19"/>
  <c r="P180" i="19"/>
  <c r="G181" i="19"/>
  <c r="C183" i="19"/>
  <c r="O186" i="19"/>
  <c r="P186" i="19"/>
  <c r="C187" i="19"/>
  <c r="D187" i="19"/>
  <c r="G187" i="19"/>
  <c r="O187" i="19"/>
  <c r="O191" i="19"/>
  <c r="D196" i="19"/>
  <c r="K198" i="19"/>
  <c r="C199" i="19"/>
  <c r="K200" i="19"/>
  <c r="L200" i="19"/>
  <c r="C201" i="19"/>
  <c r="D201" i="19"/>
  <c r="E201" i="19"/>
  <c r="M201" i="19"/>
  <c r="C204" i="19"/>
  <c r="D205" i="19"/>
  <c r="E206" i="19"/>
  <c r="G206" i="19"/>
  <c r="L206" i="19"/>
  <c r="L207" i="19"/>
  <c r="C208" i="19"/>
  <c r="D208" i="19"/>
  <c r="E208" i="19"/>
  <c r="K208" i="19"/>
  <c r="C210" i="19"/>
  <c r="D210" i="19"/>
  <c r="G210" i="19"/>
  <c r="H210" i="19"/>
  <c r="I210" i="19"/>
  <c r="Q219" i="19"/>
  <c r="Q223" i="19"/>
  <c r="I231" i="19"/>
  <c r="M231" i="19"/>
  <c r="E232" i="19"/>
  <c r="I233" i="19"/>
  <c r="M233" i="19"/>
  <c r="I234" i="19"/>
  <c r="M234" i="19"/>
  <c r="Q234" i="19"/>
  <c r="Q243" i="19"/>
  <c r="Q245" i="19"/>
  <c r="M246" i="19"/>
  <c r="E84" i="18"/>
  <c r="C85" i="18"/>
  <c r="Q86" i="18"/>
  <c r="I220" i="19"/>
  <c r="M86" i="18"/>
  <c r="B61" i="6"/>
  <c r="E90" i="18"/>
  <c r="F61" i="6"/>
  <c r="J61" i="6"/>
  <c r="N61" i="6"/>
  <c r="B62" i="6"/>
  <c r="E91" i="18"/>
  <c r="F62" i="6"/>
  <c r="I91" i="18"/>
  <c r="J62" i="6"/>
  <c r="M91" i="18"/>
  <c r="N62" i="6"/>
  <c r="Q91" i="18"/>
  <c r="B63" i="6"/>
  <c r="E92" i="18"/>
  <c r="F63" i="6"/>
  <c r="J63" i="6"/>
  <c r="K92" i="18"/>
  <c r="N63" i="6"/>
  <c r="O92" i="18"/>
  <c r="Q92" i="18"/>
  <c r="B94" i="6"/>
  <c r="F94" i="6"/>
  <c r="J94" i="6"/>
  <c r="N94" i="6"/>
  <c r="B70" i="18"/>
  <c r="A71" i="18"/>
  <c r="D70" i="18"/>
  <c r="E70" i="18"/>
  <c r="F70" i="18"/>
  <c r="H70" i="18"/>
  <c r="I70" i="18"/>
  <c r="J70" i="18"/>
  <c r="L70" i="18"/>
  <c r="M70" i="18"/>
  <c r="N70" i="18"/>
  <c r="P70" i="18"/>
  <c r="A72" i="18"/>
  <c r="A73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80" i="18"/>
  <c r="G80" i="18"/>
  <c r="B81" i="18"/>
  <c r="E81" i="18"/>
  <c r="E110" i="6" s="1"/>
  <c r="F81" i="18"/>
  <c r="K81" i="18"/>
  <c r="M81" i="18"/>
  <c r="N81" i="18"/>
  <c r="O81" i="18"/>
  <c r="Q81" i="18"/>
  <c r="Q84" i="18"/>
  <c r="E85" i="18"/>
  <c r="I85" i="18"/>
  <c r="M85" i="18"/>
  <c r="Q85" i="18"/>
  <c r="E86" i="18"/>
  <c r="I86" i="18"/>
  <c r="E95" i="18"/>
  <c r="I95" i="18"/>
  <c r="Q95" i="18"/>
  <c r="I96" i="18"/>
  <c r="Q96" i="18"/>
  <c r="I97" i="18"/>
  <c r="M97" i="18"/>
  <c r="K98" i="18"/>
  <c r="M98" i="18"/>
  <c r="Q98" i="18"/>
  <c r="C159" i="17"/>
  <c r="D159" i="17"/>
  <c r="E159" i="17"/>
  <c r="G159" i="17"/>
  <c r="K221" i="17"/>
  <c r="L221" i="17"/>
  <c r="M221" i="17"/>
  <c r="N221" i="17"/>
  <c r="P221" i="17"/>
  <c r="Q221" i="17"/>
  <c r="B222" i="17"/>
  <c r="E160" i="17"/>
  <c r="F222" i="17"/>
  <c r="H222" i="17"/>
  <c r="J222" i="17"/>
  <c r="E161" i="17"/>
  <c r="H161" i="17"/>
  <c r="I161" i="17"/>
  <c r="J223" i="17"/>
  <c r="N223" i="17"/>
  <c r="O161" i="17"/>
  <c r="C162" i="17"/>
  <c r="D224" i="17"/>
  <c r="E162" i="17"/>
  <c r="F224" i="17"/>
  <c r="G162" i="17"/>
  <c r="O224" i="17"/>
  <c r="P224" i="17"/>
  <c r="M163" i="17"/>
  <c r="P163" i="17"/>
  <c r="E164" i="17"/>
  <c r="G164" i="17"/>
  <c r="H164" i="17"/>
  <c r="B165" i="17"/>
  <c r="C165" i="17"/>
  <c r="D165" i="17"/>
  <c r="E165" i="17"/>
  <c r="F165" i="17"/>
  <c r="J165" i="17"/>
  <c r="K165" i="17"/>
  <c r="M165" i="17"/>
  <c r="N165" i="17"/>
  <c r="O165" i="17"/>
  <c r="P165" i="17"/>
  <c r="Q165" i="17"/>
  <c r="G230" i="17"/>
  <c r="H230" i="17"/>
  <c r="N230" i="17"/>
  <c r="O230" i="17"/>
  <c r="P230" i="17"/>
  <c r="B231" i="17"/>
  <c r="C231" i="17"/>
  <c r="D169" i="17"/>
  <c r="E169" i="17"/>
  <c r="J231" i="17"/>
  <c r="C232" i="17"/>
  <c r="D232" i="17"/>
  <c r="E232" i="17"/>
  <c r="F232" i="17"/>
  <c r="H232" i="17"/>
  <c r="J232" i="17"/>
  <c r="K170" i="17"/>
  <c r="L232" i="17"/>
  <c r="M232" i="17"/>
  <c r="N232" i="17"/>
  <c r="O170" i="17"/>
  <c r="C171" i="17"/>
  <c r="H171" i="17"/>
  <c r="I171" i="17"/>
  <c r="K171" i="17"/>
  <c r="O233" i="17"/>
  <c r="P171" i="17"/>
  <c r="Q233" i="17"/>
  <c r="B173" i="17"/>
  <c r="C235" i="17"/>
  <c r="D235" i="17"/>
  <c r="F173" i="17"/>
  <c r="J173" i="17"/>
  <c r="M173" i="17"/>
  <c r="N173" i="17"/>
  <c r="O173" i="17"/>
  <c r="Q173" i="17"/>
  <c r="B176" i="17"/>
  <c r="C176" i="17"/>
  <c r="D176" i="17"/>
  <c r="E176" i="17"/>
  <c r="F176" i="17"/>
  <c r="G176" i="17"/>
  <c r="H176" i="17"/>
  <c r="I176" i="17"/>
  <c r="J176" i="17"/>
  <c r="K176" i="17"/>
  <c r="N176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B75" i="14"/>
  <c r="F75" i="14"/>
  <c r="J75" i="14"/>
  <c r="N75" i="14"/>
  <c r="Q76" i="14"/>
  <c r="Q105" i="6" s="1"/>
  <c r="C184" i="17"/>
  <c r="D184" i="17"/>
  <c r="E184" i="17"/>
  <c r="G184" i="17"/>
  <c r="H184" i="17"/>
  <c r="J240" i="17"/>
  <c r="K184" i="17"/>
  <c r="L184" i="17"/>
  <c r="O184" i="17"/>
  <c r="P184" i="17"/>
  <c r="B185" i="17"/>
  <c r="C185" i="17"/>
  <c r="D185" i="17"/>
  <c r="F185" i="17"/>
  <c r="I241" i="17"/>
  <c r="J241" i="17"/>
  <c r="M185" i="17"/>
  <c r="O185" i="17"/>
  <c r="P185" i="17"/>
  <c r="E186" i="17"/>
  <c r="G186" i="17"/>
  <c r="I186" i="17"/>
  <c r="J242" i="17"/>
  <c r="K186" i="17"/>
  <c r="L242" i="17"/>
  <c r="M186" i="17"/>
  <c r="N242" i="17"/>
  <c r="O186" i="17"/>
  <c r="B187" i="17"/>
  <c r="H243" i="17"/>
  <c r="J243" i="17"/>
  <c r="N243" i="17"/>
  <c r="C188" i="17"/>
  <c r="D188" i="17"/>
  <c r="F188" i="17"/>
  <c r="H188" i="17"/>
  <c r="I188" i="17"/>
  <c r="J188" i="17"/>
  <c r="B189" i="17"/>
  <c r="C189" i="17"/>
  <c r="D189" i="17"/>
  <c r="M189" i="17"/>
  <c r="C190" i="17"/>
  <c r="D190" i="17"/>
  <c r="F190" i="17"/>
  <c r="B191" i="17"/>
  <c r="C191" i="17"/>
  <c r="D191" i="17"/>
  <c r="E191" i="17"/>
  <c r="F191" i="17"/>
  <c r="O191" i="17"/>
  <c r="P191" i="17"/>
  <c r="Q191" i="17"/>
  <c r="C192" i="17"/>
  <c r="D192" i="17"/>
  <c r="E192" i="17"/>
  <c r="F192" i="17"/>
  <c r="H192" i="17"/>
  <c r="I192" i="17"/>
  <c r="J192" i="17"/>
  <c r="B193" i="17"/>
  <c r="C193" i="17"/>
  <c r="D193" i="17"/>
  <c r="E193" i="17"/>
  <c r="F193" i="17"/>
  <c r="H193" i="17"/>
  <c r="I193" i="17"/>
  <c r="J193" i="17"/>
  <c r="K193" i="17"/>
  <c r="L193" i="17"/>
  <c r="M193" i="17"/>
  <c r="N193" i="17"/>
  <c r="O193" i="17"/>
  <c r="P193" i="17"/>
  <c r="Q193" i="17"/>
  <c r="B194" i="17"/>
  <c r="C194" i="17"/>
  <c r="D194" i="17"/>
  <c r="E194" i="17"/>
  <c r="F194" i="17"/>
  <c r="H194" i="17"/>
  <c r="I194" i="17"/>
  <c r="J194" i="17"/>
  <c r="M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B196" i="17"/>
  <c r="C196" i="17"/>
  <c r="D196" i="17"/>
  <c r="M196" i="17"/>
  <c r="B197" i="17"/>
  <c r="C197" i="17"/>
  <c r="D197" i="17"/>
  <c r="E197" i="17"/>
  <c r="F197" i="17"/>
  <c r="G197" i="17"/>
  <c r="H197" i="17"/>
  <c r="I197" i="17"/>
  <c r="J197" i="17"/>
  <c r="B198" i="17"/>
  <c r="C198" i="17"/>
  <c r="D198" i="17"/>
  <c r="E198" i="17"/>
  <c r="F198" i="17"/>
  <c r="G198" i="17"/>
  <c r="H198" i="17"/>
  <c r="I198" i="17"/>
  <c r="J198" i="17"/>
  <c r="K198" i="17"/>
  <c r="M198" i="17"/>
  <c r="B201" i="17"/>
  <c r="C201" i="17"/>
  <c r="K201" i="17"/>
  <c r="M201" i="17"/>
  <c r="N201" i="17"/>
  <c r="O201" i="17"/>
  <c r="P201" i="17"/>
  <c r="Q201" i="17"/>
  <c r="B202" i="17"/>
  <c r="C202" i="17"/>
  <c r="D202" i="17"/>
  <c r="E202" i="17"/>
  <c r="F202" i="17"/>
  <c r="G251" i="17"/>
  <c r="H202" i="17"/>
  <c r="I202" i="17"/>
  <c r="J202" i="17"/>
  <c r="K202" i="17"/>
  <c r="L251" i="17"/>
  <c r="M251" i="17"/>
  <c r="N251" i="17"/>
  <c r="Q202" i="17"/>
  <c r="B203" i="17"/>
  <c r="C203" i="17"/>
  <c r="D203" i="17"/>
  <c r="E203" i="17"/>
  <c r="F203" i="17"/>
  <c r="G252" i="17"/>
  <c r="I252" i="17"/>
  <c r="K203" i="17"/>
  <c r="L203" i="17"/>
  <c r="D204" i="17"/>
  <c r="G253" i="17"/>
  <c r="L204" i="17"/>
  <c r="N253" i="17"/>
  <c r="O253" i="17"/>
  <c r="P253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C211" i="17"/>
  <c r="E211" i="17"/>
  <c r="F211" i="17"/>
  <c r="G211" i="17"/>
  <c r="H211" i="17"/>
  <c r="M211" i="17"/>
  <c r="N211" i="17"/>
  <c r="O211" i="17"/>
  <c r="P211" i="17"/>
  <c r="Q211" i="17"/>
  <c r="E215" i="17"/>
  <c r="H215" i="17"/>
  <c r="I215" i="17"/>
  <c r="J215" i="17"/>
  <c r="K215" i="17"/>
  <c r="L215" i="17"/>
  <c r="M215" i="17"/>
  <c r="N215" i="17"/>
  <c r="O215" i="17"/>
  <c r="P215" i="17"/>
  <c r="Q215" i="17"/>
  <c r="B77" i="14"/>
  <c r="B106" i="6" s="1"/>
  <c r="N77" i="14"/>
  <c r="N106" i="6" s="1"/>
  <c r="K159" i="17"/>
  <c r="L159" i="17"/>
  <c r="M159" i="17"/>
  <c r="N159" i="17"/>
  <c r="O159" i="17"/>
  <c r="P159" i="17"/>
  <c r="Q159" i="17"/>
  <c r="B160" i="17"/>
  <c r="C160" i="17"/>
  <c r="D160" i="17"/>
  <c r="G161" i="17"/>
  <c r="K161" i="17"/>
  <c r="L161" i="17"/>
  <c r="M161" i="17"/>
  <c r="P161" i="17"/>
  <c r="D162" i="17"/>
  <c r="F162" i="17"/>
  <c r="O162" i="17"/>
  <c r="P162" i="17"/>
  <c r="Q162" i="17"/>
  <c r="B163" i="17"/>
  <c r="C163" i="17"/>
  <c r="D163" i="17"/>
  <c r="E163" i="17"/>
  <c r="F163" i="17"/>
  <c r="J163" i="17"/>
  <c r="K163" i="17"/>
  <c r="B164" i="17"/>
  <c r="G165" i="17"/>
  <c r="H165" i="17"/>
  <c r="I165" i="17"/>
  <c r="L165" i="17"/>
  <c r="G168" i="17"/>
  <c r="H168" i="17"/>
  <c r="I168" i="17"/>
  <c r="K168" i="17"/>
  <c r="L168" i="17"/>
  <c r="N168" i="17"/>
  <c r="O168" i="17"/>
  <c r="P168" i="17"/>
  <c r="Q168" i="17"/>
  <c r="B169" i="17"/>
  <c r="C169" i="17"/>
  <c r="J169" i="17"/>
  <c r="C170" i="17"/>
  <c r="D170" i="17"/>
  <c r="F170" i="17"/>
  <c r="G170" i="17"/>
  <c r="H170" i="17"/>
  <c r="I170" i="17"/>
  <c r="I173" i="17"/>
  <c r="K173" i="17"/>
  <c r="L173" i="17"/>
  <c r="P173" i="17"/>
  <c r="L176" i="17"/>
  <c r="M176" i="17"/>
  <c r="O176" i="17"/>
  <c r="P176" i="17"/>
  <c r="Q176" i="17"/>
  <c r="H180" i="17"/>
  <c r="J180" i="17"/>
  <c r="Q180" i="17"/>
  <c r="I184" i="17"/>
  <c r="J184" i="17"/>
  <c r="Q185" i="17"/>
  <c r="H186" i="17"/>
  <c r="G187" i="17"/>
  <c r="H187" i="17"/>
  <c r="I187" i="17"/>
  <c r="J187" i="17"/>
  <c r="K187" i="17"/>
  <c r="L187" i="17"/>
  <c r="N187" i="17"/>
  <c r="I189" i="17"/>
  <c r="J189" i="17"/>
  <c r="K189" i="17"/>
  <c r="Q189" i="17"/>
  <c r="G191" i="17"/>
  <c r="H191" i="17"/>
  <c r="I191" i="17"/>
  <c r="J191" i="17"/>
  <c r="K191" i="17"/>
  <c r="L191" i="17"/>
  <c r="M191" i="17"/>
  <c r="N191" i="17"/>
  <c r="G194" i="17"/>
  <c r="K194" i="17"/>
  <c r="L194" i="17"/>
  <c r="N194" i="17"/>
  <c r="O194" i="17"/>
  <c r="P194" i="17"/>
  <c r="Q194" i="17"/>
  <c r="I196" i="17"/>
  <c r="J196" i="17"/>
  <c r="K196" i="17"/>
  <c r="L198" i="17"/>
  <c r="N198" i="17"/>
  <c r="O198" i="17"/>
  <c r="P198" i="17"/>
  <c r="Q198" i="17"/>
  <c r="L201" i="17"/>
  <c r="B211" i="17"/>
  <c r="D211" i="17"/>
  <c r="I211" i="17"/>
  <c r="J211" i="17"/>
  <c r="K211" i="17"/>
  <c r="L211" i="17"/>
  <c r="B215" i="17"/>
  <c r="C215" i="17"/>
  <c r="D215" i="17"/>
  <c r="F215" i="17"/>
  <c r="G215" i="17"/>
  <c r="E221" i="17"/>
  <c r="O221" i="17"/>
  <c r="C222" i="17"/>
  <c r="D222" i="17"/>
  <c r="E222" i="17"/>
  <c r="E223" i="17"/>
  <c r="G223" i="17"/>
  <c r="H223" i="17"/>
  <c r="I223" i="17"/>
  <c r="K223" i="17"/>
  <c r="L223" i="17"/>
  <c r="M223" i="17"/>
  <c r="O223" i="17"/>
  <c r="P223" i="17"/>
  <c r="C224" i="17"/>
  <c r="Q224" i="17"/>
  <c r="I230" i="17"/>
  <c r="K230" i="17"/>
  <c r="L230" i="17"/>
  <c r="Q230" i="17"/>
  <c r="E231" i="17"/>
  <c r="G232" i="17"/>
  <c r="I232" i="17"/>
  <c r="K232" i="17"/>
  <c r="H233" i="17"/>
  <c r="I233" i="17"/>
  <c r="K233" i="17"/>
  <c r="P233" i="17"/>
  <c r="I235" i="17"/>
  <c r="K235" i="17"/>
  <c r="L235" i="17"/>
  <c r="M235" i="17"/>
  <c r="O235" i="17"/>
  <c r="P235" i="17"/>
  <c r="D240" i="17"/>
  <c r="H240" i="17"/>
  <c r="I240" i="17"/>
  <c r="K240" i="17"/>
  <c r="L240" i="17"/>
  <c r="O241" i="17"/>
  <c r="P241" i="17"/>
  <c r="Q241" i="17"/>
  <c r="G242" i="17"/>
  <c r="H242" i="17"/>
  <c r="I242" i="17"/>
  <c r="K242" i="17"/>
  <c r="M242" i="17"/>
  <c r="O242" i="17"/>
  <c r="G243" i="17"/>
  <c r="I243" i="17"/>
  <c r="K243" i="17"/>
  <c r="L243" i="17"/>
  <c r="B250" i="17"/>
  <c r="C250" i="17"/>
  <c r="L250" i="17"/>
  <c r="N250" i="17"/>
  <c r="O250" i="17"/>
  <c r="P250" i="17"/>
  <c r="Q250" i="17"/>
  <c r="B251" i="17"/>
  <c r="C251" i="17"/>
  <c r="D251" i="17"/>
  <c r="K251" i="17"/>
  <c r="C252" i="17"/>
  <c r="D252" i="17"/>
  <c r="K252" i="17"/>
  <c r="L252" i="17"/>
  <c r="L253" i="17"/>
  <c r="J90" i="14"/>
  <c r="P159" i="16"/>
  <c r="B160" i="16"/>
  <c r="C160" i="16"/>
  <c r="D161" i="16"/>
  <c r="E161" i="16"/>
  <c r="F161" i="16"/>
  <c r="G161" i="16"/>
  <c r="H161" i="16"/>
  <c r="J161" i="16"/>
  <c r="L161" i="16"/>
  <c r="O161" i="16"/>
  <c r="P161" i="16"/>
  <c r="L162" i="16"/>
  <c r="P162" i="16"/>
  <c r="B163" i="16"/>
  <c r="B164" i="16"/>
  <c r="O164" i="16"/>
  <c r="P164" i="16"/>
  <c r="Q164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B92" i="14"/>
  <c r="I168" i="16"/>
  <c r="L168" i="16"/>
  <c r="M168" i="16"/>
  <c r="N168" i="16"/>
  <c r="P168" i="16"/>
  <c r="Q168" i="16"/>
  <c r="B169" i="16"/>
  <c r="C169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Q170" i="16"/>
  <c r="M171" i="16"/>
  <c r="N171" i="16"/>
  <c r="P171" i="16"/>
  <c r="Q171" i="16"/>
  <c r="I172" i="16"/>
  <c r="N173" i="16"/>
  <c r="P173" i="16"/>
  <c r="Q173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E177" i="16"/>
  <c r="F177" i="16"/>
  <c r="I177" i="16"/>
  <c r="J177" i="16"/>
  <c r="K177" i="16"/>
  <c r="L177" i="16"/>
  <c r="N177" i="16"/>
  <c r="O177" i="16"/>
  <c r="Q177" i="16"/>
  <c r="N178" i="16"/>
  <c r="O178" i="16"/>
  <c r="P178" i="16"/>
  <c r="Q178" i="16"/>
  <c r="L180" i="16"/>
  <c r="N180" i="16"/>
  <c r="O180" i="16"/>
  <c r="P180" i="16"/>
  <c r="Q180" i="16"/>
  <c r="F184" i="16"/>
  <c r="H184" i="16"/>
  <c r="I184" i="16"/>
  <c r="J184" i="16"/>
  <c r="K184" i="16"/>
  <c r="M184" i="16"/>
  <c r="N184" i="16"/>
  <c r="O184" i="16"/>
  <c r="P184" i="16"/>
  <c r="N185" i="16"/>
  <c r="O185" i="16"/>
  <c r="P185" i="16"/>
  <c r="Q185" i="16"/>
  <c r="C186" i="16"/>
  <c r="D186" i="16"/>
  <c r="E186" i="16"/>
  <c r="F186" i="16"/>
  <c r="I186" i="16"/>
  <c r="K186" i="16"/>
  <c r="F187" i="16"/>
  <c r="H187" i="16"/>
  <c r="I187" i="16"/>
  <c r="N187" i="16"/>
  <c r="O187" i="16"/>
  <c r="P187" i="16"/>
  <c r="Q187" i="16"/>
  <c r="K188" i="16"/>
  <c r="N188" i="16"/>
  <c r="P188" i="16"/>
  <c r="Q188" i="16"/>
  <c r="F189" i="16"/>
  <c r="H189" i="16"/>
  <c r="I189" i="16"/>
  <c r="J189" i="16"/>
  <c r="K189" i="16"/>
  <c r="M189" i="16"/>
  <c r="N189" i="16"/>
  <c r="Q189" i="16"/>
  <c r="L190" i="16"/>
  <c r="N190" i="16"/>
  <c r="O190" i="16"/>
  <c r="P190" i="16"/>
  <c r="Q190" i="16"/>
  <c r="F191" i="16"/>
  <c r="G191" i="16"/>
  <c r="H191" i="16"/>
  <c r="I191" i="16"/>
  <c r="J191" i="16"/>
  <c r="K191" i="16"/>
  <c r="L191" i="16"/>
  <c r="N191" i="16"/>
  <c r="O191" i="16"/>
  <c r="P191" i="16"/>
  <c r="Q191" i="16"/>
  <c r="K192" i="16"/>
  <c r="L192" i="16"/>
  <c r="M192" i="16"/>
  <c r="N192" i="16"/>
  <c r="O192" i="16"/>
  <c r="P192" i="16"/>
  <c r="Q192" i="16"/>
  <c r="B193" i="16"/>
  <c r="C193" i="16"/>
  <c r="D193" i="16"/>
  <c r="E193" i="16"/>
  <c r="I193" i="16"/>
  <c r="O193" i="16"/>
  <c r="P193" i="16"/>
  <c r="Q193" i="16"/>
  <c r="K194" i="16"/>
  <c r="N194" i="16"/>
  <c r="O194" i="16"/>
  <c r="P194" i="16"/>
  <c r="Q194" i="16"/>
  <c r="C195" i="16"/>
  <c r="D195" i="16"/>
  <c r="E195" i="16"/>
  <c r="F195" i="16"/>
  <c r="G195" i="16"/>
  <c r="I195" i="16"/>
  <c r="L195" i="16"/>
  <c r="M195" i="16"/>
  <c r="Q195" i="16"/>
  <c r="F196" i="16"/>
  <c r="G196" i="16"/>
  <c r="H196" i="16"/>
  <c r="I196" i="16"/>
  <c r="J196" i="16"/>
  <c r="K196" i="16"/>
  <c r="L196" i="16"/>
  <c r="N196" i="16"/>
  <c r="O196" i="16"/>
  <c r="P196" i="16"/>
  <c r="Q196" i="16"/>
  <c r="K197" i="16"/>
  <c r="M197" i="16"/>
  <c r="N197" i="16"/>
  <c r="O197" i="16"/>
  <c r="P197" i="16"/>
  <c r="Q197" i="16"/>
  <c r="F198" i="16"/>
  <c r="G198" i="16"/>
  <c r="H198" i="16"/>
  <c r="I198" i="16"/>
  <c r="J198" i="16"/>
  <c r="K198" i="16"/>
  <c r="L198" i="16"/>
  <c r="M198" i="16"/>
  <c r="O198" i="16"/>
  <c r="P198" i="16"/>
  <c r="Q198" i="16"/>
  <c r="B201" i="16"/>
  <c r="C201" i="16"/>
  <c r="E201" i="16"/>
  <c r="F201" i="16"/>
  <c r="G201" i="16"/>
  <c r="H201" i="16"/>
  <c r="E202" i="16"/>
  <c r="F202" i="16"/>
  <c r="G202" i="16"/>
  <c r="H202" i="16"/>
  <c r="I202" i="16"/>
  <c r="J202" i="16"/>
  <c r="K202" i="16"/>
  <c r="B203" i="16"/>
  <c r="C203" i="16"/>
  <c r="D203" i="16"/>
  <c r="E203" i="16"/>
  <c r="I203" i="16"/>
  <c r="K203" i="16"/>
  <c r="L203" i="16"/>
  <c r="M203" i="16"/>
  <c r="N203" i="16"/>
  <c r="O203" i="16"/>
  <c r="P203" i="16"/>
  <c r="B204" i="16"/>
  <c r="C204" i="16"/>
  <c r="E204" i="16"/>
  <c r="F204" i="16"/>
  <c r="G204" i="16"/>
  <c r="H204" i="16"/>
  <c r="I204" i="16"/>
  <c r="J204" i="16"/>
  <c r="C205" i="16"/>
  <c r="E205" i="16"/>
  <c r="F205" i="16"/>
  <c r="G205" i="16"/>
  <c r="H205" i="16"/>
  <c r="I205" i="16"/>
  <c r="J205" i="16"/>
  <c r="B206" i="16"/>
  <c r="C206" i="16"/>
  <c r="D206" i="16"/>
  <c r="E206" i="16"/>
  <c r="F206" i="16"/>
  <c r="G206" i="16"/>
  <c r="H206" i="16"/>
  <c r="I206" i="16"/>
  <c r="E207" i="16"/>
  <c r="F207" i="16"/>
  <c r="G207" i="16"/>
  <c r="H207" i="16"/>
  <c r="I207" i="16"/>
  <c r="J207" i="16"/>
  <c r="K207" i="16"/>
  <c r="C208" i="16"/>
  <c r="E208" i="16"/>
  <c r="F208" i="16"/>
  <c r="G208" i="16"/>
  <c r="H208" i="16"/>
  <c r="I208" i="16"/>
  <c r="J208" i="16"/>
  <c r="K208" i="16"/>
  <c r="F209" i="16"/>
  <c r="G209" i="16"/>
  <c r="H209" i="16"/>
  <c r="I209" i="16"/>
  <c r="J209" i="16"/>
  <c r="K209" i="16"/>
  <c r="M209" i="16"/>
  <c r="N209" i="16"/>
  <c r="O209" i="16"/>
  <c r="B210" i="16"/>
  <c r="C210" i="16"/>
  <c r="D210" i="16"/>
  <c r="F210" i="16"/>
  <c r="G210" i="16"/>
  <c r="B211" i="16"/>
  <c r="C211" i="16"/>
  <c r="D211" i="16"/>
  <c r="E211" i="16"/>
  <c r="I211" i="16"/>
  <c r="J211" i="16"/>
  <c r="Q211" i="16"/>
  <c r="B212" i="16"/>
  <c r="C212" i="16"/>
  <c r="D212" i="16"/>
  <c r="E212" i="16"/>
  <c r="F212" i="16"/>
  <c r="G212" i="16"/>
  <c r="I212" i="16"/>
  <c r="J212" i="16"/>
  <c r="C213" i="16"/>
  <c r="E213" i="16"/>
  <c r="F213" i="16"/>
  <c r="G213" i="16"/>
  <c r="H213" i="16"/>
  <c r="I213" i="16"/>
  <c r="J213" i="16"/>
  <c r="K213" i="16"/>
  <c r="D214" i="16"/>
  <c r="I214" i="16"/>
  <c r="J214" i="16"/>
  <c r="K214" i="16"/>
  <c r="L214" i="16"/>
  <c r="M214" i="16"/>
  <c r="N214" i="16"/>
  <c r="O214" i="16"/>
  <c r="P214" i="16"/>
  <c r="Q214" i="16"/>
  <c r="C215" i="16"/>
  <c r="E215" i="16"/>
  <c r="F215" i="16"/>
  <c r="G215" i="16"/>
  <c r="H215" i="16"/>
  <c r="I215" i="16"/>
  <c r="J215" i="16"/>
  <c r="K215" i="16"/>
  <c r="B159" i="16"/>
  <c r="B161" i="16"/>
  <c r="C161" i="16"/>
  <c r="B162" i="16"/>
  <c r="O162" i="16"/>
  <c r="C163" i="16"/>
  <c r="D163" i="16"/>
  <c r="F163" i="16"/>
  <c r="P163" i="16"/>
  <c r="D164" i="16"/>
  <c r="F164" i="16"/>
  <c r="B165" i="16"/>
  <c r="E168" i="16"/>
  <c r="G168" i="16"/>
  <c r="H168" i="16"/>
  <c r="K169" i="16"/>
  <c r="P170" i="16"/>
  <c r="O171" i="16"/>
  <c r="K172" i="16"/>
  <c r="L172" i="16"/>
  <c r="M172" i="16"/>
  <c r="N172" i="16"/>
  <c r="O172" i="16"/>
  <c r="Q176" i="16"/>
  <c r="G177" i="16"/>
  <c r="H177" i="16"/>
  <c r="M177" i="16"/>
  <c r="P177" i="16"/>
  <c r="K179" i="16"/>
  <c r="L179" i="16"/>
  <c r="M179" i="16"/>
  <c r="N179" i="16"/>
  <c r="O179" i="16"/>
  <c r="J185" i="16"/>
  <c r="K185" i="16"/>
  <c r="G186" i="16"/>
  <c r="H186" i="16"/>
  <c r="J186" i="16"/>
  <c r="N186" i="16"/>
  <c r="O186" i="16"/>
  <c r="P186" i="16"/>
  <c r="G187" i="16"/>
  <c r="H188" i="16"/>
  <c r="J188" i="16"/>
  <c r="O188" i="16"/>
  <c r="C189" i="16"/>
  <c r="H190" i="16"/>
  <c r="J190" i="16"/>
  <c r="K190" i="16"/>
  <c r="F193" i="16"/>
  <c r="G193" i="16"/>
  <c r="H193" i="16"/>
  <c r="J193" i="16"/>
  <c r="K193" i="16"/>
  <c r="L193" i="16"/>
  <c r="N193" i="16"/>
  <c r="H195" i="16"/>
  <c r="J195" i="16"/>
  <c r="K195" i="16"/>
  <c r="N195" i="16"/>
  <c r="O195" i="16"/>
  <c r="P195" i="16"/>
  <c r="J197" i="16"/>
  <c r="N198" i="16"/>
  <c r="I201" i="16"/>
  <c r="J201" i="16"/>
  <c r="K201" i="16"/>
  <c r="L201" i="16"/>
  <c r="M201" i="16"/>
  <c r="B202" i="16"/>
  <c r="C202" i="16"/>
  <c r="F203" i="16"/>
  <c r="G203" i="16"/>
  <c r="H203" i="16"/>
  <c r="J203" i="16"/>
  <c r="B205" i="16"/>
  <c r="J206" i="16"/>
  <c r="K206" i="16"/>
  <c r="B207" i="16"/>
  <c r="C207" i="16"/>
  <c r="O208" i="16"/>
  <c r="B209" i="16"/>
  <c r="C209" i="16"/>
  <c r="D209" i="16"/>
  <c r="E209" i="16"/>
  <c r="E210" i="16"/>
  <c r="H210" i="16"/>
  <c r="I210" i="16"/>
  <c r="J210" i="16"/>
  <c r="F211" i="16"/>
  <c r="G211" i="16"/>
  <c r="H211" i="16"/>
  <c r="B213" i="16"/>
  <c r="B214" i="16"/>
  <c r="C214" i="16"/>
  <c r="E214" i="16"/>
  <c r="F214" i="16"/>
  <c r="G214" i="16"/>
  <c r="H214" i="16"/>
  <c r="B220" i="16"/>
  <c r="F221" i="16"/>
  <c r="H221" i="16"/>
  <c r="J221" i="16"/>
  <c r="K159" i="15"/>
  <c r="M159" i="15"/>
  <c r="N221" i="16"/>
  <c r="O159" i="15"/>
  <c r="Q159" i="15"/>
  <c r="P222" i="16"/>
  <c r="Q222" i="15"/>
  <c r="B223" i="16"/>
  <c r="F223" i="16"/>
  <c r="G161" i="15"/>
  <c r="H161" i="15"/>
  <c r="I161" i="15"/>
  <c r="M161" i="15"/>
  <c r="Q161" i="15"/>
  <c r="B224" i="16"/>
  <c r="F162" i="15"/>
  <c r="G162" i="15"/>
  <c r="H224" i="16"/>
  <c r="I162" i="15"/>
  <c r="N224" i="16"/>
  <c r="C225" i="17"/>
  <c r="G225" i="17"/>
  <c r="I163" i="15"/>
  <c r="J225" i="16"/>
  <c r="K225" i="17"/>
  <c r="C226" i="17"/>
  <c r="F226" i="16"/>
  <c r="J226" i="16"/>
  <c r="M164" i="15"/>
  <c r="O226" i="17"/>
  <c r="P164" i="15"/>
  <c r="Q164" i="15"/>
  <c r="B227" i="16"/>
  <c r="D165" i="15"/>
  <c r="F227" i="16"/>
  <c r="G227" i="17"/>
  <c r="K227" i="17"/>
  <c r="M165" i="15"/>
  <c r="N165" i="15"/>
  <c r="P165" i="15"/>
  <c r="F229" i="16"/>
  <c r="B230" i="16"/>
  <c r="E230" i="15"/>
  <c r="H230" i="16"/>
  <c r="J230" i="16"/>
  <c r="Q168" i="15"/>
  <c r="J231" i="16"/>
  <c r="B232" i="16"/>
  <c r="C170" i="15"/>
  <c r="D170" i="15"/>
  <c r="G170" i="15"/>
  <c r="I170" i="15"/>
  <c r="K170" i="15"/>
  <c r="L170" i="15"/>
  <c r="O170" i="15"/>
  <c r="B233" i="16"/>
  <c r="F233" i="16"/>
  <c r="J233" i="16"/>
  <c r="N233" i="16"/>
  <c r="O171" i="15"/>
  <c r="Q171" i="15"/>
  <c r="G234" i="17"/>
  <c r="J234" i="16"/>
  <c r="B235" i="16"/>
  <c r="F235" i="16"/>
  <c r="L173" i="15"/>
  <c r="N235" i="16"/>
  <c r="Q173" i="15"/>
  <c r="J236" i="16"/>
  <c r="B175" i="15"/>
  <c r="D175" i="15"/>
  <c r="E175" i="15"/>
  <c r="F175" i="15"/>
  <c r="G175" i="15"/>
  <c r="H175" i="15"/>
  <c r="I175" i="15"/>
  <c r="J175" i="15"/>
  <c r="K175" i="15"/>
  <c r="O175" i="15"/>
  <c r="Q175" i="15"/>
  <c r="B177" i="15"/>
  <c r="D177" i="15"/>
  <c r="E177" i="15"/>
  <c r="F177" i="15"/>
  <c r="G177" i="15"/>
  <c r="H177" i="15"/>
  <c r="I177" i="15"/>
  <c r="K177" i="15"/>
  <c r="M177" i="15"/>
  <c r="O177" i="15"/>
  <c r="P178" i="15"/>
  <c r="Q178" i="15"/>
  <c r="F180" i="15"/>
  <c r="N180" i="15"/>
  <c r="Q180" i="15"/>
  <c r="B240" i="16"/>
  <c r="D240" i="16"/>
  <c r="F240" i="16"/>
  <c r="I184" i="15"/>
  <c r="B241" i="16"/>
  <c r="J241" i="16"/>
  <c r="L241" i="16"/>
  <c r="N241" i="16"/>
  <c r="O185" i="15"/>
  <c r="C186" i="15"/>
  <c r="E186" i="15"/>
  <c r="G186" i="15"/>
  <c r="I186" i="15"/>
  <c r="N242" i="16"/>
  <c r="O186" i="15"/>
  <c r="Q186" i="15"/>
  <c r="I187" i="15"/>
  <c r="J244" i="16"/>
  <c r="M188" i="15"/>
  <c r="N188" i="15"/>
  <c r="I189" i="15"/>
  <c r="F190" i="15"/>
  <c r="L190" i="15"/>
  <c r="N190" i="15"/>
  <c r="H191" i="15"/>
  <c r="I191" i="15"/>
  <c r="L246" i="17"/>
  <c r="N192" i="15"/>
  <c r="O192" i="15"/>
  <c r="B193" i="15"/>
  <c r="C193" i="15"/>
  <c r="D193" i="15"/>
  <c r="E193" i="15"/>
  <c r="F193" i="15"/>
  <c r="G193" i="15"/>
  <c r="K193" i="15"/>
  <c r="M193" i="15"/>
  <c r="N193" i="15"/>
  <c r="O193" i="15"/>
  <c r="P193" i="15"/>
  <c r="Q193" i="15"/>
  <c r="N194" i="15"/>
  <c r="O194" i="15"/>
  <c r="B195" i="15"/>
  <c r="C195" i="15"/>
  <c r="D195" i="15"/>
  <c r="E195" i="15"/>
  <c r="F195" i="15"/>
  <c r="G195" i="15"/>
  <c r="I195" i="15"/>
  <c r="K195" i="15"/>
  <c r="P195" i="15"/>
  <c r="F196" i="15"/>
  <c r="I196" i="15"/>
  <c r="M197" i="15"/>
  <c r="N197" i="15"/>
  <c r="O197" i="15"/>
  <c r="E198" i="15"/>
  <c r="F198" i="15"/>
  <c r="I198" i="15"/>
  <c r="B249" i="16"/>
  <c r="D249" i="16"/>
  <c r="F249" i="16"/>
  <c r="J249" i="16"/>
  <c r="L249" i="16"/>
  <c r="N249" i="16"/>
  <c r="J250" i="16"/>
  <c r="K201" i="15"/>
  <c r="L201" i="15"/>
  <c r="N250" i="16"/>
  <c r="B251" i="16"/>
  <c r="D202" i="15"/>
  <c r="E202" i="15"/>
  <c r="D252" i="16"/>
  <c r="F252" i="16"/>
  <c r="J252" i="16"/>
  <c r="L252" i="16"/>
  <c r="M203" i="15"/>
  <c r="O203" i="15"/>
  <c r="P203" i="15"/>
  <c r="Q203" i="15"/>
  <c r="B254" i="17"/>
  <c r="D254" i="16"/>
  <c r="E205" i="15"/>
  <c r="F205" i="15"/>
  <c r="G205" i="15"/>
  <c r="H205" i="15"/>
  <c r="K206" i="15"/>
  <c r="L206" i="15"/>
  <c r="N206" i="15"/>
  <c r="P255" i="17"/>
  <c r="B207" i="15"/>
  <c r="C207" i="15"/>
  <c r="D207" i="15"/>
  <c r="E207" i="15"/>
  <c r="F207" i="15"/>
  <c r="G207" i="15"/>
  <c r="H207" i="15"/>
  <c r="D208" i="15"/>
  <c r="E208" i="15"/>
  <c r="F208" i="15"/>
  <c r="G208" i="15"/>
  <c r="H208" i="15"/>
  <c r="C209" i="15"/>
  <c r="D256" i="17"/>
  <c r="E209" i="15"/>
  <c r="F209" i="15"/>
  <c r="H209" i="15"/>
  <c r="I209" i="15"/>
  <c r="J256" i="17"/>
  <c r="K209" i="15"/>
  <c r="L256" i="17"/>
  <c r="N209" i="15"/>
  <c r="O209" i="15"/>
  <c r="Q209" i="15"/>
  <c r="N210" i="15"/>
  <c r="D211" i="15"/>
  <c r="E211" i="15"/>
  <c r="F211" i="15"/>
  <c r="G211" i="15"/>
  <c r="H211" i="15"/>
  <c r="I211" i="15"/>
  <c r="N211" i="15"/>
  <c r="O211" i="15"/>
  <c r="P211" i="15"/>
  <c r="Q211" i="15"/>
  <c r="H212" i="15"/>
  <c r="K212" i="15"/>
  <c r="L257" i="17"/>
  <c r="M212" i="15"/>
  <c r="N212" i="15"/>
  <c r="P257" i="17"/>
  <c r="C213" i="15"/>
  <c r="D213" i="15"/>
  <c r="E213" i="15"/>
  <c r="F213" i="15"/>
  <c r="P213" i="15"/>
  <c r="C214" i="15"/>
  <c r="F214" i="15"/>
  <c r="L214" i="15"/>
  <c r="M214" i="15"/>
  <c r="N214" i="15"/>
  <c r="O214" i="15"/>
  <c r="P214" i="15"/>
  <c r="Q214" i="15"/>
  <c r="C215" i="15"/>
  <c r="D215" i="15"/>
  <c r="E215" i="15"/>
  <c r="F215" i="15"/>
  <c r="G215" i="15"/>
  <c r="I215" i="15"/>
  <c r="I160" i="15"/>
  <c r="J160" i="15"/>
  <c r="K160" i="15"/>
  <c r="L160" i="15"/>
  <c r="M160" i="15"/>
  <c r="B161" i="15"/>
  <c r="C161" i="15"/>
  <c r="D161" i="15"/>
  <c r="E161" i="15"/>
  <c r="F161" i="15"/>
  <c r="K161" i="15"/>
  <c r="B162" i="15"/>
  <c r="E162" i="15"/>
  <c r="P162" i="15"/>
  <c r="Q162" i="15"/>
  <c r="B163" i="15"/>
  <c r="L163" i="15"/>
  <c r="B165" i="15"/>
  <c r="C165" i="15"/>
  <c r="E165" i="15"/>
  <c r="F165" i="15"/>
  <c r="G165" i="15"/>
  <c r="H165" i="15"/>
  <c r="I165" i="15"/>
  <c r="J165" i="15"/>
  <c r="K165" i="15"/>
  <c r="L165" i="15"/>
  <c r="Q165" i="15"/>
  <c r="P168" i="15"/>
  <c r="E170" i="15"/>
  <c r="N170" i="15"/>
  <c r="Q170" i="15"/>
  <c r="E171" i="15"/>
  <c r="F171" i="15"/>
  <c r="H171" i="15"/>
  <c r="H172" i="15"/>
  <c r="B173" i="15"/>
  <c r="C173" i="15"/>
  <c r="D173" i="15"/>
  <c r="N173" i="15"/>
  <c r="F174" i="15"/>
  <c r="H174" i="15"/>
  <c r="I174" i="15"/>
  <c r="L175" i="15"/>
  <c r="M175" i="15"/>
  <c r="N175" i="15"/>
  <c r="P175" i="15"/>
  <c r="C177" i="15"/>
  <c r="L177" i="15"/>
  <c r="N177" i="15"/>
  <c r="P177" i="15"/>
  <c r="Q177" i="15"/>
  <c r="B178" i="15"/>
  <c r="E178" i="15"/>
  <c r="F178" i="15"/>
  <c r="H178" i="15"/>
  <c r="N179" i="15"/>
  <c r="Q179" i="15"/>
  <c r="B180" i="15"/>
  <c r="D180" i="15"/>
  <c r="L180" i="15"/>
  <c r="P180" i="15"/>
  <c r="B185" i="15"/>
  <c r="K185" i="15"/>
  <c r="D186" i="15"/>
  <c r="K186" i="15"/>
  <c r="B188" i="15"/>
  <c r="C188" i="15"/>
  <c r="D188" i="15"/>
  <c r="F188" i="15"/>
  <c r="H188" i="15"/>
  <c r="I188" i="15"/>
  <c r="O188" i="15"/>
  <c r="B189" i="15"/>
  <c r="B190" i="15"/>
  <c r="C190" i="15"/>
  <c r="D190" i="15"/>
  <c r="O190" i="15"/>
  <c r="H193" i="15"/>
  <c r="I193" i="15"/>
  <c r="J193" i="15"/>
  <c r="L193" i="15"/>
  <c r="B194" i="15"/>
  <c r="C194" i="15"/>
  <c r="K194" i="15"/>
  <c r="L195" i="15"/>
  <c r="N195" i="15"/>
  <c r="O195" i="15"/>
  <c r="Q195" i="15"/>
  <c r="P196" i="15"/>
  <c r="Q196" i="15"/>
  <c r="F197" i="15"/>
  <c r="K197" i="15"/>
  <c r="L197" i="15"/>
  <c r="B198" i="15"/>
  <c r="D198" i="15"/>
  <c r="B201" i="15"/>
  <c r="B202" i="15"/>
  <c r="P202" i="15"/>
  <c r="B203" i="15"/>
  <c r="C203" i="15"/>
  <c r="E203" i="15"/>
  <c r="F203" i="15"/>
  <c r="G203" i="15"/>
  <c r="H203" i="15"/>
  <c r="I203" i="15"/>
  <c r="J203" i="15"/>
  <c r="K203" i="15"/>
  <c r="L203" i="15"/>
  <c r="N204" i="15"/>
  <c r="K205" i="15"/>
  <c r="P205" i="15"/>
  <c r="C206" i="15"/>
  <c r="G209" i="15"/>
  <c r="J209" i="15"/>
  <c r="M209" i="15"/>
  <c r="F210" i="15"/>
  <c r="I210" i="15"/>
  <c r="J210" i="15"/>
  <c r="L210" i="15"/>
  <c r="P210" i="15"/>
  <c r="B211" i="15"/>
  <c r="C211" i="15"/>
  <c r="J211" i="15"/>
  <c r="L211" i="15"/>
  <c r="J213" i="15"/>
  <c r="Q213" i="15"/>
  <c r="B214" i="15"/>
  <c r="D214" i="15"/>
  <c r="E214" i="15"/>
  <c r="G214" i="15"/>
  <c r="H214" i="15"/>
  <c r="I214" i="15"/>
  <c r="J214" i="15"/>
  <c r="K214" i="15"/>
  <c r="B215" i="15"/>
  <c r="E234" i="15"/>
  <c r="M235" i="15"/>
  <c r="M241" i="15"/>
  <c r="Q242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O80" i="14"/>
  <c r="C91" i="14"/>
  <c r="J93" i="14"/>
  <c r="M93" i="14"/>
  <c r="C94" i="14"/>
  <c r="K82" i="14"/>
  <c r="M84" i="14"/>
  <c r="E57" i="6"/>
  <c r="L86" i="14"/>
  <c r="B58" i="6"/>
  <c r="C87" i="14"/>
  <c r="D58" i="6"/>
  <c r="E58" i="6"/>
  <c r="F58" i="6"/>
  <c r="G87" i="14"/>
  <c r="H58" i="6"/>
  <c r="L58" i="6"/>
  <c r="M58" i="6"/>
  <c r="N58" i="6"/>
  <c r="P58" i="6"/>
  <c r="C88" i="14"/>
  <c r="E59" i="6"/>
  <c r="F59" i="6"/>
  <c r="G59" i="6"/>
  <c r="H88" i="14"/>
  <c r="I59" i="6"/>
  <c r="K59" i="6"/>
  <c r="L88" i="14"/>
  <c r="M59" i="6"/>
  <c r="N59" i="6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F73" i="14"/>
  <c r="F102" i="6" s="1"/>
  <c r="G73" i="14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P73" i="14"/>
  <c r="Q73" i="14"/>
  <c r="C76" i="14"/>
  <c r="C105" i="6" s="1"/>
  <c r="D76" i="14"/>
  <c r="E76" i="14"/>
  <c r="E105" i="6" s="1"/>
  <c r="G76" i="14"/>
  <c r="H76" i="14"/>
  <c r="I76" i="14"/>
  <c r="I105" i="6" s="1"/>
  <c r="K76" i="14"/>
  <c r="L76" i="14"/>
  <c r="M76" i="14"/>
  <c r="M105" i="6" s="1"/>
  <c r="O76" i="14"/>
  <c r="O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G90" i="14"/>
  <c r="K90" i="14"/>
  <c r="M90" i="14"/>
  <c r="N90" i="14"/>
  <c r="O90" i="14"/>
  <c r="K91" i="14"/>
  <c r="M91" i="14"/>
  <c r="N91" i="14"/>
  <c r="O91" i="14"/>
  <c r="F93" i="14"/>
  <c r="G93" i="14"/>
  <c r="K93" i="14"/>
  <c r="N93" i="14"/>
  <c r="O93" i="14"/>
  <c r="B94" i="14"/>
  <c r="B135" i="13"/>
  <c r="D135" i="13"/>
  <c r="F135" i="13"/>
  <c r="G135" i="13"/>
  <c r="H135" i="13"/>
  <c r="I135" i="13"/>
  <c r="H100" i="13"/>
  <c r="I100" i="13"/>
  <c r="L100" i="13"/>
  <c r="M100" i="13"/>
  <c r="N100" i="13"/>
  <c r="M137" i="13"/>
  <c r="N137" i="13"/>
  <c r="O101" i="13"/>
  <c r="P137" i="13"/>
  <c r="Q137" i="13"/>
  <c r="B138" i="13"/>
  <c r="C138" i="13"/>
  <c r="D138" i="13"/>
  <c r="G138" i="13"/>
  <c r="H102" i="13"/>
  <c r="I102" i="13"/>
  <c r="B108" i="13"/>
  <c r="C108" i="13"/>
  <c r="D108" i="13"/>
  <c r="G108" i="13"/>
  <c r="H108" i="13"/>
  <c r="I108" i="13"/>
  <c r="J108" i="13"/>
  <c r="M108" i="13"/>
  <c r="N108" i="13"/>
  <c r="O108" i="13"/>
  <c r="P108" i="13"/>
  <c r="Q108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B54" i="10"/>
  <c r="B99" i="6" s="1"/>
  <c r="L54" i="10"/>
  <c r="N54" i="10"/>
  <c r="N99" i="6" s="1"/>
  <c r="P54" i="10"/>
  <c r="P99" i="6" s="1"/>
  <c r="B146" i="13"/>
  <c r="C146" i="13"/>
  <c r="D146" i="13"/>
  <c r="E146" i="13"/>
  <c r="F146" i="13"/>
  <c r="G146" i="13"/>
  <c r="H146" i="13"/>
  <c r="K146" i="13"/>
  <c r="L116" i="13"/>
  <c r="N116" i="13"/>
  <c r="O116" i="13"/>
  <c r="P116" i="13"/>
  <c r="Q116" i="13"/>
  <c r="D117" i="13"/>
  <c r="F117" i="13"/>
  <c r="G117" i="13"/>
  <c r="H117" i="13"/>
  <c r="I117" i="13"/>
  <c r="J117" i="13"/>
  <c r="K117" i="13"/>
  <c r="L117" i="13"/>
  <c r="M117" i="13"/>
  <c r="N147" i="13"/>
  <c r="O117" i="13"/>
  <c r="P147" i="13"/>
  <c r="Q147" i="13"/>
  <c r="B148" i="13"/>
  <c r="D148" i="13"/>
  <c r="E148" i="13"/>
  <c r="F148" i="13"/>
  <c r="G118" i="13"/>
  <c r="H118" i="13"/>
  <c r="I118" i="13"/>
  <c r="L118" i="13"/>
  <c r="N148" i="13"/>
  <c r="P148" i="13"/>
  <c r="B119" i="13"/>
  <c r="C119" i="13"/>
  <c r="D119" i="13"/>
  <c r="E119" i="13"/>
  <c r="F119" i="13"/>
  <c r="H149" i="13"/>
  <c r="I119" i="13"/>
  <c r="J149" i="13"/>
  <c r="L119" i="13"/>
  <c r="M149" i="13"/>
  <c r="N149" i="13"/>
  <c r="O149" i="13"/>
  <c r="P149" i="13"/>
  <c r="Q119" i="13"/>
  <c r="B122" i="13"/>
  <c r="D122" i="13"/>
  <c r="E122" i="13"/>
  <c r="F122" i="13"/>
  <c r="K122" i="13"/>
  <c r="L122" i="13"/>
  <c r="M122" i="13"/>
  <c r="N122" i="13"/>
  <c r="O122" i="13"/>
  <c r="P122" i="13"/>
  <c r="Q122" i="13"/>
  <c r="B125" i="13"/>
  <c r="C125" i="13"/>
  <c r="D125" i="13"/>
  <c r="E125" i="13"/>
  <c r="G125" i="13"/>
  <c r="H125" i="13"/>
  <c r="I125" i="13"/>
  <c r="J125" i="13"/>
  <c r="K125" i="13"/>
  <c r="L125" i="13"/>
  <c r="Q125" i="13"/>
  <c r="D129" i="13"/>
  <c r="G129" i="13"/>
  <c r="J129" i="13"/>
  <c r="K129" i="13"/>
  <c r="L129" i="13"/>
  <c r="M129" i="13"/>
  <c r="N129" i="13"/>
  <c r="P129" i="13"/>
  <c r="Q129" i="13"/>
  <c r="B55" i="10"/>
  <c r="B100" i="6" s="1"/>
  <c r="D55" i="10"/>
  <c r="D100" i="6" s="1"/>
  <c r="B99" i="13"/>
  <c r="K99" i="13"/>
  <c r="B100" i="13"/>
  <c r="C100" i="13"/>
  <c r="D100" i="13"/>
  <c r="E100" i="13"/>
  <c r="F100" i="13"/>
  <c r="G100" i="13"/>
  <c r="J101" i="13"/>
  <c r="B102" i="13"/>
  <c r="E102" i="13"/>
  <c r="E108" i="13"/>
  <c r="F108" i="13"/>
  <c r="K108" i="13"/>
  <c r="L108" i="13"/>
  <c r="B116" i="13"/>
  <c r="D116" i="13"/>
  <c r="I116" i="13"/>
  <c r="J116" i="13"/>
  <c r="M116" i="13"/>
  <c r="N117" i="13"/>
  <c r="P117" i="13"/>
  <c r="Q117" i="13"/>
  <c r="B118" i="13"/>
  <c r="D118" i="13"/>
  <c r="E118" i="13"/>
  <c r="F118" i="13"/>
  <c r="N118" i="13"/>
  <c r="J119" i="13"/>
  <c r="F125" i="13"/>
  <c r="M125" i="13"/>
  <c r="N125" i="13"/>
  <c r="O125" i="13"/>
  <c r="P125" i="13"/>
  <c r="B129" i="13"/>
  <c r="C129" i="13"/>
  <c r="E129" i="13"/>
  <c r="F129" i="13"/>
  <c r="H129" i="13"/>
  <c r="I129" i="13"/>
  <c r="E135" i="13"/>
  <c r="K135" i="13"/>
  <c r="B136" i="13"/>
  <c r="C136" i="13"/>
  <c r="D136" i="13"/>
  <c r="E136" i="13"/>
  <c r="F136" i="13"/>
  <c r="G136" i="13"/>
  <c r="H136" i="13"/>
  <c r="I136" i="13"/>
  <c r="J136" i="13"/>
  <c r="L136" i="13"/>
  <c r="M136" i="13"/>
  <c r="N136" i="13"/>
  <c r="E137" i="13"/>
  <c r="F137" i="13"/>
  <c r="G137" i="13"/>
  <c r="O137" i="13"/>
  <c r="E138" i="13"/>
  <c r="F138" i="13"/>
  <c r="I146" i="13"/>
  <c r="J146" i="13"/>
  <c r="M146" i="13"/>
  <c r="N146" i="13"/>
  <c r="Q146" i="13"/>
  <c r="D147" i="13"/>
  <c r="F147" i="13"/>
  <c r="G148" i="13"/>
  <c r="B149" i="13"/>
  <c r="D149" i="13"/>
  <c r="E149" i="13"/>
  <c r="F149" i="13"/>
  <c r="I149" i="13"/>
  <c r="B152" i="13"/>
  <c r="D152" i="13"/>
  <c r="E152" i="13"/>
  <c r="N152" i="13"/>
  <c r="P152" i="13"/>
  <c r="I100" i="12"/>
  <c r="C103" i="12"/>
  <c r="E103" i="12"/>
  <c r="F103" i="12"/>
  <c r="G103" i="12"/>
  <c r="M103" i="12"/>
  <c r="N103" i="12"/>
  <c r="O103" i="12"/>
  <c r="P103" i="12"/>
  <c r="Q103" i="12"/>
  <c r="G104" i="12"/>
  <c r="H104" i="12"/>
  <c r="I104" i="12"/>
  <c r="C105" i="12"/>
  <c r="I105" i="12"/>
  <c r="P105" i="12"/>
  <c r="G106" i="12"/>
  <c r="I106" i="12"/>
  <c r="P106" i="12"/>
  <c r="B107" i="12"/>
  <c r="C107" i="12"/>
  <c r="M107" i="12"/>
  <c r="P107" i="12"/>
  <c r="Q107" i="12"/>
  <c r="B108" i="12"/>
  <c r="C108" i="12"/>
  <c r="E108" i="12"/>
  <c r="F108" i="12"/>
  <c r="G108" i="12"/>
  <c r="I108" i="12"/>
  <c r="J108" i="12"/>
  <c r="P108" i="12"/>
  <c r="F109" i="12"/>
  <c r="L109" i="12"/>
  <c r="M109" i="12"/>
  <c r="O109" i="12"/>
  <c r="P109" i="12"/>
  <c r="Q109" i="12"/>
  <c r="B110" i="12"/>
  <c r="C110" i="12"/>
  <c r="H110" i="12"/>
  <c r="I110" i="12"/>
  <c r="K110" i="12"/>
  <c r="L110" i="12"/>
  <c r="M110" i="12"/>
  <c r="N110" i="12"/>
  <c r="O110" i="12"/>
  <c r="Q110" i="12"/>
  <c r="G111" i="12"/>
  <c r="H111" i="12"/>
  <c r="I111" i="12"/>
  <c r="J111" i="12"/>
  <c r="P111" i="12"/>
  <c r="G112" i="12"/>
  <c r="H112" i="12"/>
  <c r="I112" i="12"/>
  <c r="J112" i="12"/>
  <c r="K112" i="12"/>
  <c r="L112" i="12"/>
  <c r="M112" i="12"/>
  <c r="N112" i="12"/>
  <c r="O112" i="12"/>
  <c r="P112" i="12"/>
  <c r="C63" i="10"/>
  <c r="K63" i="10"/>
  <c r="L116" i="12"/>
  <c r="M116" i="12"/>
  <c r="N116" i="12"/>
  <c r="O116" i="12"/>
  <c r="C118" i="12"/>
  <c r="D118" i="12"/>
  <c r="E118" i="12"/>
  <c r="G118" i="12"/>
  <c r="H118" i="12"/>
  <c r="J118" i="12"/>
  <c r="K118" i="12"/>
  <c r="L118" i="12"/>
  <c r="M118" i="12"/>
  <c r="L119" i="12"/>
  <c r="M119" i="12"/>
  <c r="Q119" i="12"/>
  <c r="H120" i="12"/>
  <c r="L120" i="12"/>
  <c r="K121" i="12"/>
  <c r="L121" i="12"/>
  <c r="M121" i="12"/>
  <c r="N121" i="12"/>
  <c r="Q121" i="12"/>
  <c r="L122" i="12"/>
  <c r="M122" i="12"/>
  <c r="P122" i="12"/>
  <c r="Q122" i="12"/>
  <c r="M123" i="12"/>
  <c r="N123" i="12"/>
  <c r="O123" i="12"/>
  <c r="B124" i="12"/>
  <c r="C124" i="12"/>
  <c r="D124" i="12"/>
  <c r="E124" i="12"/>
  <c r="F124" i="12"/>
  <c r="G124" i="12"/>
  <c r="H124" i="12"/>
  <c r="J124" i="12"/>
  <c r="K124" i="12"/>
  <c r="L124" i="12"/>
  <c r="M124" i="12"/>
  <c r="N124" i="12"/>
  <c r="P124" i="12"/>
  <c r="Q124" i="12"/>
  <c r="C126" i="12"/>
  <c r="D126" i="12"/>
  <c r="E126" i="12"/>
  <c r="G126" i="12"/>
  <c r="H126" i="12"/>
  <c r="J126" i="12"/>
  <c r="P126" i="12"/>
  <c r="L127" i="12"/>
  <c r="M127" i="12"/>
  <c r="N127" i="12"/>
  <c r="P127" i="12"/>
  <c r="Q127" i="12"/>
  <c r="N128" i="12"/>
  <c r="I129" i="12"/>
  <c r="K129" i="12"/>
  <c r="L129" i="12"/>
  <c r="N129" i="12"/>
  <c r="J99" i="12"/>
  <c r="H100" i="12"/>
  <c r="J101" i="12"/>
  <c r="K101" i="12"/>
  <c r="P101" i="12"/>
  <c r="Q101" i="12"/>
  <c r="J102" i="12"/>
  <c r="K102" i="12"/>
  <c r="L102" i="12"/>
  <c r="M102" i="12"/>
  <c r="N102" i="12"/>
  <c r="P102" i="12"/>
  <c r="Q102" i="12"/>
  <c r="L103" i="12"/>
  <c r="J104" i="12"/>
  <c r="K104" i="12"/>
  <c r="P104" i="12"/>
  <c r="J105" i="12"/>
  <c r="K105" i="12"/>
  <c r="L105" i="12"/>
  <c r="Q105" i="12"/>
  <c r="L106" i="12"/>
  <c r="M106" i="12"/>
  <c r="N106" i="12"/>
  <c r="O106" i="12"/>
  <c r="I107" i="12"/>
  <c r="J107" i="12"/>
  <c r="K107" i="12"/>
  <c r="L107" i="12"/>
  <c r="N107" i="12"/>
  <c r="O107" i="12"/>
  <c r="K108" i="12"/>
  <c r="J110" i="12"/>
  <c r="P110" i="12"/>
  <c r="B111" i="12"/>
  <c r="M111" i="12"/>
  <c r="Q112" i="12"/>
  <c r="M117" i="12"/>
  <c r="N117" i="12"/>
  <c r="P119" i="12"/>
  <c r="L123" i="12"/>
  <c r="O124" i="12"/>
  <c r="C125" i="12"/>
  <c r="K126" i="12"/>
  <c r="L126" i="12"/>
  <c r="M126" i="12"/>
  <c r="N126" i="12"/>
  <c r="O126" i="12"/>
  <c r="L128" i="12"/>
  <c r="P128" i="12"/>
  <c r="H129" i="12"/>
  <c r="M134" i="12"/>
  <c r="J135" i="12"/>
  <c r="B137" i="12"/>
  <c r="F102" i="11"/>
  <c r="J138" i="12"/>
  <c r="B103" i="11"/>
  <c r="C103" i="11"/>
  <c r="E103" i="11"/>
  <c r="F103" i="11"/>
  <c r="G103" i="11"/>
  <c r="L140" i="13"/>
  <c r="P140" i="13"/>
  <c r="Q140" i="12"/>
  <c r="L141" i="13"/>
  <c r="O141" i="12"/>
  <c r="P105" i="11"/>
  <c r="Q141" i="12"/>
  <c r="L142" i="13"/>
  <c r="M106" i="11"/>
  <c r="P142" i="13"/>
  <c r="Q106" i="11"/>
  <c r="B107" i="11"/>
  <c r="C107" i="11"/>
  <c r="D107" i="11"/>
  <c r="E107" i="11"/>
  <c r="F107" i="11"/>
  <c r="G107" i="11"/>
  <c r="F108" i="11"/>
  <c r="P108" i="11"/>
  <c r="C143" i="12"/>
  <c r="E109" i="11"/>
  <c r="F109" i="11"/>
  <c r="B110" i="11"/>
  <c r="C110" i="11"/>
  <c r="D110" i="11"/>
  <c r="E110" i="11"/>
  <c r="F110" i="11"/>
  <c r="G110" i="11"/>
  <c r="H110" i="11"/>
  <c r="I110" i="11"/>
  <c r="J110" i="11"/>
  <c r="K110" i="11"/>
  <c r="L110" i="11"/>
  <c r="N110" i="11"/>
  <c r="O110" i="11"/>
  <c r="Q110" i="11"/>
  <c r="P111" i="11"/>
  <c r="Q111" i="11"/>
  <c r="D112" i="11"/>
  <c r="E112" i="11"/>
  <c r="F112" i="11"/>
  <c r="G112" i="11"/>
  <c r="H112" i="11"/>
  <c r="K112" i="11"/>
  <c r="L112" i="11"/>
  <c r="M112" i="11"/>
  <c r="N112" i="11"/>
  <c r="O112" i="11"/>
  <c r="P112" i="11"/>
  <c r="Q112" i="11"/>
  <c r="M145" i="12"/>
  <c r="B116" i="11"/>
  <c r="D116" i="11"/>
  <c r="E116" i="11"/>
  <c r="F116" i="11"/>
  <c r="G116" i="11"/>
  <c r="H116" i="11"/>
  <c r="D117" i="11"/>
  <c r="H117" i="11"/>
  <c r="I117" i="11"/>
  <c r="J117" i="11"/>
  <c r="K117" i="11"/>
  <c r="L117" i="11"/>
  <c r="M117" i="11"/>
  <c r="N117" i="11"/>
  <c r="C118" i="11"/>
  <c r="D118" i="11"/>
  <c r="H118" i="11"/>
  <c r="J118" i="11"/>
  <c r="K118" i="11"/>
  <c r="L118" i="11"/>
  <c r="N118" i="11"/>
  <c r="O118" i="11"/>
  <c r="Q148" i="12"/>
  <c r="B119" i="11"/>
  <c r="C149" i="12"/>
  <c r="D119" i="11"/>
  <c r="E119" i="11"/>
  <c r="F119" i="11"/>
  <c r="H119" i="11"/>
  <c r="N119" i="11"/>
  <c r="Q119" i="11"/>
  <c r="C120" i="11"/>
  <c r="E120" i="11"/>
  <c r="H150" i="13"/>
  <c r="I120" i="11"/>
  <c r="J120" i="11"/>
  <c r="K150" i="12"/>
  <c r="L150" i="13"/>
  <c r="N120" i="11"/>
  <c r="O150" i="12"/>
  <c r="B121" i="11"/>
  <c r="E121" i="11"/>
  <c r="F121" i="11"/>
  <c r="B122" i="11"/>
  <c r="C152" i="12"/>
  <c r="D122" i="11"/>
  <c r="E122" i="11"/>
  <c r="F122" i="11"/>
  <c r="G152" i="12"/>
  <c r="H122" i="11"/>
  <c r="Q152" i="11"/>
  <c r="G123" i="11"/>
  <c r="H153" i="13"/>
  <c r="I123" i="11"/>
  <c r="J123" i="11"/>
  <c r="K153" i="12"/>
  <c r="L153" i="13"/>
  <c r="M123" i="11"/>
  <c r="N123" i="11"/>
  <c r="O153" i="12"/>
  <c r="C124" i="11"/>
  <c r="D124" i="11"/>
  <c r="F124" i="11"/>
  <c r="H124" i="11"/>
  <c r="I124" i="11"/>
  <c r="J124" i="11"/>
  <c r="K124" i="11"/>
  <c r="L124" i="11"/>
  <c r="M124" i="11"/>
  <c r="N124" i="11"/>
  <c r="O124" i="11"/>
  <c r="P124" i="11"/>
  <c r="C125" i="11"/>
  <c r="D125" i="11"/>
  <c r="E125" i="11"/>
  <c r="H125" i="11"/>
  <c r="I125" i="11"/>
  <c r="J125" i="11"/>
  <c r="K125" i="11"/>
  <c r="L125" i="11"/>
  <c r="M125" i="11"/>
  <c r="N125" i="11"/>
  <c r="O125" i="11"/>
  <c r="F126" i="11"/>
  <c r="J126" i="11"/>
  <c r="M126" i="11"/>
  <c r="N126" i="11"/>
  <c r="P154" i="13"/>
  <c r="Q154" i="12"/>
  <c r="B127" i="11"/>
  <c r="C127" i="11"/>
  <c r="D127" i="11"/>
  <c r="E127" i="11"/>
  <c r="F127" i="11"/>
  <c r="G127" i="11"/>
  <c r="H127" i="11"/>
  <c r="B128" i="11"/>
  <c r="D128" i="11"/>
  <c r="G128" i="11"/>
  <c r="I128" i="11"/>
  <c r="J128" i="11"/>
  <c r="K128" i="11"/>
  <c r="N128" i="11"/>
  <c r="O128" i="11"/>
  <c r="C129" i="11"/>
  <c r="D129" i="11"/>
  <c r="E129" i="11"/>
  <c r="F129" i="11"/>
  <c r="G129" i="11"/>
  <c r="H129" i="11"/>
  <c r="C100" i="11"/>
  <c r="K100" i="11"/>
  <c r="L100" i="11"/>
  <c r="B101" i="11"/>
  <c r="C101" i="11"/>
  <c r="E102" i="11"/>
  <c r="I102" i="11"/>
  <c r="K102" i="11"/>
  <c r="L102" i="11"/>
  <c r="M105" i="11"/>
  <c r="Q107" i="11"/>
  <c r="B108" i="11"/>
  <c r="C108" i="11"/>
  <c r="D108" i="11"/>
  <c r="E108" i="11"/>
  <c r="G108" i="11"/>
  <c r="H108" i="11"/>
  <c r="J108" i="11"/>
  <c r="K108" i="11"/>
  <c r="L108" i="11"/>
  <c r="M108" i="11"/>
  <c r="Q108" i="11"/>
  <c r="M110" i="11"/>
  <c r="P110" i="11"/>
  <c r="B112" i="11"/>
  <c r="C112" i="11"/>
  <c r="I116" i="11"/>
  <c r="J116" i="11"/>
  <c r="L116" i="11"/>
  <c r="B117" i="11"/>
  <c r="C117" i="11"/>
  <c r="E117" i="11"/>
  <c r="G117" i="11"/>
  <c r="B118" i="11"/>
  <c r="E118" i="11"/>
  <c r="F118" i="11"/>
  <c r="G118" i="11"/>
  <c r="I118" i="11"/>
  <c r="O119" i="11"/>
  <c r="B120" i="11"/>
  <c r="D120" i="11"/>
  <c r="H120" i="11"/>
  <c r="J121" i="11"/>
  <c r="O121" i="11"/>
  <c r="P121" i="11"/>
  <c r="K122" i="11"/>
  <c r="E123" i="11"/>
  <c r="B124" i="11"/>
  <c r="E124" i="11"/>
  <c r="G124" i="11"/>
  <c r="G125" i="11"/>
  <c r="C126" i="11"/>
  <c r="E126" i="11"/>
  <c r="I126" i="11"/>
  <c r="K127" i="11"/>
  <c r="O127" i="11"/>
  <c r="E128" i="11"/>
  <c r="H128" i="11"/>
  <c r="L128" i="11"/>
  <c r="P128" i="11"/>
  <c r="Q128" i="11"/>
  <c r="B129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E29" i="6"/>
  <c r="Q29" i="6"/>
  <c r="E31" i="6"/>
  <c r="K31" i="6"/>
  <c r="B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I34" i="6"/>
  <c r="K34" i="6"/>
  <c r="Q35" i="6"/>
  <c r="C36" i="6"/>
  <c r="I36" i="6"/>
  <c r="I37" i="6"/>
  <c r="K37" i="6"/>
  <c r="E38" i="6"/>
  <c r="Q38" i="6"/>
  <c r="I40" i="6"/>
  <c r="K40" i="6"/>
  <c r="Q41" i="6"/>
  <c r="I43" i="6"/>
  <c r="K43" i="6"/>
  <c r="Q44" i="6"/>
  <c r="C45" i="6"/>
  <c r="E45" i="6"/>
  <c r="I45" i="6"/>
  <c r="K45" i="6"/>
  <c r="K46" i="6"/>
  <c r="Q47" i="6"/>
  <c r="C48" i="6"/>
  <c r="I49" i="6"/>
  <c r="K49" i="6"/>
  <c r="B52" i="6"/>
  <c r="C52" i="6"/>
  <c r="E52" i="6"/>
  <c r="F52" i="6"/>
  <c r="G52" i="6"/>
  <c r="I52" i="6"/>
  <c r="K52" i="6"/>
  <c r="B66" i="10"/>
  <c r="B155" i="6" s="1"/>
  <c r="C53" i="6"/>
  <c r="E53" i="6"/>
  <c r="F53" i="6"/>
  <c r="G60" i="10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N37" i="9" s="1"/>
  <c r="O38" i="9"/>
  <c r="P38" i="9"/>
  <c r="P37" i="9" s="1"/>
  <c r="Q38" i="9"/>
  <c r="Q37" i="9" s="1"/>
  <c r="D54" i="10"/>
  <c r="F54" i="10"/>
  <c r="F99" i="6" s="1"/>
  <c r="H54" i="10"/>
  <c r="H99" i="6" s="1"/>
  <c r="J54" i="10"/>
  <c r="J99" i="6" s="1"/>
  <c r="F55" i="10"/>
  <c r="F100" i="6" s="1"/>
  <c r="H55" i="10"/>
  <c r="H100" i="6" s="1"/>
  <c r="J55" i="10"/>
  <c r="J100" i="6" s="1"/>
  <c r="L55" i="10"/>
  <c r="L100" i="6" s="1"/>
  <c r="N55" i="10"/>
  <c r="N100" i="6" s="1"/>
  <c r="P55" i="10"/>
  <c r="P100" i="6" s="1"/>
  <c r="G62" i="10"/>
  <c r="K62" i="10"/>
  <c r="M63" i="10"/>
  <c r="A1" i="9"/>
  <c r="B40" i="9"/>
  <c r="B41" i="9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J134" i="6" s="1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N135" i="6" s="1"/>
  <c r="O11" i="6"/>
  <c r="P11" i="6"/>
  <c r="Q11" i="6"/>
  <c r="B12" i="6"/>
  <c r="C12" i="6"/>
  <c r="D12" i="6"/>
  <c r="E12" i="6"/>
  <c r="F12" i="6"/>
  <c r="G12" i="6"/>
  <c r="H12" i="6"/>
  <c r="I12" i="6"/>
  <c r="J12" i="6"/>
  <c r="J136" i="6" s="1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9" i="6"/>
  <c r="I29" i="6"/>
  <c r="M31" i="6"/>
  <c r="Q31" i="6"/>
  <c r="C32" i="6"/>
  <c r="I38" i="6"/>
  <c r="K38" i="6"/>
  <c r="M38" i="6"/>
  <c r="C40" i="6"/>
  <c r="E40" i="6"/>
  <c r="I46" i="6"/>
  <c r="M46" i="6"/>
  <c r="E55" i="6"/>
  <c r="I55" i="6"/>
  <c r="K55" i="6"/>
  <c r="M55" i="6"/>
  <c r="C57" i="6"/>
  <c r="I57" i="6"/>
  <c r="K57" i="6"/>
  <c r="I58" i="6"/>
  <c r="K58" i="6"/>
  <c r="Q58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H136" i="6" s="1"/>
  <c r="I63" i="6"/>
  <c r="I136" i="6" s="1"/>
  <c r="K63" i="6"/>
  <c r="K136" i="6" s="1"/>
  <c r="L63" i="6"/>
  <c r="M63" i="6"/>
  <c r="O63" i="6"/>
  <c r="P63" i="6"/>
  <c r="Q63" i="6"/>
  <c r="B65" i="6"/>
  <c r="C65" i="6"/>
  <c r="C138" i="6" s="1"/>
  <c r="D65" i="6"/>
  <c r="D138" i="6" s="1"/>
  <c r="E65" i="6"/>
  <c r="F65" i="6"/>
  <c r="G65" i="6"/>
  <c r="G138" i="6" s="1"/>
  <c r="H65" i="6"/>
  <c r="H138" i="6" s="1"/>
  <c r="I65" i="6"/>
  <c r="J65" i="6"/>
  <c r="K65" i="6"/>
  <c r="L65" i="6"/>
  <c r="M65" i="6"/>
  <c r="N65" i="6"/>
  <c r="O65" i="6"/>
  <c r="P65" i="6"/>
  <c r="Q65" i="6"/>
  <c r="B66" i="6"/>
  <c r="C66" i="6"/>
  <c r="D66" i="6"/>
  <c r="E66" i="6"/>
  <c r="F66" i="6"/>
  <c r="G66" i="6"/>
  <c r="H66" i="6"/>
  <c r="I66" i="6"/>
  <c r="J66" i="6"/>
  <c r="K66" i="6"/>
  <c r="K139" i="6" s="1"/>
  <c r="L66" i="6"/>
  <c r="M66" i="6"/>
  <c r="N66" i="6"/>
  <c r="O66" i="6"/>
  <c r="O139" i="6" s="1"/>
  <c r="P66" i="6"/>
  <c r="P139" i="6" s="1"/>
  <c r="Q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P143" i="6" s="1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H145" i="6" s="1"/>
  <c r="I72" i="6"/>
  <c r="J72" i="6"/>
  <c r="K72" i="6"/>
  <c r="L72" i="6"/>
  <c r="L145" i="6" s="1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P146" i="6" s="1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H148" i="6" s="1"/>
  <c r="I75" i="6"/>
  <c r="J75" i="6"/>
  <c r="K75" i="6"/>
  <c r="L75" i="6"/>
  <c r="L148" i="6" s="1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L149" i="6" s="1"/>
  <c r="M76" i="6"/>
  <c r="N76" i="6"/>
  <c r="O76" i="6"/>
  <c r="P76" i="6"/>
  <c r="P149" i="6" s="1"/>
  <c r="Q76" i="6"/>
  <c r="B77" i="6"/>
  <c r="C77" i="6"/>
  <c r="D77" i="6"/>
  <c r="D150" i="6" s="1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E102" i="6"/>
  <c r="G102" i="6"/>
  <c r="M102" i="6"/>
  <c r="O102" i="6"/>
  <c r="Q102" i="6"/>
  <c r="G105" i="6"/>
  <c r="K105" i="6"/>
  <c r="C108" i="6"/>
  <c r="C109" i="6"/>
  <c r="G109" i="6"/>
  <c r="B110" i="6"/>
  <c r="C110" i="6"/>
  <c r="D110" i="6"/>
  <c r="F110" i="6"/>
  <c r="G110" i="6"/>
  <c r="K110" i="6"/>
  <c r="M110" i="6"/>
  <c r="N110" i="6"/>
  <c r="P110" i="6"/>
  <c r="Q110" i="6"/>
  <c r="B112" i="6"/>
  <c r="D112" i="6"/>
  <c r="F112" i="6"/>
  <c r="H112" i="6"/>
  <c r="J112" i="6"/>
  <c r="L112" i="6"/>
  <c r="N112" i="6"/>
  <c r="P112" i="6"/>
  <c r="B113" i="6"/>
  <c r="D113" i="6"/>
  <c r="F113" i="6"/>
  <c r="H113" i="6"/>
  <c r="J113" i="6"/>
  <c r="L113" i="6"/>
  <c r="N113" i="6"/>
  <c r="P113" i="6"/>
  <c r="B114" i="6"/>
  <c r="D114" i="6"/>
  <c r="F114" i="6"/>
  <c r="H114" i="6"/>
  <c r="J114" i="6"/>
  <c r="L114" i="6"/>
  <c r="N114" i="6"/>
  <c r="P114" i="6"/>
  <c r="C116" i="6"/>
  <c r="E116" i="6"/>
  <c r="G116" i="6"/>
  <c r="M116" i="6"/>
  <c r="Q116" i="6"/>
  <c r="E117" i="6"/>
  <c r="G117" i="6"/>
  <c r="I117" i="6"/>
  <c r="K117" i="6"/>
  <c r="M117" i="6"/>
  <c r="O117" i="6"/>
  <c r="Q117" i="6"/>
  <c r="C118" i="6"/>
  <c r="E118" i="6"/>
  <c r="G118" i="6"/>
  <c r="I118" i="6"/>
  <c r="K118" i="6"/>
  <c r="M118" i="6"/>
  <c r="O118" i="6"/>
  <c r="Q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B125" i="6"/>
  <c r="C125" i="6"/>
  <c r="D125" i="6"/>
  <c r="E125" i="6"/>
  <c r="F125" i="6"/>
  <c r="G125" i="6"/>
  <c r="N125" i="6"/>
  <c r="O125" i="6"/>
  <c r="P125" i="6"/>
  <c r="Q125" i="6"/>
  <c r="A127" i="6"/>
  <c r="L136" i="6"/>
  <c r="H139" i="6"/>
  <c r="H167" i="6"/>
  <c r="P174" i="6"/>
  <c r="F176" i="6"/>
  <c r="G176" i="6"/>
  <c r="H176" i="6"/>
  <c r="J176" i="6"/>
  <c r="B38" i="4"/>
  <c r="B61" i="4"/>
  <c r="B24" i="4"/>
  <c r="B58" i="4"/>
  <c r="B16" i="4"/>
  <c r="B14" i="4"/>
  <c r="B49" i="4"/>
  <c r="B6" i="4"/>
  <c r="B55" i="4"/>
  <c r="B39" i="4"/>
  <c r="B23" i="4"/>
  <c r="B19" i="4"/>
  <c r="B30" i="4"/>
  <c r="B56" i="4"/>
  <c r="B34" i="4"/>
  <c r="B29" i="4"/>
  <c r="B5" i="4"/>
  <c r="B20" i="4"/>
  <c r="B15" i="4"/>
  <c r="B53" i="4"/>
  <c r="B54" i="4"/>
  <c r="B10" i="4"/>
  <c r="B26" i="4"/>
  <c r="B28" i="4"/>
  <c r="B43" i="4"/>
  <c r="B35" i="4"/>
  <c r="B36" i="4"/>
  <c r="B9" i="4"/>
  <c r="B8" i="4"/>
  <c r="B45" i="4"/>
  <c r="B40" i="4"/>
  <c r="B48" i="4"/>
  <c r="B18" i="4"/>
  <c r="B4" i="4"/>
  <c r="B51" i="4"/>
  <c r="B31" i="4"/>
  <c r="B46" i="4"/>
  <c r="B41" i="4"/>
  <c r="B59" i="4"/>
  <c r="B44" i="4"/>
  <c r="B13" i="4"/>
  <c r="B33" i="4"/>
  <c r="B11" i="4"/>
  <c r="B50" i="4"/>
  <c r="B25" i="4"/>
  <c r="B60" i="4"/>
  <c r="B21" i="4"/>
  <c r="J149" i="6" l="1"/>
  <c r="B148" i="6"/>
  <c r="B142" i="6"/>
  <c r="Q46" i="10"/>
  <c r="O116" i="11"/>
  <c r="K60" i="10"/>
  <c r="P46" i="10"/>
  <c r="F123" i="11"/>
  <c r="H140" i="6"/>
  <c r="D139" i="6"/>
  <c r="P138" i="6"/>
  <c r="Q116" i="11"/>
  <c r="I129" i="11"/>
  <c r="P116" i="11"/>
  <c r="J100" i="11"/>
  <c r="B104" i="11"/>
  <c r="G129" i="12"/>
  <c r="K111" i="12"/>
  <c r="K202" i="15"/>
  <c r="G168" i="15"/>
  <c r="C171" i="15"/>
  <c r="G159" i="15"/>
  <c r="C163" i="15"/>
  <c r="P208" i="16"/>
  <c r="H185" i="16"/>
  <c r="D180" i="16"/>
  <c r="P160" i="16"/>
  <c r="L163" i="16"/>
  <c r="D159" i="16"/>
  <c r="K176" i="20"/>
  <c r="O166" i="20"/>
  <c r="K245" i="21"/>
  <c r="K243" i="21"/>
  <c r="C188" i="21"/>
  <c r="K185" i="21"/>
  <c r="C182" i="21"/>
  <c r="P114" i="27"/>
  <c r="H120" i="27"/>
  <c r="I128" i="28"/>
  <c r="E125" i="28"/>
  <c r="E114" i="28"/>
  <c r="G37" i="30"/>
  <c r="G174" i="6" s="1"/>
  <c r="F90" i="31"/>
  <c r="F88" i="32"/>
  <c r="K93" i="33"/>
  <c r="G93" i="33"/>
  <c r="E56" i="36"/>
  <c r="E57" i="37"/>
  <c r="C72" i="43"/>
  <c r="D67" i="44"/>
  <c r="N67" i="45"/>
  <c r="L57" i="48"/>
  <c r="E56" i="49"/>
  <c r="F73" i="51"/>
  <c r="I103" i="11"/>
  <c r="E111" i="11"/>
  <c r="B148" i="12"/>
  <c r="J146" i="12"/>
  <c r="F119" i="12"/>
  <c r="B127" i="12"/>
  <c r="J143" i="12"/>
  <c r="B142" i="12"/>
  <c r="B141" i="12"/>
  <c r="B140" i="12"/>
  <c r="F160" i="15"/>
  <c r="G194" i="16"/>
  <c r="C196" i="16"/>
  <c r="O169" i="16"/>
  <c r="O160" i="16"/>
  <c r="K162" i="16"/>
  <c r="P214" i="17"/>
  <c r="P213" i="17"/>
  <c r="P207" i="17"/>
  <c r="P205" i="17"/>
  <c r="I166" i="19"/>
  <c r="B206" i="21"/>
  <c r="O170" i="23"/>
  <c r="C166" i="23"/>
  <c r="K158" i="23"/>
  <c r="G158" i="23"/>
  <c r="C147" i="23"/>
  <c r="C136" i="23"/>
  <c r="N167" i="24"/>
  <c r="N150" i="24"/>
  <c r="F157" i="24"/>
  <c r="Q76" i="26"/>
  <c r="Q173" i="6" s="1"/>
  <c r="O112" i="27"/>
  <c r="K100" i="27"/>
  <c r="G100" i="27"/>
  <c r="C101" i="27"/>
  <c r="P124" i="28"/>
  <c r="D109" i="28"/>
  <c r="I128" i="29"/>
  <c r="M113" i="29"/>
  <c r="Q100" i="29"/>
  <c r="M100" i="29"/>
  <c r="E90" i="31"/>
  <c r="E88" i="32"/>
  <c r="N120" i="33"/>
  <c r="H57" i="37"/>
  <c r="D55" i="37"/>
  <c r="I52" i="40"/>
  <c r="E65" i="40"/>
  <c r="H63" i="41"/>
  <c r="D56" i="49"/>
  <c r="J37" i="50"/>
  <c r="J179" i="6" s="1"/>
  <c r="I73" i="51"/>
  <c r="E73" i="51"/>
  <c r="H111" i="11"/>
  <c r="I121" i="12"/>
  <c r="E120" i="12"/>
  <c r="Q108" i="12"/>
  <c r="M104" i="12"/>
  <c r="Q64" i="14"/>
  <c r="Q56" i="6" s="1"/>
  <c r="Q198" i="15"/>
  <c r="E173" i="15"/>
  <c r="E159" i="15"/>
  <c r="F197" i="16"/>
  <c r="B192" i="16"/>
  <c r="F91" i="14"/>
  <c r="F159" i="16"/>
  <c r="L198" i="19"/>
  <c r="D179" i="19"/>
  <c r="L158" i="19"/>
  <c r="H161" i="19"/>
  <c r="Q200" i="20"/>
  <c r="M176" i="20"/>
  <c r="I183" i="20"/>
  <c r="Q166" i="20"/>
  <c r="J158" i="23"/>
  <c r="B149" i="23"/>
  <c r="N109" i="27"/>
  <c r="O148" i="28"/>
  <c r="G109" i="28"/>
  <c r="C109" i="28"/>
  <c r="P113" i="29"/>
  <c r="I100" i="33"/>
  <c r="K55" i="37"/>
  <c r="G55" i="37"/>
  <c r="D63" i="39"/>
  <c r="H52" i="40"/>
  <c r="C55" i="41"/>
  <c r="L37" i="42"/>
  <c r="L177" i="6" s="1"/>
  <c r="B76" i="44"/>
  <c r="C56" i="49"/>
  <c r="O103" i="11"/>
  <c r="G105" i="11"/>
  <c r="D120" i="12"/>
  <c r="L104" i="12"/>
  <c r="H107" i="12"/>
  <c r="P64" i="14"/>
  <c r="P191" i="15"/>
  <c r="D171" i="15"/>
  <c r="D163" i="15"/>
  <c r="Q208" i="16"/>
  <c r="M206" i="16"/>
  <c r="M176" i="16"/>
  <c r="F206" i="17"/>
  <c r="C75" i="18"/>
  <c r="O207" i="19"/>
  <c r="K206" i="19"/>
  <c r="G184" i="19"/>
  <c r="O170" i="19"/>
  <c r="K158" i="19"/>
  <c r="L243" i="20"/>
  <c r="D230" i="20"/>
  <c r="P170" i="20"/>
  <c r="M158" i="23"/>
  <c r="I158" i="23"/>
  <c r="E157" i="23"/>
  <c r="Q135" i="23"/>
  <c r="E136" i="23"/>
  <c r="P145" i="24"/>
  <c r="L150" i="24"/>
  <c r="I76" i="26"/>
  <c r="I173" i="6" s="1"/>
  <c r="E75" i="26"/>
  <c r="E172" i="6" s="1"/>
  <c r="Q74" i="26"/>
  <c r="Q171" i="6" s="1"/>
  <c r="M74" i="26"/>
  <c r="M171" i="6" s="1"/>
  <c r="Q124" i="27"/>
  <c r="I100" i="27"/>
  <c r="E101" i="27"/>
  <c r="K128" i="29"/>
  <c r="G128" i="29"/>
  <c r="O113" i="29"/>
  <c r="C112" i="29"/>
  <c r="C103" i="31"/>
  <c r="K56" i="35"/>
  <c r="C56" i="35"/>
  <c r="G52" i="40"/>
  <c r="J65" i="41"/>
  <c r="F65" i="41"/>
  <c r="E86" i="44"/>
  <c r="E83" i="44"/>
  <c r="M81" i="44"/>
  <c r="H37" i="46"/>
  <c r="H178" i="6" s="1"/>
  <c r="P64" i="49"/>
  <c r="O90" i="51"/>
  <c r="N149" i="6"/>
  <c r="F148" i="6"/>
  <c r="N143" i="6"/>
  <c r="N109" i="11"/>
  <c r="I119" i="12"/>
  <c r="P121" i="12"/>
  <c r="H108" i="12"/>
  <c r="H106" i="12"/>
  <c r="H105" i="12"/>
  <c r="Q152" i="13"/>
  <c r="O146" i="13"/>
  <c r="L226" i="20"/>
  <c r="L188" i="19"/>
  <c r="L180" i="19"/>
  <c r="L182" i="19"/>
  <c r="L187" i="19"/>
  <c r="L216" i="20"/>
  <c r="L159" i="19"/>
  <c r="B186" i="16"/>
  <c r="M130" i="6"/>
  <c r="K188" i="19"/>
  <c r="K190" i="19"/>
  <c r="F154" i="12"/>
  <c r="F148" i="12"/>
  <c r="N143" i="12"/>
  <c r="O152" i="13"/>
  <c r="B189" i="16"/>
  <c r="G171" i="16"/>
  <c r="G180" i="16"/>
  <c r="Q60" i="48"/>
  <c r="Q61" i="48"/>
  <c r="Q53" i="48"/>
  <c r="Q56" i="48"/>
  <c r="J169" i="16"/>
  <c r="J168" i="16"/>
  <c r="L146" i="13"/>
  <c r="L204" i="15"/>
  <c r="J201" i="17"/>
  <c r="J250" i="17"/>
  <c r="E171" i="16"/>
  <c r="E180" i="16"/>
  <c r="G178" i="15"/>
  <c r="L235" i="16"/>
  <c r="H159" i="17"/>
  <c r="H221" i="17"/>
  <c r="M100" i="11"/>
  <c r="I138" i="13"/>
  <c r="O251" i="17"/>
  <c r="O202" i="17"/>
  <c r="G201" i="17"/>
  <c r="G250" i="17"/>
  <c r="I118" i="12"/>
  <c r="O108" i="11"/>
  <c r="O106" i="11"/>
  <c r="I102" i="12"/>
  <c r="Q149" i="13"/>
  <c r="H138" i="13"/>
  <c r="F201" i="17"/>
  <c r="F250" i="17"/>
  <c r="I126" i="12"/>
  <c r="I124" i="12"/>
  <c r="N150" i="6"/>
  <c r="N147" i="6"/>
  <c r="F128" i="11"/>
  <c r="F125" i="11"/>
  <c r="F120" i="11"/>
  <c r="F117" i="11"/>
  <c r="N116" i="11"/>
  <c r="N108" i="11"/>
  <c r="N106" i="11"/>
  <c r="G125" i="12"/>
  <c r="H102" i="12"/>
  <c r="H109" i="12"/>
  <c r="H103" i="12"/>
  <c r="L149" i="13"/>
  <c r="N132" i="6"/>
  <c r="D178" i="15"/>
  <c r="I197" i="16"/>
  <c r="I194" i="16"/>
  <c r="I192" i="16"/>
  <c r="I190" i="16"/>
  <c r="I188" i="16"/>
  <c r="I185" i="16"/>
  <c r="Q179" i="16"/>
  <c r="Q174" i="16"/>
  <c r="Q172" i="16"/>
  <c r="Q169" i="16"/>
  <c r="Q163" i="16"/>
  <c r="Q188" i="17"/>
  <c r="E204" i="17"/>
  <c r="E253" i="17"/>
  <c r="E201" i="17"/>
  <c r="E250" i="17"/>
  <c r="L179" i="19"/>
  <c r="L209" i="15"/>
  <c r="G171" i="15"/>
  <c r="M208" i="16"/>
  <c r="D201" i="17"/>
  <c r="D250" i="17"/>
  <c r="L147" i="6"/>
  <c r="D102" i="13"/>
  <c r="B100" i="11"/>
  <c r="G163" i="15"/>
  <c r="B204" i="17"/>
  <c r="B253" i="17"/>
  <c r="C196" i="20"/>
  <c r="C201" i="20"/>
  <c r="C203" i="20"/>
  <c r="Q125" i="11"/>
  <c r="Q99" i="11"/>
  <c r="P119" i="13"/>
  <c r="H116" i="13"/>
  <c r="Q101" i="13"/>
  <c r="F163" i="15"/>
  <c r="G160" i="15"/>
  <c r="J172" i="16"/>
  <c r="D106" i="11"/>
  <c r="Q100" i="12"/>
  <c r="C127" i="12"/>
  <c r="N119" i="13"/>
  <c r="G116" i="13"/>
  <c r="P101" i="13"/>
  <c r="M88" i="14"/>
  <c r="D209" i="15"/>
  <c r="P185" i="15"/>
  <c r="E163" i="15"/>
  <c r="K210" i="15"/>
  <c r="K204" i="15"/>
  <c r="C168" i="15"/>
  <c r="P209" i="17"/>
  <c r="P206" i="17"/>
  <c r="P203" i="17"/>
  <c r="P252" i="17"/>
  <c r="O138" i="6"/>
  <c r="B111" i="11"/>
  <c r="Q105" i="11"/>
  <c r="P151" i="13"/>
  <c r="P143" i="13"/>
  <c r="H142" i="13"/>
  <c r="H141" i="13"/>
  <c r="H140" i="13"/>
  <c r="P139" i="13"/>
  <c r="O100" i="12"/>
  <c r="I148" i="13"/>
  <c r="M119" i="13"/>
  <c r="F116" i="13"/>
  <c r="J257" i="17"/>
  <c r="B256" i="17"/>
  <c r="J204" i="15"/>
  <c r="B252" i="17"/>
  <c r="O203" i="17"/>
  <c r="O252" i="17"/>
  <c r="C136" i="6"/>
  <c r="C134" i="6"/>
  <c r="O46" i="10"/>
  <c r="P119" i="11"/>
  <c r="B138" i="12"/>
  <c r="Q104" i="12"/>
  <c r="Q128" i="12"/>
  <c r="Q111" i="12"/>
  <c r="Q106" i="12"/>
  <c r="I109" i="12"/>
  <c r="H148" i="13"/>
  <c r="E116" i="13"/>
  <c r="N101" i="13"/>
  <c r="B209" i="15"/>
  <c r="N185" i="15"/>
  <c r="I212" i="15"/>
  <c r="Q251" i="17"/>
  <c r="N203" i="17"/>
  <c r="N252" i="17"/>
  <c r="I169" i="16"/>
  <c r="M203" i="17"/>
  <c r="M252" i="17"/>
  <c r="K209" i="23"/>
  <c r="K171" i="23"/>
  <c r="K205" i="23"/>
  <c r="K165" i="23"/>
  <c r="K167" i="23"/>
  <c r="K164" i="23"/>
  <c r="K174" i="23"/>
  <c r="L138" i="6"/>
  <c r="M37" i="9"/>
  <c r="M46" i="10"/>
  <c r="E49" i="6"/>
  <c r="M47" i="6"/>
  <c r="M44" i="6"/>
  <c r="E43" i="6"/>
  <c r="M41" i="6"/>
  <c r="E37" i="6"/>
  <c r="M35" i="6"/>
  <c r="M29" i="6"/>
  <c r="L105" i="11"/>
  <c r="N136" i="12"/>
  <c r="L99" i="12"/>
  <c r="G128" i="12"/>
  <c r="G123" i="12"/>
  <c r="G117" i="12"/>
  <c r="O128" i="12"/>
  <c r="O111" i="12"/>
  <c r="O108" i="12"/>
  <c r="O105" i="12"/>
  <c r="O104" i="12"/>
  <c r="C116" i="13"/>
  <c r="H101" i="13"/>
  <c r="M64" i="14"/>
  <c r="E176" i="15"/>
  <c r="O215" i="15"/>
  <c r="O213" i="15"/>
  <c r="G212" i="15"/>
  <c r="O208" i="15"/>
  <c r="O207" i="15"/>
  <c r="G206" i="15"/>
  <c r="O205" i="15"/>
  <c r="O202" i="15"/>
  <c r="G201" i="15"/>
  <c r="O198" i="15"/>
  <c r="O196" i="15"/>
  <c r="O191" i="15"/>
  <c r="O189" i="15"/>
  <c r="O187" i="15"/>
  <c r="O184" i="15"/>
  <c r="G179" i="15"/>
  <c r="G176" i="15"/>
  <c r="G174" i="15"/>
  <c r="G169" i="15"/>
  <c r="P169" i="16"/>
  <c r="P174" i="16"/>
  <c r="P172" i="16"/>
  <c r="P179" i="16"/>
  <c r="J251" i="17"/>
  <c r="C140" i="6"/>
  <c r="L46" i="10"/>
  <c r="M119" i="11"/>
  <c r="B105" i="11"/>
  <c r="L129" i="11"/>
  <c r="L127" i="11"/>
  <c r="L122" i="11"/>
  <c r="L151" i="13"/>
  <c r="L143" i="13"/>
  <c r="D141" i="13"/>
  <c r="J136" i="12"/>
  <c r="K99" i="12"/>
  <c r="N111" i="12"/>
  <c r="N108" i="12"/>
  <c r="H119" i="13"/>
  <c r="J91" i="14"/>
  <c r="Q184" i="15"/>
  <c r="N215" i="15"/>
  <c r="N213" i="15"/>
  <c r="F212" i="15"/>
  <c r="O215" i="16"/>
  <c r="O213" i="16"/>
  <c r="O207" i="16"/>
  <c r="O202" i="16"/>
  <c r="G179" i="16"/>
  <c r="G176" i="16"/>
  <c r="G174" i="16"/>
  <c r="G172" i="16"/>
  <c r="G169" i="16"/>
  <c r="G160" i="16"/>
  <c r="I251" i="17"/>
  <c r="L235" i="20"/>
  <c r="B140" i="6"/>
  <c r="K37" i="9"/>
  <c r="L119" i="11"/>
  <c r="K129" i="11"/>
  <c r="K116" i="11"/>
  <c r="C145" i="12"/>
  <c r="C111" i="11"/>
  <c r="C142" i="12"/>
  <c r="C105" i="11"/>
  <c r="G120" i="12"/>
  <c r="E117" i="12"/>
  <c r="M108" i="12"/>
  <c r="M105" i="12"/>
  <c r="H137" i="13"/>
  <c r="G91" i="14"/>
  <c r="P184" i="15"/>
  <c r="B170" i="15"/>
  <c r="M215" i="15"/>
  <c r="M213" i="15"/>
  <c r="E212" i="15"/>
  <c r="E210" i="15"/>
  <c r="N215" i="16"/>
  <c r="F174" i="16"/>
  <c r="N169" i="16"/>
  <c r="N174" i="16"/>
  <c r="F160" i="16"/>
  <c r="H251" i="17"/>
  <c r="I185" i="17"/>
  <c r="J252" i="17"/>
  <c r="J203" i="17"/>
  <c r="J230" i="17"/>
  <c r="J168" i="17"/>
  <c r="J145" i="6"/>
  <c r="J142" i="6"/>
  <c r="H103" i="11"/>
  <c r="J127" i="11"/>
  <c r="J122" i="11"/>
  <c r="J119" i="11"/>
  <c r="B125" i="11"/>
  <c r="B106" i="11"/>
  <c r="B135" i="12"/>
  <c r="F120" i="12"/>
  <c r="I99" i="12"/>
  <c r="D123" i="12"/>
  <c r="D117" i="12"/>
  <c r="L111" i="12"/>
  <c r="L108" i="12"/>
  <c r="L212" i="15"/>
  <c r="F184" i="15"/>
  <c r="E169" i="15"/>
  <c r="H162" i="15"/>
  <c r="L215" i="15"/>
  <c r="L213" i="15"/>
  <c r="M215" i="16"/>
  <c r="M213" i="16"/>
  <c r="M207" i="16"/>
  <c r="M205" i="16"/>
  <c r="M202" i="16"/>
  <c r="E179" i="16"/>
  <c r="E176" i="16"/>
  <c r="E174" i="16"/>
  <c r="E172" i="16"/>
  <c r="E169" i="16"/>
  <c r="E163" i="16"/>
  <c r="E160" i="16"/>
  <c r="F251" i="17"/>
  <c r="O240" i="17"/>
  <c r="Q102" i="11"/>
  <c r="I127" i="11"/>
  <c r="Q153" i="12"/>
  <c r="I122" i="11"/>
  <c r="I121" i="11"/>
  <c r="Q150" i="12"/>
  <c r="I119" i="11"/>
  <c r="Q117" i="11"/>
  <c r="Q103" i="11"/>
  <c r="H99" i="12"/>
  <c r="C128" i="12"/>
  <c r="C123" i="12"/>
  <c r="C117" i="12"/>
  <c r="K106" i="12"/>
  <c r="K215" i="15"/>
  <c r="K213" i="15"/>
  <c r="C212" i="15"/>
  <c r="C210" i="15"/>
  <c r="J179" i="16"/>
  <c r="L215" i="16"/>
  <c r="L208" i="16"/>
  <c r="L207" i="16"/>
  <c r="D176" i="16"/>
  <c r="D169" i="16"/>
  <c r="L171" i="16"/>
  <c r="D160" i="16"/>
  <c r="P102" i="11"/>
  <c r="P153" i="13"/>
  <c r="H139" i="13"/>
  <c r="P107" i="11"/>
  <c r="C120" i="12"/>
  <c r="G99" i="12"/>
  <c r="B128" i="12"/>
  <c r="B125" i="12"/>
  <c r="B153" i="12"/>
  <c r="B150" i="12"/>
  <c r="B147" i="12"/>
  <c r="J121" i="12"/>
  <c r="J142" i="12"/>
  <c r="J140" i="12"/>
  <c r="J212" i="15"/>
  <c r="J206" i="15"/>
  <c r="J215" i="15"/>
  <c r="B210" i="15"/>
  <c r="M210" i="16"/>
  <c r="K171" i="16"/>
  <c r="K168" i="16"/>
  <c r="P197" i="15"/>
  <c r="P194" i="15"/>
  <c r="P192" i="15"/>
  <c r="P190" i="15"/>
  <c r="P188" i="15"/>
  <c r="P241" i="16"/>
  <c r="H240" i="16"/>
  <c r="P235" i="16"/>
  <c r="P233" i="16"/>
  <c r="H227" i="16"/>
  <c r="P224" i="16"/>
  <c r="P221" i="16"/>
  <c r="H159" i="15"/>
  <c r="Q235" i="17"/>
  <c r="J170" i="17"/>
  <c r="K197" i="17"/>
  <c r="K192" i="17"/>
  <c r="K188" i="17"/>
  <c r="G188" i="19"/>
  <c r="K183" i="20"/>
  <c r="M188" i="20"/>
  <c r="M184" i="20"/>
  <c r="M182" i="20"/>
  <c r="M180" i="20"/>
  <c r="M177" i="20"/>
  <c r="Q176" i="21"/>
  <c r="M209" i="23"/>
  <c r="M171" i="23"/>
  <c r="M167" i="23"/>
  <c r="M170" i="23"/>
  <c r="G192" i="17"/>
  <c r="G188" i="17"/>
  <c r="J209" i="19"/>
  <c r="J207" i="19"/>
  <c r="J201" i="19"/>
  <c r="J196" i="19"/>
  <c r="B190" i="19"/>
  <c r="B177" i="19"/>
  <c r="Q203" i="20"/>
  <c r="Q201" i="20"/>
  <c r="Q199" i="20"/>
  <c r="Q196" i="20"/>
  <c r="I190" i="20"/>
  <c r="I188" i="20"/>
  <c r="I184" i="20"/>
  <c r="I182" i="20"/>
  <c r="I177" i="20"/>
  <c r="M184" i="23"/>
  <c r="M76" i="26"/>
  <c r="M173" i="6" s="1"/>
  <c r="I203" i="19"/>
  <c r="I201" i="19"/>
  <c r="I199" i="19"/>
  <c r="I196" i="19"/>
  <c r="Q195" i="19"/>
  <c r="I235" i="20"/>
  <c r="Q227" i="20"/>
  <c r="I226" i="20"/>
  <c r="I219" i="20"/>
  <c r="I159" i="19"/>
  <c r="Q207" i="20"/>
  <c r="M190" i="20"/>
  <c r="N238" i="21"/>
  <c r="N195" i="21"/>
  <c r="F161" i="21"/>
  <c r="F218" i="21"/>
  <c r="M174" i="23"/>
  <c r="L175" i="25"/>
  <c r="P167" i="19"/>
  <c r="G229" i="21"/>
  <c r="F210" i="21"/>
  <c r="E206" i="21"/>
  <c r="E172" i="21"/>
  <c r="E224" i="21"/>
  <c r="E220" i="21"/>
  <c r="E163" i="21"/>
  <c r="E161" i="21"/>
  <c r="E218" i="21"/>
  <c r="H175" i="25"/>
  <c r="F114" i="28"/>
  <c r="F71" i="26"/>
  <c r="F109" i="28"/>
  <c r="O112" i="33"/>
  <c r="O105" i="31"/>
  <c r="O87" i="31"/>
  <c r="D161" i="21"/>
  <c r="D218" i="21"/>
  <c r="O168" i="23"/>
  <c r="O208" i="23"/>
  <c r="D164" i="25"/>
  <c r="D204" i="25"/>
  <c r="C172" i="21"/>
  <c r="C224" i="21"/>
  <c r="C161" i="21"/>
  <c r="C218" i="21"/>
  <c r="C158" i="21"/>
  <c r="C215" i="21"/>
  <c r="B192" i="17"/>
  <c r="B190" i="17"/>
  <c r="B188" i="17"/>
  <c r="G75" i="18"/>
  <c r="E203" i="19"/>
  <c r="E199" i="19"/>
  <c r="M198" i="19"/>
  <c r="M183" i="19"/>
  <c r="E162" i="19"/>
  <c r="M158" i="19"/>
  <c r="L196" i="20"/>
  <c r="B161" i="21"/>
  <c r="B218" i="21"/>
  <c r="M172" i="23"/>
  <c r="E171" i="23"/>
  <c r="E209" i="23"/>
  <c r="M168" i="23"/>
  <c r="M166" i="23"/>
  <c r="E164" i="23"/>
  <c r="M157" i="23"/>
  <c r="M149" i="23"/>
  <c r="M147" i="23"/>
  <c r="M144" i="23"/>
  <c r="P167" i="24"/>
  <c r="P74" i="22"/>
  <c r="P172" i="24"/>
  <c r="J175" i="25"/>
  <c r="J211" i="25"/>
  <c r="J209" i="25"/>
  <c r="J171" i="25"/>
  <c r="J146" i="25"/>
  <c r="J194" i="25"/>
  <c r="B145" i="25"/>
  <c r="B193" i="25"/>
  <c r="B189" i="25"/>
  <c r="B140" i="25"/>
  <c r="J186" i="25"/>
  <c r="J135" i="25"/>
  <c r="B183" i="25"/>
  <c r="B132" i="25"/>
  <c r="J130" i="25"/>
  <c r="J181" i="25"/>
  <c r="L183" i="19"/>
  <c r="K241" i="21"/>
  <c r="Q160" i="21"/>
  <c r="Q217" i="21"/>
  <c r="L166" i="23"/>
  <c r="P159" i="24"/>
  <c r="C240" i="21"/>
  <c r="P239" i="21"/>
  <c r="P196" i="21"/>
  <c r="M165" i="23"/>
  <c r="K172" i="23"/>
  <c r="K168" i="23"/>
  <c r="K208" i="23"/>
  <c r="K166" i="23"/>
  <c r="K157" i="23"/>
  <c r="K149" i="23"/>
  <c r="K147" i="23"/>
  <c r="C135" i="23"/>
  <c r="H209" i="25"/>
  <c r="H171" i="25"/>
  <c r="H165" i="25"/>
  <c r="H205" i="25"/>
  <c r="P144" i="25"/>
  <c r="P192" i="25"/>
  <c r="Q55" i="48"/>
  <c r="G209" i="25"/>
  <c r="G171" i="25"/>
  <c r="O197" i="25"/>
  <c r="O149" i="25"/>
  <c r="G194" i="25"/>
  <c r="G146" i="25"/>
  <c r="O192" i="25"/>
  <c r="O144" i="25"/>
  <c r="G186" i="25"/>
  <c r="G135" i="25"/>
  <c r="O182" i="25"/>
  <c r="O131" i="25"/>
  <c r="G130" i="25"/>
  <c r="G181" i="25"/>
  <c r="P129" i="28"/>
  <c r="P127" i="28"/>
  <c r="H115" i="28"/>
  <c r="H108" i="28"/>
  <c r="N239" i="21"/>
  <c r="N196" i="21"/>
  <c r="F191" i="21"/>
  <c r="F235" i="21"/>
  <c r="L167" i="24"/>
  <c r="L174" i="24"/>
  <c r="M239" i="21"/>
  <c r="M196" i="21"/>
  <c r="E191" i="21"/>
  <c r="E235" i="21"/>
  <c r="M179" i="21"/>
  <c r="M230" i="21"/>
  <c r="M164" i="23"/>
  <c r="C149" i="23"/>
  <c r="N157" i="24"/>
  <c r="I206" i="15"/>
  <c r="I204" i="15"/>
  <c r="I201" i="15"/>
  <c r="Q191" i="15"/>
  <c r="Q189" i="15"/>
  <c r="Q187" i="15"/>
  <c r="D231" i="17"/>
  <c r="G183" i="19"/>
  <c r="G176" i="19"/>
  <c r="O167" i="19"/>
  <c r="O166" i="19"/>
  <c r="O161" i="19"/>
  <c r="G163" i="19"/>
  <c r="L239" i="21"/>
  <c r="L196" i="21"/>
  <c r="L179" i="21"/>
  <c r="L230" i="21"/>
  <c r="L160" i="21"/>
  <c r="L217" i="21"/>
  <c r="H206" i="15"/>
  <c r="P254" i="17"/>
  <c r="H201" i="15"/>
  <c r="P198" i="15"/>
  <c r="P189" i="15"/>
  <c r="P243" i="16"/>
  <c r="H176" i="15"/>
  <c r="H231" i="16"/>
  <c r="P174" i="15"/>
  <c r="H222" i="16"/>
  <c r="B215" i="16"/>
  <c r="B208" i="16"/>
  <c r="J194" i="16"/>
  <c r="J192" i="16"/>
  <c r="P240" i="17"/>
  <c r="G221" i="17"/>
  <c r="N161" i="17"/>
  <c r="G180" i="19"/>
  <c r="N188" i="19"/>
  <c r="N182" i="19"/>
  <c r="E196" i="20"/>
  <c r="M207" i="20"/>
  <c r="M183" i="20"/>
  <c r="M181" i="20"/>
  <c r="M179" i="20"/>
  <c r="M96" i="18"/>
  <c r="G238" i="21"/>
  <c r="O227" i="21"/>
  <c r="K179" i="21"/>
  <c r="K230" i="21"/>
  <c r="C178" i="21"/>
  <c r="C229" i="21"/>
  <c r="K160" i="21"/>
  <c r="K217" i="21"/>
  <c r="E125" i="27"/>
  <c r="E128" i="27"/>
  <c r="M97" i="27"/>
  <c r="M100" i="27"/>
  <c r="J239" i="21"/>
  <c r="J196" i="21"/>
  <c r="B238" i="21"/>
  <c r="B195" i="21"/>
  <c r="J179" i="21"/>
  <c r="J230" i="21"/>
  <c r="B178" i="21"/>
  <c r="B229" i="21"/>
  <c r="N208" i="15"/>
  <c r="N207" i="15"/>
  <c r="F206" i="15"/>
  <c r="N205" i="15"/>
  <c r="N202" i="15"/>
  <c r="F201" i="15"/>
  <c r="N198" i="15"/>
  <c r="N196" i="15"/>
  <c r="N191" i="15"/>
  <c r="N189" i="15"/>
  <c r="N184" i="15"/>
  <c r="F179" i="15"/>
  <c r="F176" i="15"/>
  <c r="F172" i="15"/>
  <c r="N232" i="16"/>
  <c r="F231" i="16"/>
  <c r="N229" i="16"/>
  <c r="F225" i="16"/>
  <c r="N223" i="16"/>
  <c r="F222" i="16"/>
  <c r="D221" i="17"/>
  <c r="Q164" i="17"/>
  <c r="Q220" i="19"/>
  <c r="K161" i="19"/>
  <c r="D227" i="20"/>
  <c r="L220" i="20"/>
  <c r="K179" i="20"/>
  <c r="K172" i="20"/>
  <c r="M227" i="21"/>
  <c r="B216" i="21"/>
  <c r="I179" i="21"/>
  <c r="I230" i="21"/>
  <c r="L194" i="25"/>
  <c r="M208" i="15"/>
  <c r="M207" i="15"/>
  <c r="E206" i="15"/>
  <c r="M205" i="15"/>
  <c r="E204" i="15"/>
  <c r="M202" i="15"/>
  <c r="E201" i="15"/>
  <c r="M198" i="15"/>
  <c r="M191" i="15"/>
  <c r="M189" i="15"/>
  <c r="M187" i="15"/>
  <c r="M184" i="15"/>
  <c r="E179" i="15"/>
  <c r="E174" i="15"/>
  <c r="E172" i="15"/>
  <c r="M179" i="15"/>
  <c r="E160" i="15"/>
  <c r="C221" i="17"/>
  <c r="P212" i="17"/>
  <c r="P210" i="17"/>
  <c r="H196" i="17"/>
  <c r="H189" i="17"/>
  <c r="H163" i="17"/>
  <c r="I161" i="19"/>
  <c r="L227" i="21"/>
  <c r="B191" i="21"/>
  <c r="N168" i="24"/>
  <c r="F130" i="24"/>
  <c r="D210" i="15"/>
  <c r="L208" i="15"/>
  <c r="L207" i="15"/>
  <c r="D204" i="15"/>
  <c r="L202" i="15"/>
  <c r="D201" i="15"/>
  <c r="L198" i="15"/>
  <c r="L196" i="15"/>
  <c r="L191" i="15"/>
  <c r="L184" i="15"/>
  <c r="D179" i="15"/>
  <c r="D176" i="15"/>
  <c r="D234" i="16"/>
  <c r="D231" i="16"/>
  <c r="L223" i="16"/>
  <c r="D222" i="16"/>
  <c r="L162" i="15"/>
  <c r="J161" i="17"/>
  <c r="G196" i="17"/>
  <c r="G189" i="17"/>
  <c r="G163" i="17"/>
  <c r="Q206" i="20"/>
  <c r="Q202" i="20"/>
  <c r="Q198" i="20"/>
  <c r="Q195" i="20"/>
  <c r="I196" i="20"/>
  <c r="I179" i="20"/>
  <c r="I176" i="20"/>
  <c r="Q167" i="20"/>
  <c r="Q161" i="20"/>
  <c r="I161" i="20"/>
  <c r="K227" i="21"/>
  <c r="B220" i="21"/>
  <c r="C157" i="23"/>
  <c r="K208" i="15"/>
  <c r="K207" i="15"/>
  <c r="C204" i="15"/>
  <c r="C201" i="15"/>
  <c r="K198" i="15"/>
  <c r="K196" i="15"/>
  <c r="K191" i="15"/>
  <c r="K189" i="15"/>
  <c r="K187" i="15"/>
  <c r="K184" i="15"/>
  <c r="C179" i="15"/>
  <c r="C234" i="17"/>
  <c r="C169" i="15"/>
  <c r="K163" i="15"/>
  <c r="N186" i="17"/>
  <c r="F196" i="17"/>
  <c r="F189" i="17"/>
  <c r="O102" i="18"/>
  <c r="O165" i="6" s="1"/>
  <c r="Q223" i="20"/>
  <c r="I221" i="20"/>
  <c r="I218" i="20"/>
  <c r="H246" i="20"/>
  <c r="P245" i="20"/>
  <c r="P202" i="20"/>
  <c r="P198" i="20"/>
  <c r="P195" i="20"/>
  <c r="P190" i="20"/>
  <c r="P184" i="20"/>
  <c r="H183" i="20"/>
  <c r="P180" i="20"/>
  <c r="H179" i="20"/>
  <c r="P177" i="20"/>
  <c r="H176" i="20"/>
  <c r="P167" i="20"/>
  <c r="P166" i="20"/>
  <c r="P163" i="20"/>
  <c r="P161" i="20"/>
  <c r="J227" i="21"/>
  <c r="B157" i="23"/>
  <c r="J208" i="15"/>
  <c r="J207" i="15"/>
  <c r="B255" i="17"/>
  <c r="J205" i="15"/>
  <c r="B253" i="16"/>
  <c r="J191" i="15"/>
  <c r="J243" i="16"/>
  <c r="B242" i="16"/>
  <c r="J240" i="16"/>
  <c r="B179" i="15"/>
  <c r="B176" i="15"/>
  <c r="B174" i="15"/>
  <c r="B231" i="16"/>
  <c r="J179" i="15"/>
  <c r="J227" i="16"/>
  <c r="B225" i="16"/>
  <c r="J223" i="16"/>
  <c r="B222" i="16"/>
  <c r="J163" i="15"/>
  <c r="L206" i="16"/>
  <c r="D202" i="16"/>
  <c r="D246" i="16"/>
  <c r="L185" i="16"/>
  <c r="D178" i="16"/>
  <c r="D173" i="16"/>
  <c r="D162" i="16"/>
  <c r="L186" i="17"/>
  <c r="J160" i="17"/>
  <c r="M197" i="17"/>
  <c r="E196" i="17"/>
  <c r="M192" i="17"/>
  <c r="M190" i="17"/>
  <c r="E189" i="17"/>
  <c r="M188" i="17"/>
  <c r="Q215" i="19"/>
  <c r="E161" i="19"/>
  <c r="H206" i="19"/>
  <c r="H202" i="19"/>
  <c r="H200" i="19"/>
  <c r="H241" i="20"/>
  <c r="P239" i="20"/>
  <c r="H170" i="19"/>
  <c r="H167" i="19"/>
  <c r="H163" i="19"/>
  <c r="H218" i="20"/>
  <c r="O206" i="20"/>
  <c r="O202" i="20"/>
  <c r="O200" i="20"/>
  <c r="O198" i="20"/>
  <c r="O195" i="20"/>
  <c r="G196" i="20"/>
  <c r="O190" i="20"/>
  <c r="G187" i="20"/>
  <c r="O180" i="20"/>
  <c r="G179" i="20"/>
  <c r="G176" i="20"/>
  <c r="O172" i="20"/>
  <c r="O167" i="20"/>
  <c r="O164" i="20"/>
  <c r="O161" i="20"/>
  <c r="G164" i="20"/>
  <c r="D193" i="25"/>
  <c r="I208" i="15"/>
  <c r="I207" i="15"/>
  <c r="I205" i="15"/>
  <c r="I202" i="15"/>
  <c r="Q197" i="15"/>
  <c r="Q194" i="15"/>
  <c r="Q192" i="15"/>
  <c r="Q190" i="15"/>
  <c r="Q188" i="15"/>
  <c r="Q185" i="15"/>
  <c r="I168" i="15"/>
  <c r="I164" i="15"/>
  <c r="C240" i="17"/>
  <c r="J186" i="17"/>
  <c r="H160" i="17"/>
  <c r="O160" i="19"/>
  <c r="O223" i="20"/>
  <c r="G221" i="20"/>
  <c r="G218" i="20"/>
  <c r="D224" i="20"/>
  <c r="N200" i="20"/>
  <c r="N190" i="20"/>
  <c r="F183" i="20"/>
  <c r="N177" i="20"/>
  <c r="N164" i="20"/>
  <c r="N158" i="20"/>
  <c r="N145" i="24"/>
  <c r="L209" i="25"/>
  <c r="P109" i="27"/>
  <c r="F73" i="45"/>
  <c r="F68" i="45"/>
  <c r="K175" i="25"/>
  <c r="Q109" i="29"/>
  <c r="I86" i="33"/>
  <c r="I115" i="33"/>
  <c r="L81" i="37"/>
  <c r="L66" i="37"/>
  <c r="H77" i="49"/>
  <c r="H64" i="49"/>
  <c r="H57" i="49"/>
  <c r="H61" i="49"/>
  <c r="K81" i="37"/>
  <c r="K66" i="37"/>
  <c r="K54" i="37"/>
  <c r="K75" i="37"/>
  <c r="P55" i="49"/>
  <c r="F54" i="49"/>
  <c r="F71" i="49"/>
  <c r="N52" i="49"/>
  <c r="N69" i="49"/>
  <c r="I104" i="27"/>
  <c r="K97" i="29"/>
  <c r="K135" i="29"/>
  <c r="G97" i="33"/>
  <c r="E129" i="27"/>
  <c r="E127" i="27"/>
  <c r="E124" i="27"/>
  <c r="M101" i="27"/>
  <c r="M99" i="27"/>
  <c r="M96" i="27"/>
  <c r="H120" i="28"/>
  <c r="H111" i="28"/>
  <c r="O84" i="33"/>
  <c r="I77" i="48"/>
  <c r="I64" i="48"/>
  <c r="Q62" i="48"/>
  <c r="Q59" i="48"/>
  <c r="Q57" i="48"/>
  <c r="Q52" i="48"/>
  <c r="I57" i="48"/>
  <c r="I62" i="48"/>
  <c r="Q172" i="24"/>
  <c r="Q166" i="24"/>
  <c r="Q157" i="24"/>
  <c r="D129" i="27"/>
  <c r="D124" i="27"/>
  <c r="L114" i="27"/>
  <c r="O129" i="28"/>
  <c r="O124" i="28"/>
  <c r="G120" i="28"/>
  <c r="G115" i="28"/>
  <c r="G113" i="28"/>
  <c r="O104" i="28"/>
  <c r="I97" i="29"/>
  <c r="I135" i="29"/>
  <c r="K105" i="33"/>
  <c r="K99" i="33"/>
  <c r="P51" i="41"/>
  <c r="P166" i="24"/>
  <c r="H139" i="24"/>
  <c r="N192" i="25"/>
  <c r="J78" i="22"/>
  <c r="J169" i="6" s="1"/>
  <c r="C129" i="27"/>
  <c r="C124" i="27"/>
  <c r="K101" i="27"/>
  <c r="N129" i="28"/>
  <c r="N127" i="28"/>
  <c r="N124" i="28"/>
  <c r="F120" i="28"/>
  <c r="F115" i="28"/>
  <c r="F113" i="28"/>
  <c r="F111" i="28"/>
  <c r="F108" i="28"/>
  <c r="H97" i="29"/>
  <c r="H135" i="29"/>
  <c r="M90" i="45"/>
  <c r="M76" i="45"/>
  <c r="M70" i="45"/>
  <c r="M88" i="45"/>
  <c r="M64" i="45"/>
  <c r="M82" i="45"/>
  <c r="G164" i="24"/>
  <c r="K146" i="25"/>
  <c r="J118" i="27"/>
  <c r="M148" i="28"/>
  <c r="E138" i="28"/>
  <c r="O157" i="29"/>
  <c r="O127" i="29"/>
  <c r="G97" i="29"/>
  <c r="G135" i="29"/>
  <c r="D90" i="31"/>
  <c r="D94" i="31"/>
  <c r="D108" i="31"/>
  <c r="I55" i="49"/>
  <c r="I72" i="49"/>
  <c r="Q53" i="49"/>
  <c r="Q70" i="49"/>
  <c r="N172" i="24"/>
  <c r="N166" i="24"/>
  <c r="N163" i="24"/>
  <c r="F164" i="24"/>
  <c r="H78" i="22"/>
  <c r="H169" i="6" s="1"/>
  <c r="Q120" i="27"/>
  <c r="Q111" i="27"/>
  <c r="I101" i="27"/>
  <c r="L124" i="28"/>
  <c r="D120" i="28"/>
  <c r="D115" i="28"/>
  <c r="D113" i="28"/>
  <c r="D111" i="28"/>
  <c r="D108" i="28"/>
  <c r="F126" i="29"/>
  <c r="F156" i="29"/>
  <c r="D63" i="37"/>
  <c r="D60" i="37"/>
  <c r="D56" i="37"/>
  <c r="K72" i="41"/>
  <c r="K51" i="41"/>
  <c r="F67" i="45"/>
  <c r="K70" i="45"/>
  <c r="K88" i="45"/>
  <c r="K82" i="45"/>
  <c r="K64" i="45"/>
  <c r="L34" i="46"/>
  <c r="L35" i="46"/>
  <c r="M168" i="24"/>
  <c r="M166" i="24"/>
  <c r="M163" i="24"/>
  <c r="M157" i="24"/>
  <c r="E133" i="24"/>
  <c r="K171" i="25"/>
  <c r="P153" i="28"/>
  <c r="P120" i="27"/>
  <c r="H151" i="28"/>
  <c r="P147" i="28"/>
  <c r="P144" i="28"/>
  <c r="L158" i="28"/>
  <c r="K124" i="28"/>
  <c r="C125" i="28"/>
  <c r="C115" i="28"/>
  <c r="C147" i="28"/>
  <c r="B86" i="31"/>
  <c r="B115" i="31"/>
  <c r="B90" i="31"/>
  <c r="B94" i="31"/>
  <c r="J63" i="41"/>
  <c r="L172" i="24"/>
  <c r="L168" i="24"/>
  <c r="L166" i="24"/>
  <c r="L163" i="24"/>
  <c r="L149" i="24"/>
  <c r="D139" i="24"/>
  <c r="D133" i="24"/>
  <c r="F146" i="25"/>
  <c r="F78" i="22"/>
  <c r="F169" i="6" s="1"/>
  <c r="O120" i="27"/>
  <c r="O115" i="27"/>
  <c r="O113" i="27"/>
  <c r="O111" i="27"/>
  <c r="O108" i="27"/>
  <c r="G101" i="27"/>
  <c r="J129" i="28"/>
  <c r="J124" i="28"/>
  <c r="B125" i="28"/>
  <c r="B120" i="28"/>
  <c r="B115" i="28"/>
  <c r="B113" i="28"/>
  <c r="B111" i="28"/>
  <c r="B108" i="28"/>
  <c r="J100" i="28"/>
  <c r="I120" i="33"/>
  <c r="I97" i="31"/>
  <c r="K68" i="43"/>
  <c r="K172" i="24"/>
  <c r="K168" i="24"/>
  <c r="K166" i="24"/>
  <c r="K163" i="24"/>
  <c r="C133" i="24"/>
  <c r="F195" i="25"/>
  <c r="I171" i="25"/>
  <c r="P145" i="25"/>
  <c r="E136" i="25"/>
  <c r="N149" i="28"/>
  <c r="F146" i="28"/>
  <c r="F143" i="28"/>
  <c r="I141" i="28"/>
  <c r="Q101" i="28"/>
  <c r="Q99" i="28"/>
  <c r="I136" i="28"/>
  <c r="C113" i="29"/>
  <c r="B91" i="31"/>
  <c r="P94" i="31"/>
  <c r="P91" i="31"/>
  <c r="P90" i="31"/>
  <c r="P88" i="31"/>
  <c r="P85" i="31"/>
  <c r="Q114" i="32"/>
  <c r="F76" i="45"/>
  <c r="F65" i="45"/>
  <c r="O173" i="23"/>
  <c r="O169" i="23"/>
  <c r="O167" i="23"/>
  <c r="O159" i="23"/>
  <c r="O158" i="23"/>
  <c r="O148" i="23"/>
  <c r="O145" i="23"/>
  <c r="G144" i="23"/>
  <c r="G136" i="23"/>
  <c r="G134" i="23"/>
  <c r="G131" i="23"/>
  <c r="J172" i="24"/>
  <c r="J168" i="24"/>
  <c r="J166" i="24"/>
  <c r="J163" i="24"/>
  <c r="B170" i="24"/>
  <c r="J136" i="24"/>
  <c r="J134" i="24"/>
  <c r="B133" i="24"/>
  <c r="I211" i="25"/>
  <c r="C189" i="25"/>
  <c r="K181" i="25"/>
  <c r="B72" i="26"/>
  <c r="M104" i="27"/>
  <c r="P128" i="28"/>
  <c r="P125" i="28"/>
  <c r="H124" i="28"/>
  <c r="H118" i="28"/>
  <c r="H114" i="28"/>
  <c r="H112" i="28"/>
  <c r="H109" i="28"/>
  <c r="P99" i="28"/>
  <c r="O108" i="31"/>
  <c r="O106" i="31"/>
  <c r="O103" i="31"/>
  <c r="O95" i="31"/>
  <c r="O94" i="31"/>
  <c r="O91" i="31"/>
  <c r="O90" i="31"/>
  <c r="O85" i="31"/>
  <c r="N174" i="23"/>
  <c r="N173" i="23"/>
  <c r="F210" i="25"/>
  <c r="N169" i="23"/>
  <c r="F208" i="25"/>
  <c r="N159" i="23"/>
  <c r="N158" i="23"/>
  <c r="F131" i="23"/>
  <c r="Q174" i="24"/>
  <c r="Q173" i="24"/>
  <c r="I172" i="24"/>
  <c r="Q169" i="24"/>
  <c r="I168" i="24"/>
  <c r="Q167" i="24"/>
  <c r="I166" i="24"/>
  <c r="Q164" i="24"/>
  <c r="I163" i="24"/>
  <c r="Q159" i="24"/>
  <c r="I147" i="24"/>
  <c r="I134" i="24"/>
  <c r="I131" i="24"/>
  <c r="Q131" i="25"/>
  <c r="D125" i="27"/>
  <c r="L153" i="28"/>
  <c r="L120" i="27"/>
  <c r="L115" i="27"/>
  <c r="L149" i="28"/>
  <c r="D146" i="28"/>
  <c r="L104" i="27"/>
  <c r="G129" i="28"/>
  <c r="O158" i="28"/>
  <c r="G118" i="28"/>
  <c r="G112" i="28"/>
  <c r="G145" i="28"/>
  <c r="O137" i="28"/>
  <c r="O96" i="28"/>
  <c r="G96" i="28"/>
  <c r="C101" i="29"/>
  <c r="Q114" i="29"/>
  <c r="F107" i="31"/>
  <c r="F105" i="31"/>
  <c r="F102" i="31"/>
  <c r="F100" i="31"/>
  <c r="F99" i="31"/>
  <c r="F97" i="31"/>
  <c r="F93" i="31"/>
  <c r="F89" i="31"/>
  <c r="F84" i="31"/>
  <c r="H60" i="41"/>
  <c r="F70" i="45"/>
  <c r="F88" i="45"/>
  <c r="N83" i="45"/>
  <c r="N65" i="45"/>
  <c r="F82" i="45"/>
  <c r="F64" i="45"/>
  <c r="M87" i="51"/>
  <c r="M81" i="51"/>
  <c r="M76" i="51"/>
  <c r="F76" i="22"/>
  <c r="F167" i="6" s="1"/>
  <c r="E135" i="23"/>
  <c r="M173" i="23"/>
  <c r="M169" i="23"/>
  <c r="M159" i="23"/>
  <c r="M148" i="23"/>
  <c r="P174" i="24"/>
  <c r="P173" i="24"/>
  <c r="H172" i="24"/>
  <c r="P169" i="24"/>
  <c r="H168" i="24"/>
  <c r="H166" i="24"/>
  <c r="P164" i="24"/>
  <c r="H163" i="24"/>
  <c r="H147" i="24"/>
  <c r="H136" i="24"/>
  <c r="H131" i="24"/>
  <c r="P136" i="24"/>
  <c r="I181" i="25"/>
  <c r="F171" i="25"/>
  <c r="M56" i="26"/>
  <c r="C128" i="27"/>
  <c r="K153" i="29"/>
  <c r="K104" i="27"/>
  <c r="N128" i="28"/>
  <c r="N125" i="28"/>
  <c r="F118" i="28"/>
  <c r="F116" i="28"/>
  <c r="F112" i="28"/>
  <c r="N99" i="28"/>
  <c r="N96" i="28"/>
  <c r="F96" i="28"/>
  <c r="B122" i="31"/>
  <c r="M123" i="32"/>
  <c r="E107" i="31"/>
  <c r="E105" i="31"/>
  <c r="E102" i="31"/>
  <c r="E100" i="31"/>
  <c r="E99" i="31"/>
  <c r="E97" i="31"/>
  <c r="E93" i="31"/>
  <c r="E89" i="31"/>
  <c r="E84" i="31"/>
  <c r="L173" i="23"/>
  <c r="L169" i="23"/>
  <c r="L159" i="23"/>
  <c r="K167" i="24"/>
  <c r="O174" i="24"/>
  <c r="O173" i="24"/>
  <c r="G172" i="24"/>
  <c r="O170" i="24"/>
  <c r="O169" i="24"/>
  <c r="G168" i="24"/>
  <c r="O167" i="24"/>
  <c r="G166" i="24"/>
  <c r="O164" i="24"/>
  <c r="G163" i="24"/>
  <c r="O159" i="24"/>
  <c r="G157" i="24"/>
  <c r="O148" i="24"/>
  <c r="G147" i="24"/>
  <c r="G131" i="24"/>
  <c r="E211" i="25"/>
  <c r="E171" i="25"/>
  <c r="J120" i="27"/>
  <c r="J115" i="27"/>
  <c r="B115" i="27"/>
  <c r="E118" i="28"/>
  <c r="E112" i="28"/>
  <c r="E96" i="28"/>
  <c r="O129" i="29"/>
  <c r="G157" i="29"/>
  <c r="G127" i="29"/>
  <c r="O125" i="29"/>
  <c r="O155" i="29"/>
  <c r="F95" i="31"/>
  <c r="D107" i="31"/>
  <c r="D105" i="31"/>
  <c r="D102" i="31"/>
  <c r="D100" i="31"/>
  <c r="D99" i="31"/>
  <c r="D97" i="31"/>
  <c r="D93" i="31"/>
  <c r="D89" i="31"/>
  <c r="D87" i="31"/>
  <c r="D84" i="31"/>
  <c r="D94" i="32"/>
  <c r="D88" i="32"/>
  <c r="D95" i="32"/>
  <c r="I106" i="33"/>
  <c r="I94" i="33"/>
  <c r="I90" i="33"/>
  <c r="I88" i="33"/>
  <c r="Q93" i="33"/>
  <c r="C60" i="41"/>
  <c r="F75" i="49"/>
  <c r="N174" i="24"/>
  <c r="N173" i="24"/>
  <c r="F172" i="24"/>
  <c r="N170" i="24"/>
  <c r="N169" i="24"/>
  <c r="F168" i="24"/>
  <c r="N164" i="24"/>
  <c r="F163" i="24"/>
  <c r="N148" i="24"/>
  <c r="F136" i="24"/>
  <c r="B211" i="25"/>
  <c r="F181" i="25"/>
  <c r="M131" i="25"/>
  <c r="I75" i="26"/>
  <c r="I172" i="6" s="1"/>
  <c r="I153" i="29"/>
  <c r="Q118" i="27"/>
  <c r="Q114" i="27"/>
  <c r="Q148" i="29"/>
  <c r="Q109" i="27"/>
  <c r="I140" i="29"/>
  <c r="I138" i="29"/>
  <c r="Q133" i="29"/>
  <c r="D118" i="28"/>
  <c r="D116" i="28"/>
  <c r="D114" i="28"/>
  <c r="D112" i="28"/>
  <c r="D96" i="28"/>
  <c r="M145" i="29"/>
  <c r="E95" i="31"/>
  <c r="C107" i="31"/>
  <c r="C105" i="31"/>
  <c r="C102" i="31"/>
  <c r="C100" i="31"/>
  <c r="C99" i="31"/>
  <c r="C89" i="31"/>
  <c r="C84" i="31"/>
  <c r="C94" i="32"/>
  <c r="C36" i="30"/>
  <c r="C88" i="32"/>
  <c r="C95" i="32"/>
  <c r="M87" i="33"/>
  <c r="H106" i="33"/>
  <c r="H94" i="33"/>
  <c r="H90" i="33"/>
  <c r="H88" i="33"/>
  <c r="I66" i="35"/>
  <c r="I63" i="35"/>
  <c r="I60" i="35"/>
  <c r="I56" i="35"/>
  <c r="C56" i="41"/>
  <c r="C54" i="41"/>
  <c r="C75" i="41"/>
  <c r="K52" i="41"/>
  <c r="K73" i="41"/>
  <c r="G68" i="44"/>
  <c r="L37" i="46"/>
  <c r="L178" i="6" s="1"/>
  <c r="J199" i="21"/>
  <c r="F166" i="24"/>
  <c r="M174" i="24"/>
  <c r="M173" i="24"/>
  <c r="E172" i="24"/>
  <c r="M170" i="24"/>
  <c r="M169" i="24"/>
  <c r="M164" i="24"/>
  <c r="M159" i="24"/>
  <c r="M148" i="24"/>
  <c r="M145" i="24"/>
  <c r="E136" i="24"/>
  <c r="B181" i="25"/>
  <c r="G131" i="25"/>
  <c r="O114" i="27"/>
  <c r="P118" i="27"/>
  <c r="K128" i="28"/>
  <c r="C118" i="28"/>
  <c r="C116" i="28"/>
  <c r="C114" i="28"/>
  <c r="C112" i="28"/>
  <c r="K113" i="28"/>
  <c r="K96" i="28"/>
  <c r="D95" i="31"/>
  <c r="F88" i="31"/>
  <c r="B107" i="31"/>
  <c r="B105" i="31"/>
  <c r="B102" i="31"/>
  <c r="B100" i="31"/>
  <c r="B99" i="31"/>
  <c r="B97" i="31"/>
  <c r="B87" i="31"/>
  <c r="B84" i="31"/>
  <c r="B99" i="32"/>
  <c r="K87" i="33"/>
  <c r="G106" i="33"/>
  <c r="G94" i="33"/>
  <c r="G90" i="33"/>
  <c r="G88" i="33"/>
  <c r="O93" i="33"/>
  <c r="K66" i="36"/>
  <c r="K64" i="36"/>
  <c r="K60" i="36"/>
  <c r="K54" i="36"/>
  <c r="C65" i="37"/>
  <c r="C55" i="37"/>
  <c r="K53" i="37"/>
  <c r="K74" i="37"/>
  <c r="C52" i="37"/>
  <c r="C73" i="37"/>
  <c r="D65" i="39"/>
  <c r="D61" i="39"/>
  <c r="D58" i="39"/>
  <c r="D57" i="39"/>
  <c r="Q206" i="21"/>
  <c r="Q200" i="21"/>
  <c r="L173" i="24"/>
  <c r="L170" i="24"/>
  <c r="L169" i="24"/>
  <c r="L164" i="24"/>
  <c r="D147" i="24"/>
  <c r="D131" i="24"/>
  <c r="F131" i="25"/>
  <c r="G75" i="26"/>
  <c r="G172" i="6" s="1"/>
  <c r="J128" i="28"/>
  <c r="B116" i="28"/>
  <c r="B114" i="28"/>
  <c r="B112" i="28"/>
  <c r="B109" i="28"/>
  <c r="M141" i="29"/>
  <c r="K126" i="29"/>
  <c r="C95" i="31"/>
  <c r="E88" i="31"/>
  <c r="Q106" i="31"/>
  <c r="Q107" i="31"/>
  <c r="I107" i="32"/>
  <c r="I105" i="32"/>
  <c r="I102" i="32"/>
  <c r="I100" i="32"/>
  <c r="I99" i="32"/>
  <c r="I97" i="32"/>
  <c r="I93" i="32"/>
  <c r="I87" i="32"/>
  <c r="I84" i="32"/>
  <c r="F88" i="33"/>
  <c r="B67" i="37"/>
  <c r="B82" i="37"/>
  <c r="K173" i="24"/>
  <c r="K170" i="24"/>
  <c r="K169" i="24"/>
  <c r="K164" i="24"/>
  <c r="K145" i="24"/>
  <c r="C136" i="24"/>
  <c r="C134" i="24"/>
  <c r="C131" i="24"/>
  <c r="Q127" i="28"/>
  <c r="I113" i="28"/>
  <c r="B95" i="31"/>
  <c r="D88" i="31"/>
  <c r="P99" i="31"/>
  <c r="P89" i="31"/>
  <c r="E94" i="33"/>
  <c r="E90" i="33"/>
  <c r="M105" i="33"/>
  <c r="Q54" i="37"/>
  <c r="Q75" i="37"/>
  <c r="Q72" i="37"/>
  <c r="Q51" i="37"/>
  <c r="F72" i="45"/>
  <c r="H74" i="48"/>
  <c r="G56" i="41"/>
  <c r="E76" i="45"/>
  <c r="F69" i="48"/>
  <c r="E76" i="48"/>
  <c r="D75" i="49"/>
  <c r="B74" i="41"/>
  <c r="Q72" i="45"/>
  <c r="D64" i="40"/>
  <c r="P68" i="45"/>
  <c r="I66" i="40"/>
  <c r="I64" i="40"/>
  <c r="I63" i="40"/>
  <c r="I60" i="40"/>
  <c r="I56" i="40"/>
  <c r="I54" i="40"/>
  <c r="Q71" i="48"/>
  <c r="Q66" i="36"/>
  <c r="Q64" i="36"/>
  <c r="Q63" i="36"/>
  <c r="Q60" i="36"/>
  <c r="J60" i="37"/>
  <c r="H73" i="44"/>
  <c r="H72" i="44"/>
  <c r="H68" i="44"/>
  <c r="H66" i="44"/>
  <c r="E64" i="45"/>
  <c r="O68" i="48"/>
  <c r="P64" i="36"/>
  <c r="P63" i="36"/>
  <c r="Q66" i="39"/>
  <c r="Q64" i="39"/>
  <c r="Q60" i="39"/>
  <c r="G73" i="44"/>
  <c r="G66" i="44"/>
  <c r="G63" i="44"/>
  <c r="L69" i="49"/>
  <c r="J88" i="51"/>
  <c r="H79" i="41"/>
  <c r="O86" i="44"/>
  <c r="O84" i="44"/>
  <c r="G83" i="44"/>
  <c r="M71" i="48"/>
  <c r="M68" i="48"/>
  <c r="D60" i="49"/>
  <c r="E57" i="49"/>
  <c r="B99" i="52"/>
  <c r="H52" i="49"/>
  <c r="D59" i="49"/>
  <c r="D57" i="49"/>
  <c r="K68" i="48"/>
  <c r="M89" i="51"/>
  <c r="F108" i="31"/>
  <c r="F103" i="31"/>
  <c r="F91" i="31"/>
  <c r="N97" i="31"/>
  <c r="I108" i="32"/>
  <c r="I95" i="32"/>
  <c r="I90" i="32"/>
  <c r="I88" i="32"/>
  <c r="I85" i="32"/>
  <c r="I105" i="33"/>
  <c r="I99" i="33"/>
  <c r="I93" i="33"/>
  <c r="I89" i="33"/>
  <c r="C66" i="35"/>
  <c r="C63" i="35"/>
  <c r="C60" i="35"/>
  <c r="C51" i="35"/>
  <c r="J64" i="36"/>
  <c r="J77" i="36"/>
  <c r="C63" i="37"/>
  <c r="C60" i="37"/>
  <c r="K57" i="37"/>
  <c r="C56" i="37"/>
  <c r="K64" i="39"/>
  <c r="K63" i="39"/>
  <c r="K60" i="39"/>
  <c r="I72" i="41"/>
  <c r="J54" i="41"/>
  <c r="H37" i="42"/>
  <c r="H177" i="6" s="1"/>
  <c r="G88" i="45"/>
  <c r="M73" i="45"/>
  <c r="Q72" i="48"/>
  <c r="I60" i="47"/>
  <c r="H52" i="48"/>
  <c r="G71" i="49"/>
  <c r="H60" i="49"/>
  <c r="H56" i="49"/>
  <c r="K120" i="29"/>
  <c r="E108" i="31"/>
  <c r="E103" i="31"/>
  <c r="E91" i="31"/>
  <c r="H108" i="32"/>
  <c r="H106" i="32"/>
  <c r="H95" i="32"/>
  <c r="H94" i="32"/>
  <c r="H90" i="32"/>
  <c r="H88" i="32"/>
  <c r="H85" i="32"/>
  <c r="P105" i="32"/>
  <c r="H105" i="33"/>
  <c r="H100" i="33"/>
  <c r="H99" i="33"/>
  <c r="H97" i="33"/>
  <c r="H93" i="33"/>
  <c r="H89" i="33"/>
  <c r="B64" i="35"/>
  <c r="B63" i="35"/>
  <c r="J61" i="35"/>
  <c r="B60" i="35"/>
  <c r="J58" i="35"/>
  <c r="J57" i="35"/>
  <c r="J73" i="36"/>
  <c r="B72" i="36"/>
  <c r="Q67" i="36"/>
  <c r="I66" i="36"/>
  <c r="Q65" i="36"/>
  <c r="I64" i="36"/>
  <c r="Q61" i="36"/>
  <c r="I60" i="36"/>
  <c r="Q58" i="36"/>
  <c r="I56" i="36"/>
  <c r="I54" i="36"/>
  <c r="E55" i="37"/>
  <c r="J57" i="37"/>
  <c r="J55" i="37"/>
  <c r="G37" i="42"/>
  <c r="G177" i="6" s="1"/>
  <c r="I66" i="43"/>
  <c r="H70" i="44"/>
  <c r="H64" i="44"/>
  <c r="Q66" i="45"/>
  <c r="D67" i="45"/>
  <c r="J37" i="46"/>
  <c r="J178" i="6" s="1"/>
  <c r="B37" i="46"/>
  <c r="B178" i="6" s="1"/>
  <c r="P62" i="47"/>
  <c r="G71" i="48"/>
  <c r="G52" i="48"/>
  <c r="B69" i="49"/>
  <c r="E37" i="50"/>
  <c r="E179" i="6" s="1"/>
  <c r="B112" i="29"/>
  <c r="D103" i="31"/>
  <c r="D91" i="31"/>
  <c r="L97" i="31"/>
  <c r="G108" i="32"/>
  <c r="G106" i="32"/>
  <c r="G94" i="32"/>
  <c r="G90" i="32"/>
  <c r="G85" i="32"/>
  <c r="G105" i="33"/>
  <c r="G100" i="33"/>
  <c r="G99" i="33"/>
  <c r="G89" i="33"/>
  <c r="O88" i="33"/>
  <c r="I67" i="35"/>
  <c r="I61" i="35"/>
  <c r="I58" i="35"/>
  <c r="I57" i="35"/>
  <c r="I55" i="35"/>
  <c r="I52" i="35"/>
  <c r="H64" i="36"/>
  <c r="H60" i="36"/>
  <c r="Q82" i="37"/>
  <c r="Q57" i="39"/>
  <c r="P55" i="41"/>
  <c r="F37" i="42"/>
  <c r="F177" i="6" s="1"/>
  <c r="H73" i="43"/>
  <c r="H66" i="43"/>
  <c r="G76" i="44"/>
  <c r="G70" i="44"/>
  <c r="G64" i="44"/>
  <c r="E88" i="45"/>
  <c r="K73" i="45"/>
  <c r="C67" i="45"/>
  <c r="O62" i="47"/>
  <c r="O59" i="47"/>
  <c r="O57" i="47"/>
  <c r="O55" i="47"/>
  <c r="O52" i="47"/>
  <c r="O57" i="48"/>
  <c r="E71" i="49"/>
  <c r="E58" i="49"/>
  <c r="F61" i="49"/>
  <c r="F60" i="49"/>
  <c r="F56" i="49"/>
  <c r="J76" i="51"/>
  <c r="Q102" i="29"/>
  <c r="C85" i="31"/>
  <c r="F108" i="32"/>
  <c r="F106" i="32"/>
  <c r="F94" i="32"/>
  <c r="F90" i="32"/>
  <c r="F85" i="32"/>
  <c r="N105" i="32"/>
  <c r="N106" i="33"/>
  <c r="F105" i="33"/>
  <c r="F99" i="33"/>
  <c r="F97" i="33"/>
  <c r="N94" i="33"/>
  <c r="F93" i="33"/>
  <c r="N90" i="33"/>
  <c r="F89" i="33"/>
  <c r="N88" i="33"/>
  <c r="L37" i="34"/>
  <c r="L175" i="6" s="1"/>
  <c r="H61" i="35"/>
  <c r="H58" i="35"/>
  <c r="H57" i="35"/>
  <c r="G64" i="36"/>
  <c r="G54" i="36"/>
  <c r="O52" i="36"/>
  <c r="P82" i="37"/>
  <c r="O37" i="38"/>
  <c r="O176" i="6" s="1"/>
  <c r="P61" i="39"/>
  <c r="P57" i="39"/>
  <c r="Q75" i="41"/>
  <c r="D54" i="41"/>
  <c r="G65" i="41"/>
  <c r="G57" i="41"/>
  <c r="E37" i="42"/>
  <c r="E177" i="6" s="1"/>
  <c r="O90" i="44"/>
  <c r="G72" i="43"/>
  <c r="O88" i="44"/>
  <c r="O85" i="44"/>
  <c r="G84" i="44"/>
  <c r="G81" i="44"/>
  <c r="F76" i="44"/>
  <c r="C88" i="45"/>
  <c r="M65" i="45"/>
  <c r="J73" i="45"/>
  <c r="J72" i="45"/>
  <c r="B67" i="45"/>
  <c r="O36" i="46"/>
  <c r="N62" i="47"/>
  <c r="N55" i="47"/>
  <c r="N52" i="47"/>
  <c r="F60" i="47"/>
  <c r="E71" i="48"/>
  <c r="D71" i="49"/>
  <c r="E61" i="49"/>
  <c r="M56" i="49"/>
  <c r="F76" i="51"/>
  <c r="B103" i="52"/>
  <c r="B108" i="31"/>
  <c r="E108" i="32"/>
  <c r="E106" i="32"/>
  <c r="E94" i="32"/>
  <c r="M106" i="33"/>
  <c r="E105" i="33"/>
  <c r="E99" i="33"/>
  <c r="E97" i="33"/>
  <c r="M94" i="33"/>
  <c r="M90" i="33"/>
  <c r="M88" i="33"/>
  <c r="G67" i="35"/>
  <c r="G65" i="35"/>
  <c r="G61" i="35"/>
  <c r="G58" i="35"/>
  <c r="G57" i="35"/>
  <c r="G55" i="35"/>
  <c r="G52" i="35"/>
  <c r="N58" i="36"/>
  <c r="N55" i="36"/>
  <c r="O61" i="39"/>
  <c r="E61" i="40"/>
  <c r="E58" i="40"/>
  <c r="E57" i="40"/>
  <c r="E55" i="40"/>
  <c r="E52" i="40"/>
  <c r="E72" i="41"/>
  <c r="N65" i="41"/>
  <c r="D37" i="42"/>
  <c r="D177" i="6" s="1"/>
  <c r="F73" i="43"/>
  <c r="F72" i="43"/>
  <c r="N85" i="44"/>
  <c r="F66" i="43"/>
  <c r="N64" i="43"/>
  <c r="F63" i="43"/>
  <c r="E76" i="44"/>
  <c r="E70" i="44"/>
  <c r="B88" i="45"/>
  <c r="L65" i="45"/>
  <c r="I72" i="45"/>
  <c r="Q67" i="45"/>
  <c r="M59" i="47"/>
  <c r="M57" i="47"/>
  <c r="M55" i="47"/>
  <c r="M52" i="47"/>
  <c r="E52" i="47"/>
  <c r="D52" i="48"/>
  <c r="K64" i="49"/>
  <c r="C58" i="49"/>
  <c r="D61" i="49"/>
  <c r="B37" i="50"/>
  <c r="B179" i="6" s="1"/>
  <c r="J87" i="51"/>
  <c r="M37" i="30"/>
  <c r="M174" i="6" s="1"/>
  <c r="Q118" i="33"/>
  <c r="Q116" i="32"/>
  <c r="I115" i="32"/>
  <c r="Q113" i="32"/>
  <c r="D108" i="32"/>
  <c r="D106" i="32"/>
  <c r="L106" i="33"/>
  <c r="D105" i="33"/>
  <c r="D97" i="33"/>
  <c r="L94" i="33"/>
  <c r="L90" i="33"/>
  <c r="L88" i="33"/>
  <c r="F61" i="35"/>
  <c r="N78" i="36"/>
  <c r="F58" i="35"/>
  <c r="F57" i="35"/>
  <c r="M65" i="36"/>
  <c r="M58" i="36"/>
  <c r="M55" i="36"/>
  <c r="M52" i="36"/>
  <c r="D67" i="40"/>
  <c r="D55" i="40"/>
  <c r="D52" i="40"/>
  <c r="N75" i="41"/>
  <c r="C37" i="42"/>
  <c r="C177" i="6" s="1"/>
  <c r="E73" i="43"/>
  <c r="E72" i="43"/>
  <c r="E66" i="43"/>
  <c r="D76" i="44"/>
  <c r="H73" i="45"/>
  <c r="H72" i="45"/>
  <c r="P67" i="45"/>
  <c r="P37" i="46"/>
  <c r="P178" i="6" s="1"/>
  <c r="L62" i="47"/>
  <c r="L76" i="49"/>
  <c r="C60" i="49"/>
  <c r="K57" i="49"/>
  <c r="F87" i="51"/>
  <c r="P89" i="52"/>
  <c r="K106" i="33"/>
  <c r="C105" i="33"/>
  <c r="C99" i="33"/>
  <c r="C97" i="33"/>
  <c r="K94" i="33"/>
  <c r="C93" i="33"/>
  <c r="K90" i="33"/>
  <c r="K88" i="33"/>
  <c r="E67" i="35"/>
  <c r="E65" i="35"/>
  <c r="E61" i="35"/>
  <c r="E58" i="35"/>
  <c r="E57" i="35"/>
  <c r="E55" i="35"/>
  <c r="E52" i="35"/>
  <c r="L58" i="36"/>
  <c r="C67" i="40"/>
  <c r="D65" i="41"/>
  <c r="D57" i="41"/>
  <c r="B37" i="42"/>
  <c r="B177" i="6" s="1"/>
  <c r="D86" i="44"/>
  <c r="L85" i="44"/>
  <c r="G72" i="45"/>
  <c r="K59" i="47"/>
  <c r="K57" i="47"/>
  <c r="C59" i="47"/>
  <c r="P70" i="49"/>
  <c r="B61" i="49"/>
  <c r="B60" i="49"/>
  <c r="F89" i="51"/>
  <c r="O89" i="52"/>
  <c r="O87" i="52"/>
  <c r="G122" i="33"/>
  <c r="G121" i="33"/>
  <c r="O120" i="33"/>
  <c r="O119" i="33"/>
  <c r="J106" i="33"/>
  <c r="B105" i="33"/>
  <c r="B99" i="33"/>
  <c r="B97" i="33"/>
  <c r="J94" i="33"/>
  <c r="B93" i="33"/>
  <c r="J90" i="33"/>
  <c r="J88" i="33"/>
  <c r="D61" i="35"/>
  <c r="D58" i="35"/>
  <c r="D57" i="35"/>
  <c r="D65" i="37"/>
  <c r="D57" i="37"/>
  <c r="K37" i="38"/>
  <c r="K176" i="6" s="1"/>
  <c r="L73" i="40"/>
  <c r="B58" i="40"/>
  <c r="I75" i="41"/>
  <c r="C65" i="41"/>
  <c r="C57" i="41"/>
  <c r="K65" i="41"/>
  <c r="C86" i="44"/>
  <c r="K85" i="44"/>
  <c r="C84" i="44"/>
  <c r="O70" i="49"/>
  <c r="N87" i="52"/>
  <c r="L104" i="28"/>
  <c r="L100" i="28"/>
  <c r="L97" i="28"/>
  <c r="L101" i="28"/>
  <c r="E80" i="52"/>
  <c r="E85" i="52"/>
  <c r="E87" i="52"/>
  <c r="E88" i="52"/>
  <c r="E76" i="52"/>
  <c r="E77" i="52"/>
  <c r="E78" i="52"/>
  <c r="N137" i="12"/>
  <c r="N134" i="12"/>
  <c r="G190" i="15"/>
  <c r="G192" i="15"/>
  <c r="G188" i="15"/>
  <c r="G185" i="15"/>
  <c r="G189" i="15"/>
  <c r="O174" i="15"/>
  <c r="O172" i="15"/>
  <c r="O180" i="15"/>
  <c r="O173" i="15"/>
  <c r="O168" i="15"/>
  <c r="O227" i="17"/>
  <c r="O165" i="15"/>
  <c r="O105" i="11"/>
  <c r="O102" i="11"/>
  <c r="E100" i="11"/>
  <c r="H128" i="12"/>
  <c r="H122" i="12"/>
  <c r="O135" i="6"/>
  <c r="G122" i="11"/>
  <c r="I108" i="11"/>
  <c r="N105" i="11"/>
  <c r="N102" i="11"/>
  <c r="I100" i="11"/>
  <c r="D139" i="13"/>
  <c r="D103" i="11"/>
  <c r="D100" i="11"/>
  <c r="L107" i="11"/>
  <c r="L109" i="11"/>
  <c r="O127" i="12"/>
  <c r="O122" i="12"/>
  <c r="O121" i="12"/>
  <c r="O119" i="12"/>
  <c r="M148" i="13"/>
  <c r="M118" i="13"/>
  <c r="E117" i="13"/>
  <c r="E147" i="13"/>
  <c r="K134" i="12"/>
  <c r="K111" i="11"/>
  <c r="K105" i="11"/>
  <c r="N152" i="12"/>
  <c r="N122" i="12"/>
  <c r="N149" i="12"/>
  <c r="N119" i="12"/>
  <c r="L102" i="13"/>
  <c r="D101" i="13"/>
  <c r="D137" i="13"/>
  <c r="L99" i="13"/>
  <c r="B109" i="11"/>
  <c r="B143" i="12"/>
  <c r="J107" i="11"/>
  <c r="J111" i="11"/>
  <c r="E129" i="12"/>
  <c r="E63" i="10"/>
  <c r="M100" i="12"/>
  <c r="K148" i="13"/>
  <c r="K118" i="13"/>
  <c r="C117" i="13"/>
  <c r="C147" i="13"/>
  <c r="C122" i="11"/>
  <c r="Q124" i="11"/>
  <c r="D119" i="12"/>
  <c r="D122" i="12"/>
  <c r="J118" i="13"/>
  <c r="J148" i="13"/>
  <c r="B117" i="13"/>
  <c r="B147" i="13"/>
  <c r="J138" i="13"/>
  <c r="B101" i="13"/>
  <c r="J99" i="13"/>
  <c r="F142" i="6"/>
  <c r="F140" i="6"/>
  <c r="Q104" i="11"/>
  <c r="P99" i="11"/>
  <c r="F129" i="12"/>
  <c r="K127" i="12"/>
  <c r="K122" i="12"/>
  <c r="K119" i="12"/>
  <c r="K116" i="12"/>
  <c r="Q121" i="11"/>
  <c r="C119" i="11"/>
  <c r="P104" i="11"/>
  <c r="O99" i="11"/>
  <c r="O154" i="12"/>
  <c r="O126" i="11"/>
  <c r="G150" i="12"/>
  <c r="O148" i="12"/>
  <c r="G147" i="12"/>
  <c r="J127" i="12"/>
  <c r="J149" i="12"/>
  <c r="J119" i="12"/>
  <c r="D148" i="6"/>
  <c r="L146" i="6"/>
  <c r="D145" i="6"/>
  <c r="L143" i="6"/>
  <c r="D142" i="6"/>
  <c r="D140" i="6"/>
  <c r="L135" i="6"/>
  <c r="J65" i="10"/>
  <c r="J154" i="6" s="1"/>
  <c r="O104" i="11"/>
  <c r="O101" i="11"/>
  <c r="N99" i="11"/>
  <c r="N111" i="11"/>
  <c r="F101" i="11"/>
  <c r="F105" i="11"/>
  <c r="F99" i="11"/>
  <c r="G196" i="15"/>
  <c r="O63" i="10"/>
  <c r="N104" i="11"/>
  <c r="N101" i="11"/>
  <c r="M99" i="11"/>
  <c r="M111" i="11"/>
  <c r="M102" i="11"/>
  <c r="E101" i="11"/>
  <c r="E128" i="12"/>
  <c r="K123" i="12"/>
  <c r="N109" i="12"/>
  <c r="B146" i="6"/>
  <c r="J144" i="6"/>
  <c r="J46" i="10"/>
  <c r="N121" i="11"/>
  <c r="M104" i="11"/>
  <c r="M101" i="11"/>
  <c r="K99" i="11"/>
  <c r="L154" i="13"/>
  <c r="D153" i="13"/>
  <c r="D150" i="13"/>
  <c r="L111" i="11"/>
  <c r="D101" i="11"/>
  <c r="L99" i="11"/>
  <c r="D105" i="11"/>
  <c r="D99" i="11"/>
  <c r="J123" i="12"/>
  <c r="J139" i="6"/>
  <c r="B138" i="6"/>
  <c r="L104" i="11"/>
  <c r="L101" i="11"/>
  <c r="J99" i="11"/>
  <c r="G127" i="12"/>
  <c r="I123" i="12"/>
  <c r="L98" i="28"/>
  <c r="H46" i="10"/>
  <c r="K104" i="11"/>
  <c r="K101" i="11"/>
  <c r="G99" i="11"/>
  <c r="F127" i="12"/>
  <c r="H123" i="12"/>
  <c r="J117" i="12"/>
  <c r="J109" i="12"/>
  <c r="L135" i="13"/>
  <c r="K149" i="13"/>
  <c r="K119" i="13"/>
  <c r="C148" i="13"/>
  <c r="C118" i="13"/>
  <c r="P140" i="6"/>
  <c r="J104" i="11"/>
  <c r="J101" i="11"/>
  <c r="E127" i="12"/>
  <c r="H117" i="12"/>
  <c r="D129" i="12"/>
  <c r="J102" i="13"/>
  <c r="D126" i="28"/>
  <c r="O140" i="6"/>
  <c r="G139" i="6"/>
  <c r="G53" i="6"/>
  <c r="F147" i="6"/>
  <c r="F144" i="6"/>
  <c r="N142" i="6"/>
  <c r="Q148" i="11"/>
  <c r="O120" i="11"/>
  <c r="I104" i="11"/>
  <c r="I101" i="11"/>
  <c r="D127" i="12"/>
  <c r="P100" i="12"/>
  <c r="C129" i="12"/>
  <c r="K128" i="12"/>
  <c r="K125" i="12"/>
  <c r="C122" i="12"/>
  <c r="C121" i="12"/>
  <c r="K120" i="12"/>
  <c r="C119" i="12"/>
  <c r="K117" i="12"/>
  <c r="C116" i="12"/>
  <c r="C100" i="12"/>
  <c r="J135" i="13"/>
  <c r="K116" i="13"/>
  <c r="L129" i="28"/>
  <c r="L159" i="28"/>
  <c r="L116" i="28"/>
  <c r="L150" i="28"/>
  <c r="M52" i="6"/>
  <c r="O129" i="11"/>
  <c r="Q123" i="11"/>
  <c r="K120" i="11"/>
  <c r="Q109" i="11"/>
  <c r="P106" i="11"/>
  <c r="H101" i="11"/>
  <c r="J125" i="12"/>
  <c r="B122" i="12"/>
  <c r="J52" i="6"/>
  <c r="L139" i="6"/>
  <c r="D135" i="6"/>
  <c r="O123" i="11"/>
  <c r="P109" i="11"/>
  <c r="G101" i="11"/>
  <c r="I125" i="12"/>
  <c r="L140" i="6"/>
  <c r="L126" i="11"/>
  <c r="L123" i="11"/>
  <c r="C109" i="11"/>
  <c r="P103" i="11"/>
  <c r="M129" i="11"/>
  <c r="M122" i="11"/>
  <c r="E145" i="12"/>
  <c r="M109" i="11"/>
  <c r="M107" i="11"/>
  <c r="E106" i="11"/>
  <c r="E105" i="11"/>
  <c r="E104" i="11"/>
  <c r="M10" i="7"/>
  <c r="E10" i="7"/>
  <c r="M103" i="11"/>
  <c r="E99" i="11"/>
  <c r="J137" i="12"/>
  <c r="B117" i="12"/>
  <c r="H125" i="12"/>
  <c r="O102" i="12"/>
  <c r="G101" i="12"/>
  <c r="O99" i="12"/>
  <c r="O134" i="12"/>
  <c r="O107" i="11"/>
  <c r="O109" i="11"/>
  <c r="I134" i="6"/>
  <c r="J140" i="6"/>
  <c r="B139" i="6"/>
  <c r="G63" i="10"/>
  <c r="G120" i="11"/>
  <c r="K106" i="11"/>
  <c r="K103" i="11"/>
  <c r="P100" i="11"/>
  <c r="K151" i="12"/>
  <c r="K121" i="11"/>
  <c r="K107" i="11"/>
  <c r="C138" i="12"/>
  <c r="K136" i="12"/>
  <c r="C135" i="12"/>
  <c r="F128" i="12"/>
  <c r="F125" i="12"/>
  <c r="F153" i="12"/>
  <c r="N118" i="12"/>
  <c r="N142" i="12"/>
  <c r="N141" i="12"/>
  <c r="N105" i="12"/>
  <c r="N140" i="12"/>
  <c r="N138" i="12"/>
  <c r="F101" i="12"/>
  <c r="N99" i="12"/>
  <c r="G136" i="12"/>
  <c r="D125" i="28"/>
  <c r="D153" i="28"/>
  <c r="D128" i="28"/>
  <c r="K140" i="6"/>
  <c r="G136" i="6"/>
  <c r="G134" i="6"/>
  <c r="H123" i="11"/>
  <c r="G106" i="11"/>
  <c r="J103" i="11"/>
  <c r="O100" i="11"/>
  <c r="H121" i="12"/>
  <c r="E125" i="12"/>
  <c r="E123" i="12"/>
  <c r="M120" i="12"/>
  <c r="M128" i="12"/>
  <c r="E101" i="12"/>
  <c r="M99" i="12"/>
  <c r="C139" i="6"/>
  <c r="E136" i="6"/>
  <c r="E134" i="6"/>
  <c r="F106" i="11"/>
  <c r="N100" i="11"/>
  <c r="I109" i="11"/>
  <c r="I107" i="11"/>
  <c r="Q101" i="11"/>
  <c r="Q134" i="12"/>
  <c r="Q100" i="11"/>
  <c r="N135" i="12"/>
  <c r="D128" i="12"/>
  <c r="D125" i="12"/>
  <c r="O111" i="11"/>
  <c r="H151" i="13"/>
  <c r="H121" i="11"/>
  <c r="P101" i="11"/>
  <c r="Q148" i="13"/>
  <c r="Q118" i="13"/>
  <c r="K102" i="13"/>
  <c r="K50" i="9"/>
  <c r="C101" i="13"/>
  <c r="C49" i="9"/>
  <c r="C137" i="13"/>
  <c r="K47" i="9"/>
  <c r="F253" i="16"/>
  <c r="F204" i="15"/>
  <c r="N243" i="16"/>
  <c r="N187" i="15"/>
  <c r="F242" i="16"/>
  <c r="F186" i="15"/>
  <c r="E194" i="15"/>
  <c r="E197" i="15"/>
  <c r="D257" i="17"/>
  <c r="D212" i="15"/>
  <c r="L245" i="17"/>
  <c r="L189" i="15"/>
  <c r="L243" i="16"/>
  <c r="L187" i="15"/>
  <c r="D189" i="15"/>
  <c r="D184" i="15"/>
  <c r="D197" i="15"/>
  <c r="D192" i="15"/>
  <c r="D239" i="17"/>
  <c r="L229" i="16"/>
  <c r="L176" i="15"/>
  <c r="L168" i="15"/>
  <c r="L179" i="15"/>
  <c r="B102" i="12"/>
  <c r="E250" i="15"/>
  <c r="C198" i="15"/>
  <c r="C189" i="15"/>
  <c r="C184" i="15"/>
  <c r="C197" i="15"/>
  <c r="K172" i="15"/>
  <c r="K168" i="15"/>
  <c r="K179" i="15"/>
  <c r="Q246" i="15"/>
  <c r="B257" i="17"/>
  <c r="B212" i="15"/>
  <c r="J251" i="16"/>
  <c r="J202" i="15"/>
  <c r="B184" i="15"/>
  <c r="B197" i="15"/>
  <c r="B192" i="15"/>
  <c r="J237" i="16"/>
  <c r="J177" i="15"/>
  <c r="B234" i="16"/>
  <c r="B172" i="15"/>
  <c r="Q201" i="15"/>
  <c r="Q206" i="15"/>
  <c r="P249" i="17"/>
  <c r="P206" i="15"/>
  <c r="H232" i="16"/>
  <c r="H170" i="15"/>
  <c r="H229" i="16"/>
  <c r="H168" i="15"/>
  <c r="Q205" i="15"/>
  <c r="O201" i="15"/>
  <c r="O206" i="15"/>
  <c r="G198" i="15"/>
  <c r="G191" i="15"/>
  <c r="G187" i="15"/>
  <c r="G184" i="15"/>
  <c r="O178" i="15"/>
  <c r="C50" i="9"/>
  <c r="C102" i="13"/>
  <c r="K100" i="13"/>
  <c r="K48" i="9"/>
  <c r="K136" i="13"/>
  <c r="C99" i="13"/>
  <c r="C47" i="9"/>
  <c r="E188" i="15"/>
  <c r="N252" i="16"/>
  <c r="N203" i="15"/>
  <c r="F251" i="16"/>
  <c r="F202" i="15"/>
  <c r="F191" i="15"/>
  <c r="F189" i="15"/>
  <c r="F243" i="16"/>
  <c r="F187" i="15"/>
  <c r="N178" i="15"/>
  <c r="F232" i="16"/>
  <c r="F170" i="15"/>
  <c r="N168" i="15"/>
  <c r="N226" i="16"/>
  <c r="N164" i="15"/>
  <c r="D108" i="12"/>
  <c r="M211" i="15"/>
  <c r="M201" i="15"/>
  <c r="M206" i="15"/>
  <c r="E196" i="15"/>
  <c r="E191" i="15"/>
  <c r="E189" i="15"/>
  <c r="E187" i="15"/>
  <c r="E184" i="15"/>
  <c r="M178" i="15"/>
  <c r="I221" i="17"/>
  <c r="I159" i="17"/>
  <c r="K109" i="12"/>
  <c r="C10" i="8"/>
  <c r="K103" i="12"/>
  <c r="M173" i="15"/>
  <c r="H253" i="17"/>
  <c r="H204" i="17"/>
  <c r="P251" i="17"/>
  <c r="P202" i="17"/>
  <c r="H250" i="17"/>
  <c r="H201" i="17"/>
  <c r="P186" i="17"/>
  <c r="P242" i="17"/>
  <c r="H185" i="17"/>
  <c r="H241" i="17"/>
  <c r="P189" i="17"/>
  <c r="P76" i="14"/>
  <c r="P170" i="17"/>
  <c r="P232" i="17"/>
  <c r="H231" i="17"/>
  <c r="H169" i="17"/>
  <c r="L121" i="11"/>
  <c r="C128" i="11"/>
  <c r="K148" i="12"/>
  <c r="C147" i="12"/>
  <c r="K145" i="12"/>
  <c r="K141" i="12"/>
  <c r="K138" i="12"/>
  <c r="N100" i="12"/>
  <c r="I127" i="12"/>
  <c r="Q125" i="12"/>
  <c r="I122" i="12"/>
  <c r="Q117" i="12"/>
  <c r="I116" i="12"/>
  <c r="I103" i="12"/>
  <c r="E46" i="6"/>
  <c r="E34" i="6"/>
  <c r="N201" i="15"/>
  <c r="K180" i="15"/>
  <c r="K173" i="15"/>
  <c r="M169" i="15"/>
  <c r="J129" i="11"/>
  <c r="J106" i="11"/>
  <c r="J141" i="12"/>
  <c r="B99" i="11"/>
  <c r="J106" i="12"/>
  <c r="H127" i="12"/>
  <c r="P125" i="12"/>
  <c r="H119" i="12"/>
  <c r="P117" i="12"/>
  <c r="H116" i="12"/>
  <c r="P187" i="15"/>
  <c r="K176" i="15"/>
  <c r="F173" i="15"/>
  <c r="L169" i="15"/>
  <c r="Q129" i="11"/>
  <c r="Q151" i="12"/>
  <c r="Q146" i="12"/>
  <c r="I145" i="12"/>
  <c r="I111" i="11"/>
  <c r="I106" i="11"/>
  <c r="I10" i="7"/>
  <c r="Q139" i="12"/>
  <c r="I99" i="11"/>
  <c r="L100" i="12"/>
  <c r="O125" i="12"/>
  <c r="G122" i="12"/>
  <c r="G121" i="12"/>
  <c r="G119" i="12"/>
  <c r="O117" i="12"/>
  <c r="G116" i="12"/>
  <c r="O101" i="12"/>
  <c r="P118" i="13"/>
  <c r="M101" i="13"/>
  <c r="C46" i="6"/>
  <c r="C34" i="6"/>
  <c r="C196" i="15"/>
  <c r="E180" i="15"/>
  <c r="I176" i="15"/>
  <c r="K169" i="15"/>
  <c r="D174" i="17"/>
  <c r="D175" i="17"/>
  <c r="P10" i="7"/>
  <c r="H10" i="7"/>
  <c r="K100" i="12"/>
  <c r="N125" i="12"/>
  <c r="F151" i="12"/>
  <c r="F149" i="12"/>
  <c r="N147" i="12"/>
  <c r="F146" i="12"/>
  <c r="N101" i="12"/>
  <c r="L137" i="13"/>
  <c r="L101" i="13"/>
  <c r="B196" i="15"/>
  <c r="N186" i="15"/>
  <c r="I169" i="15"/>
  <c r="O151" i="12"/>
  <c r="O146" i="12"/>
  <c r="G145" i="12"/>
  <c r="G141" i="12"/>
  <c r="O10" i="7"/>
  <c r="G10" i="7"/>
  <c r="O139" i="12"/>
  <c r="G138" i="12"/>
  <c r="O136" i="12"/>
  <c r="J100" i="12"/>
  <c r="M125" i="12"/>
  <c r="E122" i="12"/>
  <c r="E121" i="12"/>
  <c r="E119" i="12"/>
  <c r="E116" i="12"/>
  <c r="M101" i="12"/>
  <c r="C152" i="13"/>
  <c r="C122" i="13"/>
  <c r="K101" i="13"/>
  <c r="C48" i="9"/>
  <c r="Q48" i="6"/>
  <c r="I47" i="6"/>
  <c r="Q45" i="6"/>
  <c r="I41" i="6"/>
  <c r="H169" i="15"/>
  <c r="F194" i="15"/>
  <c r="F192" i="15"/>
  <c r="N176" i="15"/>
  <c r="N174" i="15"/>
  <c r="N231" i="16"/>
  <c r="N169" i="15"/>
  <c r="N225" i="16"/>
  <c r="N163" i="15"/>
  <c r="N127" i="11"/>
  <c r="N122" i="11"/>
  <c r="F111" i="11"/>
  <c r="N107" i="11"/>
  <c r="F104" i="11"/>
  <c r="N10" i="7"/>
  <c r="F10" i="7"/>
  <c r="F138" i="12"/>
  <c r="L125" i="12"/>
  <c r="D121" i="12"/>
  <c r="L117" i="12"/>
  <c r="D116" i="12"/>
  <c r="D103" i="12"/>
  <c r="L101" i="12"/>
  <c r="J137" i="13"/>
  <c r="Q210" i="15"/>
  <c r="O204" i="15"/>
  <c r="H160" i="15"/>
  <c r="Q102" i="13"/>
  <c r="I137" i="13"/>
  <c r="Q47" i="9"/>
  <c r="Q99" i="13"/>
  <c r="G35" i="6"/>
  <c r="L10" i="7"/>
  <c r="D10" i="7"/>
  <c r="B129" i="12"/>
  <c r="J128" i="12"/>
  <c r="B151" i="12"/>
  <c r="J147" i="12"/>
  <c r="B146" i="12"/>
  <c r="B139" i="12"/>
  <c r="B100" i="12"/>
  <c r="I101" i="13"/>
  <c r="P102" i="13"/>
  <c r="P135" i="13"/>
  <c r="P99" i="13"/>
  <c r="F96" i="14"/>
  <c r="F157" i="6" s="1"/>
  <c r="O210" i="15"/>
  <c r="P171" i="15"/>
  <c r="D169" i="15"/>
  <c r="N94" i="14"/>
  <c r="N210" i="16"/>
  <c r="N201" i="16"/>
  <c r="N208" i="16"/>
  <c r="F173" i="16"/>
  <c r="F171" i="16"/>
  <c r="F92" i="14"/>
  <c r="F168" i="16"/>
  <c r="F180" i="16"/>
  <c r="I128" i="12"/>
  <c r="I120" i="12"/>
  <c r="I117" i="12"/>
  <c r="I101" i="12"/>
  <c r="Q99" i="12"/>
  <c r="O118" i="13"/>
  <c r="O148" i="13"/>
  <c r="O102" i="13"/>
  <c r="O50" i="9"/>
  <c r="G49" i="9"/>
  <c r="O135" i="13"/>
  <c r="O47" i="9"/>
  <c r="O99" i="13"/>
  <c r="E96" i="14"/>
  <c r="E157" i="6" s="1"/>
  <c r="M48" i="6"/>
  <c r="E47" i="6"/>
  <c r="M45" i="6"/>
  <c r="E41" i="6"/>
  <c r="B204" i="15"/>
  <c r="B186" i="15"/>
  <c r="J109" i="11"/>
  <c r="B10" i="7"/>
  <c r="B102" i="11"/>
  <c r="H101" i="12"/>
  <c r="P99" i="12"/>
  <c r="Q135" i="13"/>
  <c r="N102" i="13"/>
  <c r="F101" i="13"/>
  <c r="N135" i="13"/>
  <c r="N99" i="13"/>
  <c r="M210" i="15"/>
  <c r="E190" i="15"/>
  <c r="I178" i="15"/>
  <c r="N171" i="15"/>
  <c r="B169" i="15"/>
  <c r="Q215" i="15"/>
  <c r="Q208" i="15"/>
  <c r="Q207" i="15"/>
  <c r="I190" i="15"/>
  <c r="I192" i="15"/>
  <c r="I179" i="15"/>
  <c r="I172" i="15"/>
  <c r="Q174" i="15"/>
  <c r="Q172" i="15"/>
  <c r="Q160" i="15"/>
  <c r="Q163" i="15"/>
  <c r="N206" i="16"/>
  <c r="M102" i="13"/>
  <c r="E101" i="13"/>
  <c r="M135" i="13"/>
  <c r="M99" i="13"/>
  <c r="I171" i="15"/>
  <c r="P215" i="15"/>
  <c r="P208" i="15"/>
  <c r="P207" i="15"/>
  <c r="H179" i="15"/>
  <c r="H225" i="16"/>
  <c r="H163" i="15"/>
  <c r="P223" i="16"/>
  <c r="P161" i="15"/>
  <c r="P160" i="15"/>
  <c r="P163" i="15"/>
  <c r="G185" i="17"/>
  <c r="G241" i="17"/>
  <c r="H162" i="17"/>
  <c r="H224" i="17"/>
  <c r="O164" i="15"/>
  <c r="F204" i="17"/>
  <c r="F253" i="17"/>
  <c r="N76" i="14"/>
  <c r="N105" i="6" s="1"/>
  <c r="N196" i="17"/>
  <c r="F231" i="17"/>
  <c r="F169" i="17"/>
  <c r="E206" i="17"/>
  <c r="E190" i="17"/>
  <c r="E188" i="17"/>
  <c r="E185" i="17"/>
  <c r="E241" i="17"/>
  <c r="F164" i="17"/>
  <c r="N163" i="17"/>
  <c r="E166" i="25"/>
  <c r="E206" i="25"/>
  <c r="M164" i="25"/>
  <c r="M204" i="25"/>
  <c r="E203" i="25"/>
  <c r="E163" i="25"/>
  <c r="E147" i="25"/>
  <c r="E195" i="25"/>
  <c r="M145" i="25"/>
  <c r="M193" i="25"/>
  <c r="M140" i="25"/>
  <c r="M189" i="25"/>
  <c r="M132" i="25"/>
  <c r="M183" i="25"/>
  <c r="E182" i="25"/>
  <c r="E131" i="25"/>
  <c r="M162" i="15"/>
  <c r="N213" i="16"/>
  <c r="N207" i="16"/>
  <c r="N202" i="16"/>
  <c r="F194" i="16"/>
  <c r="F185" i="16"/>
  <c r="F179" i="16"/>
  <c r="F176" i="16"/>
  <c r="F172" i="16"/>
  <c r="F169" i="16"/>
  <c r="N164" i="16"/>
  <c r="L190" i="17"/>
  <c r="L196" i="17"/>
  <c r="L189" i="17"/>
  <c r="P207" i="19"/>
  <c r="H190" i="19"/>
  <c r="H184" i="19"/>
  <c r="E240" i="17"/>
  <c r="P243" i="20"/>
  <c r="P200" i="20"/>
  <c r="H196" i="20"/>
  <c r="H207" i="20"/>
  <c r="H164" i="20"/>
  <c r="H162" i="20"/>
  <c r="H170" i="20"/>
  <c r="H159" i="20"/>
  <c r="D204" i="16"/>
  <c r="D253" i="16"/>
  <c r="L202" i="16"/>
  <c r="L251" i="16"/>
  <c r="D201" i="16"/>
  <c r="D250" i="16"/>
  <c r="L245" i="16"/>
  <c r="K161" i="16"/>
  <c r="J171" i="16"/>
  <c r="J180" i="16"/>
  <c r="J164" i="16"/>
  <c r="J159" i="16"/>
  <c r="J162" i="16"/>
  <c r="O75" i="18"/>
  <c r="O40" i="9"/>
  <c r="O37" i="9" s="1"/>
  <c r="E210" i="20"/>
  <c r="E164" i="20"/>
  <c r="E96" i="18"/>
  <c r="E161" i="20"/>
  <c r="E158" i="20"/>
  <c r="E159" i="20"/>
  <c r="Q94" i="14"/>
  <c r="Q206" i="16"/>
  <c r="I178" i="16"/>
  <c r="I180" i="16"/>
  <c r="I171" i="16"/>
  <c r="K235" i="20"/>
  <c r="K191" i="19"/>
  <c r="C231" i="20"/>
  <c r="C180" i="19"/>
  <c r="K182" i="19"/>
  <c r="K177" i="19"/>
  <c r="K179" i="19"/>
  <c r="K187" i="19"/>
  <c r="K180" i="19"/>
  <c r="P215" i="16"/>
  <c r="P206" i="16"/>
  <c r="H178" i="16"/>
  <c r="H180" i="16"/>
  <c r="H171" i="16"/>
  <c r="H169" i="16"/>
  <c r="H179" i="16"/>
  <c r="H164" i="16"/>
  <c r="H162" i="16"/>
  <c r="O201" i="16"/>
  <c r="O206" i="16"/>
  <c r="G189" i="16"/>
  <c r="G184" i="16"/>
  <c r="O173" i="16"/>
  <c r="O168" i="16"/>
  <c r="O159" i="16"/>
  <c r="G163" i="16"/>
  <c r="G164" i="16"/>
  <c r="G162" i="16"/>
  <c r="E207" i="17"/>
  <c r="E205" i="17"/>
  <c r="M187" i="17"/>
  <c r="M243" i="17"/>
  <c r="M184" i="17"/>
  <c r="M240" i="17"/>
  <c r="M168" i="17"/>
  <c r="M230" i="17"/>
  <c r="N164" i="17"/>
  <c r="Q230" i="20"/>
  <c r="Q230" i="19"/>
  <c r="Q222" i="19"/>
  <c r="Q165" i="19"/>
  <c r="Q159" i="19"/>
  <c r="Q168" i="19"/>
  <c r="Q163" i="19"/>
  <c r="Q170" i="19"/>
  <c r="P210" i="19"/>
  <c r="P195" i="19"/>
  <c r="H235" i="20"/>
  <c r="H191" i="19"/>
  <c r="P227" i="20"/>
  <c r="P176" i="19"/>
  <c r="H177" i="19"/>
  <c r="H187" i="19"/>
  <c r="H180" i="19"/>
  <c r="H223" i="21"/>
  <c r="H168" i="19"/>
  <c r="P222" i="21"/>
  <c r="P165" i="19"/>
  <c r="P217" i="20"/>
  <c r="P160" i="19"/>
  <c r="H216" i="20"/>
  <c r="H159" i="19"/>
  <c r="P163" i="19"/>
  <c r="P170" i="19"/>
  <c r="G210" i="21"/>
  <c r="G246" i="21"/>
  <c r="O198" i="21"/>
  <c r="O241" i="21"/>
  <c r="G197" i="21"/>
  <c r="G240" i="21"/>
  <c r="O195" i="21"/>
  <c r="O238" i="21"/>
  <c r="G228" i="21"/>
  <c r="G177" i="21"/>
  <c r="G224" i="21"/>
  <c r="G172" i="21"/>
  <c r="G220" i="21"/>
  <c r="G163" i="21"/>
  <c r="G161" i="21"/>
  <c r="G218" i="21"/>
  <c r="O159" i="21"/>
  <c r="O216" i="21"/>
  <c r="G158" i="21"/>
  <c r="G215" i="21"/>
  <c r="Q100" i="13"/>
  <c r="I99" i="13"/>
  <c r="B91" i="14"/>
  <c r="O92" i="14"/>
  <c r="D196" i="15"/>
  <c r="D191" i="15"/>
  <c r="I179" i="16"/>
  <c r="M174" i="16"/>
  <c r="M211" i="16"/>
  <c r="E198" i="16"/>
  <c r="E196" i="16"/>
  <c r="E191" i="16"/>
  <c r="E189" i="16"/>
  <c r="E187" i="16"/>
  <c r="E184" i="16"/>
  <c r="M180" i="16"/>
  <c r="M178" i="16"/>
  <c r="M173" i="16"/>
  <c r="G224" i="17"/>
  <c r="P204" i="17"/>
  <c r="N170" i="17"/>
  <c r="C233" i="19"/>
  <c r="K184" i="19"/>
  <c r="P100" i="13"/>
  <c r="H99" i="13"/>
  <c r="C47" i="6"/>
  <c r="C41" i="6"/>
  <c r="C35" i="6"/>
  <c r="N92" i="14"/>
  <c r="B160" i="15"/>
  <c r="C208" i="15"/>
  <c r="C205" i="15"/>
  <c r="C202" i="15"/>
  <c r="K211" i="15"/>
  <c r="K192" i="15"/>
  <c r="K190" i="15"/>
  <c r="K188" i="15"/>
  <c r="B196" i="16"/>
  <c r="L174" i="16"/>
  <c r="N160" i="16"/>
  <c r="D215" i="16"/>
  <c r="D213" i="16"/>
  <c r="L209" i="16"/>
  <c r="L256" i="16"/>
  <c r="D208" i="16"/>
  <c r="D207" i="16"/>
  <c r="D205" i="16"/>
  <c r="D251" i="16"/>
  <c r="L210" i="16"/>
  <c r="D198" i="16"/>
  <c r="L197" i="16"/>
  <c r="L194" i="16"/>
  <c r="L246" i="16"/>
  <c r="D191" i="16"/>
  <c r="L188" i="16"/>
  <c r="L159" i="16"/>
  <c r="E224" i="17"/>
  <c r="O204" i="17"/>
  <c r="M170" i="17"/>
  <c r="G102" i="13"/>
  <c r="G50" i="9"/>
  <c r="O100" i="13"/>
  <c r="O48" i="9"/>
  <c r="G99" i="13"/>
  <c r="G47" i="9"/>
  <c r="K92" i="14"/>
  <c r="B213" i="15"/>
  <c r="B208" i="15"/>
  <c r="B191" i="15"/>
  <c r="K174" i="16"/>
  <c r="L160" i="16"/>
  <c r="K205" i="16"/>
  <c r="K210" i="16"/>
  <c r="C198" i="16"/>
  <c r="C191" i="16"/>
  <c r="K180" i="16"/>
  <c r="K173" i="16"/>
  <c r="K164" i="16"/>
  <c r="K159" i="16"/>
  <c r="C159" i="16"/>
  <c r="C162" i="16"/>
  <c r="N204" i="17"/>
  <c r="L170" i="17"/>
  <c r="F10" i="9"/>
  <c r="F102" i="13"/>
  <c r="F99" i="13"/>
  <c r="Q49" i="6"/>
  <c r="Q34" i="6"/>
  <c r="G92" i="14"/>
  <c r="N161" i="15"/>
  <c r="N159" i="15"/>
  <c r="Q212" i="15"/>
  <c r="Q204" i="15"/>
  <c r="I213" i="15"/>
  <c r="I197" i="15"/>
  <c r="I194" i="15"/>
  <c r="I185" i="15"/>
  <c r="I180" i="15"/>
  <c r="J174" i="16"/>
  <c r="K160" i="16"/>
  <c r="G204" i="17"/>
  <c r="H252" i="17"/>
  <c r="H203" i="17"/>
  <c r="P197" i="17"/>
  <c r="P192" i="17"/>
  <c r="P190" i="17"/>
  <c r="P188" i="17"/>
  <c r="H173" i="17"/>
  <c r="H235" i="17"/>
  <c r="I164" i="17"/>
  <c r="K162" i="21"/>
  <c r="E10" i="9"/>
  <c r="E99" i="13"/>
  <c r="P204" i="15"/>
  <c r="H180" i="15"/>
  <c r="I174" i="16"/>
  <c r="J160" i="16"/>
  <c r="O197" i="17"/>
  <c r="O192" i="17"/>
  <c r="O190" i="17"/>
  <c r="O188" i="17"/>
  <c r="G173" i="17"/>
  <c r="G235" i="17"/>
  <c r="G171" i="17"/>
  <c r="G233" i="17"/>
  <c r="D10" i="9"/>
  <c r="D99" i="13"/>
  <c r="M163" i="15"/>
  <c r="L161" i="15"/>
  <c r="L159" i="15"/>
  <c r="O212" i="15"/>
  <c r="G197" i="15"/>
  <c r="G194" i="15"/>
  <c r="G180" i="15"/>
  <c r="H174" i="16"/>
  <c r="L164" i="16"/>
  <c r="H160" i="16"/>
  <c r="E242" i="17"/>
  <c r="N197" i="17"/>
  <c r="N192" i="17"/>
  <c r="N188" i="17"/>
  <c r="F243" i="17"/>
  <c r="F187" i="17"/>
  <c r="N241" i="17"/>
  <c r="N185" i="17"/>
  <c r="F240" i="17"/>
  <c r="F184" i="17"/>
  <c r="I167" i="23"/>
  <c r="I174" i="23"/>
  <c r="I164" i="23"/>
  <c r="M253" i="17"/>
  <c r="M204" i="17"/>
  <c r="E187" i="17"/>
  <c r="E243" i="17"/>
  <c r="E173" i="17"/>
  <c r="E235" i="17"/>
  <c r="E171" i="17"/>
  <c r="E233" i="17"/>
  <c r="F223" i="17"/>
  <c r="F161" i="17"/>
  <c r="J100" i="13"/>
  <c r="F90" i="14"/>
  <c r="M40" i="6"/>
  <c r="M34" i="6"/>
  <c r="J161" i="15"/>
  <c r="J159" i="15"/>
  <c r="E192" i="15"/>
  <c r="E185" i="15"/>
  <c r="G190" i="16"/>
  <c r="D253" i="17"/>
  <c r="M250" i="17"/>
  <c r="N202" i="17"/>
  <c r="F160" i="17"/>
  <c r="L197" i="17"/>
  <c r="L192" i="17"/>
  <c r="L188" i="17"/>
  <c r="D187" i="17"/>
  <c r="D243" i="17"/>
  <c r="L185" i="17"/>
  <c r="L241" i="17"/>
  <c r="D171" i="17"/>
  <c r="D233" i="17"/>
  <c r="M162" i="17"/>
  <c r="M224" i="17"/>
  <c r="P161" i="19"/>
  <c r="I159" i="15"/>
  <c r="L247" i="17"/>
  <c r="D194" i="15"/>
  <c r="D246" i="17"/>
  <c r="D244" i="17"/>
  <c r="F190" i="16"/>
  <c r="L173" i="16"/>
  <c r="O232" i="17"/>
  <c r="M202" i="17"/>
  <c r="K253" i="17"/>
  <c r="K204" i="17"/>
  <c r="C187" i="17"/>
  <c r="C243" i="17"/>
  <c r="K185" i="17"/>
  <c r="K241" i="17"/>
  <c r="D161" i="17"/>
  <c r="D223" i="17"/>
  <c r="F171" i="23"/>
  <c r="F209" i="24"/>
  <c r="N195" i="24"/>
  <c r="N147" i="23"/>
  <c r="O94" i="14"/>
  <c r="C185" i="15"/>
  <c r="M169" i="16"/>
  <c r="L257" i="16"/>
  <c r="L255" i="16"/>
  <c r="L250" i="16"/>
  <c r="L247" i="16"/>
  <c r="D194" i="16"/>
  <c r="D244" i="16"/>
  <c r="L242" i="16"/>
  <c r="L187" i="16"/>
  <c r="L176" i="16"/>
  <c r="M241" i="17"/>
  <c r="L202" i="17"/>
  <c r="E170" i="17"/>
  <c r="J253" i="17"/>
  <c r="J204" i="17"/>
  <c r="B240" i="17"/>
  <c r="B184" i="17"/>
  <c r="B233" i="17"/>
  <c r="B171" i="17"/>
  <c r="K162" i="17"/>
  <c r="K224" i="17"/>
  <c r="C223" i="17"/>
  <c r="C161" i="17"/>
  <c r="H203" i="20"/>
  <c r="O49" i="9"/>
  <c r="G48" i="9"/>
  <c r="L189" i="16"/>
  <c r="L169" i="16"/>
  <c r="J163" i="16"/>
  <c r="I253" i="17"/>
  <c r="I204" i="17"/>
  <c r="Q186" i="17"/>
  <c r="Q242" i="17"/>
  <c r="Q192" i="17"/>
  <c r="Q196" i="17"/>
  <c r="Q232" i="17"/>
  <c r="Q170" i="17"/>
  <c r="J221" i="17"/>
  <c r="J159" i="17"/>
  <c r="K102" i="18"/>
  <c r="K165" i="6" s="1"/>
  <c r="I210" i="21"/>
  <c r="I246" i="21"/>
  <c r="Q195" i="21"/>
  <c r="Q238" i="21"/>
  <c r="I206" i="21"/>
  <c r="I207" i="21"/>
  <c r="H246" i="21"/>
  <c r="H210" i="21"/>
  <c r="H81" i="18"/>
  <c r="H110" i="6" s="1"/>
  <c r="H207" i="21"/>
  <c r="G143" i="29"/>
  <c r="G111" i="27"/>
  <c r="G120" i="27"/>
  <c r="G109" i="27"/>
  <c r="G116" i="27"/>
  <c r="G118" i="27"/>
  <c r="O54" i="41"/>
  <c r="O75" i="41"/>
  <c r="G74" i="41"/>
  <c r="G53" i="41"/>
  <c r="O72" i="41"/>
  <c r="O51" i="41"/>
  <c r="B91" i="52"/>
  <c r="B106" i="52"/>
  <c r="B80" i="52"/>
  <c r="B88" i="52"/>
  <c r="B76" i="52"/>
  <c r="B95" i="52"/>
  <c r="F240" i="21"/>
  <c r="F197" i="21"/>
  <c r="F206" i="21"/>
  <c r="F163" i="21"/>
  <c r="F220" i="21"/>
  <c r="E211" i="23"/>
  <c r="E175" i="23"/>
  <c r="E147" i="23"/>
  <c r="E159" i="23"/>
  <c r="M131" i="23"/>
  <c r="M182" i="23"/>
  <c r="I197" i="21"/>
  <c r="P159" i="21"/>
  <c r="M229" i="21"/>
  <c r="M178" i="21"/>
  <c r="M209" i="20"/>
  <c r="L235" i="21"/>
  <c r="L191" i="21"/>
  <c r="K195" i="21"/>
  <c r="K238" i="21"/>
  <c r="K235" i="21"/>
  <c r="K191" i="21"/>
  <c r="C233" i="21"/>
  <c r="G135" i="23"/>
  <c r="J195" i="24"/>
  <c r="J147" i="23"/>
  <c r="C37" i="30"/>
  <c r="C174" i="6" s="1"/>
  <c r="C34" i="30"/>
  <c r="K183" i="19"/>
  <c r="K181" i="19"/>
  <c r="H243" i="20"/>
  <c r="B246" i="21"/>
  <c r="B210" i="21"/>
  <c r="B240" i="21"/>
  <c r="B197" i="21"/>
  <c r="J235" i="21"/>
  <c r="J191" i="21"/>
  <c r="I172" i="23"/>
  <c r="I168" i="23"/>
  <c r="I166" i="23"/>
  <c r="I163" i="23"/>
  <c r="I149" i="23"/>
  <c r="I197" i="23"/>
  <c r="I147" i="23"/>
  <c r="D129" i="28"/>
  <c r="L99" i="28"/>
  <c r="L96" i="28"/>
  <c r="L98" i="29"/>
  <c r="L136" i="29"/>
  <c r="D97" i="29"/>
  <c r="D135" i="29"/>
  <c r="J183" i="19"/>
  <c r="I200" i="21"/>
  <c r="I235" i="21"/>
  <c r="I191" i="21"/>
  <c r="H163" i="23"/>
  <c r="I183" i="19"/>
  <c r="Q166" i="19"/>
  <c r="F170" i="20"/>
  <c r="F167" i="20"/>
  <c r="F166" i="20"/>
  <c r="H163" i="21"/>
  <c r="H206" i="21"/>
  <c r="H241" i="21"/>
  <c r="H198" i="21"/>
  <c r="H235" i="21"/>
  <c r="H191" i="21"/>
  <c r="P160" i="21"/>
  <c r="P217" i="21"/>
  <c r="G168" i="23"/>
  <c r="G166" i="23"/>
  <c r="G163" i="23"/>
  <c r="G149" i="23"/>
  <c r="G147" i="23"/>
  <c r="P241" i="20"/>
  <c r="P188" i="19"/>
  <c r="H183" i="19"/>
  <c r="P182" i="19"/>
  <c r="H181" i="19"/>
  <c r="H227" i="20"/>
  <c r="P166" i="19"/>
  <c r="P220" i="20"/>
  <c r="P215" i="20"/>
  <c r="M199" i="20"/>
  <c r="E190" i="20"/>
  <c r="E188" i="20"/>
  <c r="E184" i="20"/>
  <c r="E182" i="20"/>
  <c r="O196" i="21"/>
  <c r="O194" i="21" s="1"/>
  <c r="O239" i="21"/>
  <c r="G166" i="21"/>
  <c r="O160" i="21"/>
  <c r="O217" i="21"/>
  <c r="G159" i="21"/>
  <c r="G216" i="21"/>
  <c r="F147" i="23"/>
  <c r="I129" i="29"/>
  <c r="I159" i="29"/>
  <c r="Q125" i="29"/>
  <c r="Q155" i="29"/>
  <c r="I154" i="29"/>
  <c r="I124" i="29"/>
  <c r="Q110" i="29"/>
  <c r="Q146" i="29"/>
  <c r="I145" i="29"/>
  <c r="I109" i="29"/>
  <c r="I141" i="29"/>
  <c r="I105" i="29"/>
  <c r="Q101" i="29"/>
  <c r="Q139" i="29"/>
  <c r="Q99" i="29"/>
  <c r="Q137" i="29"/>
  <c r="I136" i="29"/>
  <c r="I98" i="29"/>
  <c r="Q96" i="29"/>
  <c r="Q134" i="29"/>
  <c r="I102" i="29"/>
  <c r="I100" i="29"/>
  <c r="I95" i="29" s="1"/>
  <c r="I57" i="26"/>
  <c r="I74" i="26" s="1"/>
  <c r="I171" i="6" s="1"/>
  <c r="F241" i="21"/>
  <c r="F198" i="21"/>
  <c r="N160" i="21"/>
  <c r="N217" i="21"/>
  <c r="F159" i="21"/>
  <c r="F216" i="21"/>
  <c r="P78" i="22"/>
  <c r="P169" i="6" s="1"/>
  <c r="L178" i="15"/>
  <c r="D232" i="16"/>
  <c r="L230" i="16"/>
  <c r="D227" i="16"/>
  <c r="L164" i="15"/>
  <c r="L224" i="16"/>
  <c r="D223" i="16"/>
  <c r="J173" i="16"/>
  <c r="C206" i="17"/>
  <c r="C253" i="17"/>
  <c r="C204" i="17"/>
  <c r="K190" i="17"/>
  <c r="I81" i="18"/>
  <c r="M232" i="19"/>
  <c r="M168" i="19"/>
  <c r="O163" i="19"/>
  <c r="F237" i="21"/>
  <c r="N172" i="19"/>
  <c r="N170" i="19"/>
  <c r="N166" i="19"/>
  <c r="N163" i="19"/>
  <c r="I207" i="20"/>
  <c r="K199" i="20"/>
  <c r="C188" i="20"/>
  <c r="C182" i="20"/>
  <c r="C180" i="20"/>
  <c r="K181" i="20"/>
  <c r="C246" i="21"/>
  <c r="Q230" i="21"/>
  <c r="I215" i="21"/>
  <c r="M195" i="21"/>
  <c r="D163" i="21"/>
  <c r="M160" i="21"/>
  <c r="M217" i="21"/>
  <c r="E159" i="21"/>
  <c r="E216" i="21"/>
  <c r="M187" i="23"/>
  <c r="B147" i="23"/>
  <c r="K178" i="15"/>
  <c r="K171" i="15"/>
  <c r="C174" i="15"/>
  <c r="C227" i="17"/>
  <c r="K226" i="17"/>
  <c r="Q204" i="16"/>
  <c r="I173" i="16"/>
  <c r="B206" i="17"/>
  <c r="C164" i="17"/>
  <c r="P51" i="18"/>
  <c r="P60" i="6" s="1"/>
  <c r="I232" i="19"/>
  <c r="M163" i="19"/>
  <c r="E246" i="20"/>
  <c r="M202" i="19"/>
  <c r="M241" i="20"/>
  <c r="E209" i="19"/>
  <c r="E234" i="20"/>
  <c r="E232" i="20"/>
  <c r="M231" i="20"/>
  <c r="M220" i="20"/>
  <c r="B182" i="20"/>
  <c r="P230" i="21"/>
  <c r="H215" i="21"/>
  <c r="L195" i="21"/>
  <c r="I172" i="21"/>
  <c r="C163" i="21"/>
  <c r="G187" i="23"/>
  <c r="E167" i="23"/>
  <c r="P210" i="16"/>
  <c r="P204" i="16"/>
  <c r="H197" i="16"/>
  <c r="H194" i="16"/>
  <c r="H192" i="16"/>
  <c r="P189" i="16"/>
  <c r="H173" i="16"/>
  <c r="I190" i="17"/>
  <c r="L177" i="19"/>
  <c r="I163" i="19"/>
  <c r="G159" i="19"/>
  <c r="L202" i="19"/>
  <c r="L241" i="20"/>
  <c r="L195" i="19"/>
  <c r="D234" i="20"/>
  <c r="D181" i="19"/>
  <c r="L172" i="19"/>
  <c r="D159" i="19"/>
  <c r="I209" i="20"/>
  <c r="I199" i="20"/>
  <c r="Q187" i="20"/>
  <c r="Q181" i="20"/>
  <c r="I187" i="20"/>
  <c r="O230" i="21"/>
  <c r="B200" i="21"/>
  <c r="I195" i="21"/>
  <c r="H172" i="21"/>
  <c r="C167" i="23"/>
  <c r="O131" i="23"/>
  <c r="O128" i="27"/>
  <c r="Q176" i="15"/>
  <c r="I173" i="15"/>
  <c r="Q169" i="15"/>
  <c r="O212" i="16"/>
  <c r="O210" i="16"/>
  <c r="O204" i="16"/>
  <c r="G197" i="16"/>
  <c r="G192" i="16"/>
  <c r="G188" i="16"/>
  <c r="G185" i="16"/>
  <c r="O189" i="16"/>
  <c r="G178" i="16"/>
  <c r="O174" i="16"/>
  <c r="G173" i="16"/>
  <c r="G167" i="16" s="1"/>
  <c r="O163" i="16"/>
  <c r="G159" i="16"/>
  <c r="P196" i="17"/>
  <c r="H190" i="17"/>
  <c r="E244" i="19"/>
  <c r="E159" i="19"/>
  <c r="K202" i="19"/>
  <c r="K195" i="19"/>
  <c r="C207" i="19"/>
  <c r="C232" i="20"/>
  <c r="K231" i="20"/>
  <c r="K172" i="19"/>
  <c r="K163" i="19"/>
  <c r="G161" i="20"/>
  <c r="H209" i="20"/>
  <c r="H244" i="20"/>
  <c r="H168" i="20"/>
  <c r="P160" i="20"/>
  <c r="Q241" i="21"/>
  <c r="N230" i="21"/>
  <c r="F215" i="21"/>
  <c r="I199" i="21"/>
  <c r="H195" i="21"/>
  <c r="E166" i="23"/>
  <c r="P179" i="15"/>
  <c r="P176" i="15"/>
  <c r="P172" i="15"/>
  <c r="N212" i="16"/>
  <c r="N204" i="16"/>
  <c r="F192" i="16"/>
  <c r="F188" i="16"/>
  <c r="F178" i="16"/>
  <c r="F162" i="16"/>
  <c r="O196" i="17"/>
  <c r="O189" i="17"/>
  <c r="G190" i="17"/>
  <c r="P164" i="17"/>
  <c r="G177" i="19"/>
  <c r="E168" i="19"/>
  <c r="J202" i="19"/>
  <c r="J198" i="19"/>
  <c r="J195" i="19"/>
  <c r="B237" i="21"/>
  <c r="J190" i="19"/>
  <c r="J177" i="19"/>
  <c r="J170" i="19"/>
  <c r="J167" i="19"/>
  <c r="M168" i="20"/>
  <c r="G199" i="20"/>
  <c r="G168" i="20"/>
  <c r="O160" i="20"/>
  <c r="E215" i="21"/>
  <c r="H199" i="21"/>
  <c r="F195" i="21"/>
  <c r="F172" i="21"/>
  <c r="F169" i="24"/>
  <c r="D171" i="25"/>
  <c r="D209" i="25"/>
  <c r="L166" i="25"/>
  <c r="L206" i="25"/>
  <c r="D165" i="25"/>
  <c r="D205" i="25"/>
  <c r="L163" i="25"/>
  <c r="L203" i="25"/>
  <c r="L197" i="25"/>
  <c r="L149" i="25"/>
  <c r="L147" i="25"/>
  <c r="L195" i="25"/>
  <c r="D194" i="25"/>
  <c r="D146" i="25"/>
  <c r="O179" i="15"/>
  <c r="O176" i="15"/>
  <c r="G173" i="15"/>
  <c r="O169" i="15"/>
  <c r="G226" i="17"/>
  <c r="O225" i="17"/>
  <c r="M212" i="16"/>
  <c r="M204" i="16"/>
  <c r="E197" i="16"/>
  <c r="E194" i="16"/>
  <c r="E192" i="16"/>
  <c r="E190" i="16"/>
  <c r="E188" i="16"/>
  <c r="E185" i="16"/>
  <c r="E178" i="16"/>
  <c r="E173" i="16"/>
  <c r="E164" i="16"/>
  <c r="E162" i="16"/>
  <c r="F207" i="17"/>
  <c r="F205" i="17"/>
  <c r="N189" i="17"/>
  <c r="F242" i="17"/>
  <c r="F186" i="17"/>
  <c r="O164" i="17"/>
  <c r="D51" i="18"/>
  <c r="D60" i="6" s="1"/>
  <c r="L190" i="19"/>
  <c r="L184" i="19"/>
  <c r="Q158" i="19"/>
  <c r="Q244" i="20"/>
  <c r="I202" i="19"/>
  <c r="Q196" i="19"/>
  <c r="I231" i="20"/>
  <c r="Q229" i="20"/>
  <c r="I167" i="19"/>
  <c r="M241" i="21"/>
  <c r="D215" i="21"/>
  <c r="E199" i="21"/>
  <c r="I177" i="21"/>
  <c r="G174" i="23"/>
  <c r="G167" i="23"/>
  <c r="G164" i="23"/>
  <c r="G114" i="27"/>
  <c r="E199" i="20"/>
  <c r="E162" i="20"/>
  <c r="H177" i="21"/>
  <c r="N146" i="28"/>
  <c r="N110" i="27"/>
  <c r="N114" i="27"/>
  <c r="N112" i="27"/>
  <c r="N118" i="27"/>
  <c r="E168" i="15"/>
  <c r="E164" i="15"/>
  <c r="K212" i="16"/>
  <c r="K204" i="16"/>
  <c r="C194" i="16"/>
  <c r="K187" i="16"/>
  <c r="K176" i="16"/>
  <c r="C164" i="16"/>
  <c r="K163" i="16"/>
  <c r="D242" i="17"/>
  <c r="D186" i="17"/>
  <c r="D177" i="17"/>
  <c r="M164" i="17"/>
  <c r="L176" i="19"/>
  <c r="O158" i="19"/>
  <c r="O244" i="20"/>
  <c r="G202" i="19"/>
  <c r="G241" i="20"/>
  <c r="O239" i="20"/>
  <c r="G182" i="19"/>
  <c r="G170" i="19"/>
  <c r="G167" i="19"/>
  <c r="L246" i="20"/>
  <c r="D207" i="20"/>
  <c r="D244" i="20"/>
  <c r="D242" i="20"/>
  <c r="D239" i="20"/>
  <c r="L230" i="20"/>
  <c r="D180" i="20"/>
  <c r="D219" i="20"/>
  <c r="N216" i="21"/>
  <c r="B215" i="21"/>
  <c r="N246" i="21"/>
  <c r="N210" i="21"/>
  <c r="F207" i="21"/>
  <c r="F203" i="21"/>
  <c r="N240" i="21"/>
  <c r="N197" i="21"/>
  <c r="F230" i="21"/>
  <c r="F179" i="21"/>
  <c r="M185" i="23"/>
  <c r="J144" i="23"/>
  <c r="I166" i="25"/>
  <c r="I206" i="25"/>
  <c r="Q164" i="25"/>
  <c r="Q204" i="25"/>
  <c r="I203" i="25"/>
  <c r="I163" i="25"/>
  <c r="I197" i="25"/>
  <c r="I149" i="25"/>
  <c r="I147" i="25"/>
  <c r="I195" i="25"/>
  <c r="E123" i="27"/>
  <c r="D235" i="16"/>
  <c r="L172" i="15"/>
  <c r="D233" i="16"/>
  <c r="D226" i="16"/>
  <c r="D224" i="16"/>
  <c r="L222" i="16"/>
  <c r="D221" i="16"/>
  <c r="J187" i="16"/>
  <c r="J176" i="16"/>
  <c r="I203" i="17"/>
  <c r="C207" i="17"/>
  <c r="C205" i="17"/>
  <c r="C242" i="17"/>
  <c r="C186" i="17"/>
  <c r="P198" i="19"/>
  <c r="G190" i="19"/>
  <c r="K176" i="19"/>
  <c r="L166" i="19"/>
  <c r="N209" i="19"/>
  <c r="N207" i="19"/>
  <c r="N201" i="19"/>
  <c r="N196" i="19"/>
  <c r="L233" i="20"/>
  <c r="C207" i="20"/>
  <c r="C178" i="20"/>
  <c r="G241" i="21"/>
  <c r="I218" i="21"/>
  <c r="M216" i="21"/>
  <c r="P198" i="21"/>
  <c r="G191" i="21"/>
  <c r="F177" i="21"/>
  <c r="K174" i="15"/>
  <c r="K234" i="17"/>
  <c r="I176" i="16"/>
  <c r="B207" i="17"/>
  <c r="B205" i="17"/>
  <c r="B242" i="17"/>
  <c r="B186" i="17"/>
  <c r="K164" i="17"/>
  <c r="D176" i="19"/>
  <c r="K166" i="19"/>
  <c r="M209" i="19"/>
  <c r="E245" i="20"/>
  <c r="M244" i="20"/>
  <c r="M239" i="20"/>
  <c r="M235" i="20"/>
  <c r="E231" i="20"/>
  <c r="B209" i="20"/>
  <c r="H218" i="21"/>
  <c r="L216" i="21"/>
  <c r="N198" i="21"/>
  <c r="E177" i="21"/>
  <c r="E165" i="23"/>
  <c r="C169" i="23"/>
  <c r="C164" i="23"/>
  <c r="C159" i="23"/>
  <c r="K143" i="29"/>
  <c r="K112" i="27"/>
  <c r="K109" i="27"/>
  <c r="P213" i="16"/>
  <c r="H257" i="16"/>
  <c r="P207" i="16"/>
  <c r="H176" i="16"/>
  <c r="H172" i="16"/>
  <c r="Q197" i="17"/>
  <c r="Q190" i="17"/>
  <c r="J164" i="17"/>
  <c r="D183" i="19"/>
  <c r="C176" i="19"/>
  <c r="L209" i="19"/>
  <c r="L203" i="19"/>
  <c r="L239" i="20"/>
  <c r="D190" i="19"/>
  <c r="D231" i="20"/>
  <c r="Q190" i="20"/>
  <c r="Q184" i="20"/>
  <c r="E240" i="21"/>
  <c r="P227" i="21"/>
  <c r="K216" i="21"/>
  <c r="D177" i="21"/>
  <c r="K210" i="23"/>
  <c r="B174" i="23"/>
  <c r="B170" i="23"/>
  <c r="B159" i="23"/>
  <c r="B158" i="23"/>
  <c r="E76" i="26"/>
  <c r="E173" i="6" s="1"/>
  <c r="M158" i="29"/>
  <c r="M128" i="27"/>
  <c r="N97" i="28"/>
  <c r="N104" i="28"/>
  <c r="N100" i="28"/>
  <c r="K129" i="29"/>
  <c r="K159" i="29"/>
  <c r="K141" i="29"/>
  <c r="K105" i="29"/>
  <c r="K102" i="29"/>
  <c r="K100" i="29"/>
  <c r="K57" i="26"/>
  <c r="B37" i="30"/>
  <c r="B174" i="6" s="1"/>
  <c r="B35" i="30"/>
  <c r="L146" i="28"/>
  <c r="L110" i="27"/>
  <c r="N101" i="28"/>
  <c r="M97" i="28"/>
  <c r="M104" i="28"/>
  <c r="M100" i="28"/>
  <c r="K145" i="29"/>
  <c r="M112" i="29"/>
  <c r="B144" i="24"/>
  <c r="P146" i="29"/>
  <c r="P110" i="29"/>
  <c r="I158" i="29"/>
  <c r="I128" i="27"/>
  <c r="C135" i="29"/>
  <c r="G129" i="29"/>
  <c r="G159" i="29"/>
  <c r="G141" i="29"/>
  <c r="G105" i="29"/>
  <c r="G56" i="26"/>
  <c r="Q146" i="28"/>
  <c r="Q110" i="28"/>
  <c r="Q118" i="28"/>
  <c r="Q111" i="28"/>
  <c r="Q113" i="28"/>
  <c r="Q108" i="28"/>
  <c r="I104" i="28"/>
  <c r="I100" i="28"/>
  <c r="I96" i="28"/>
  <c r="M155" i="29"/>
  <c r="K127" i="29"/>
  <c r="L54" i="41"/>
  <c r="L75" i="41"/>
  <c r="D53" i="41"/>
  <c r="D74" i="41"/>
  <c r="H116" i="28"/>
  <c r="H150" i="28"/>
  <c r="P115" i="28"/>
  <c r="P118" i="28"/>
  <c r="P111" i="28"/>
  <c r="P113" i="28"/>
  <c r="P108" i="28"/>
  <c r="H104" i="28"/>
  <c r="H96" i="28"/>
  <c r="E56" i="26"/>
  <c r="B87" i="32"/>
  <c r="B85" i="32"/>
  <c r="B94" i="32"/>
  <c r="B88" i="32"/>
  <c r="B95" i="32"/>
  <c r="F147" i="24"/>
  <c r="D78" i="22"/>
  <c r="D169" i="6" s="1"/>
  <c r="N120" i="27"/>
  <c r="N115" i="27"/>
  <c r="N111" i="27"/>
  <c r="H158" i="28"/>
  <c r="H101" i="28"/>
  <c r="G150" i="28"/>
  <c r="G116" i="28"/>
  <c r="O121" i="28"/>
  <c r="O113" i="28"/>
  <c r="O108" i="28"/>
  <c r="C127" i="29"/>
  <c r="L99" i="29"/>
  <c r="L137" i="29"/>
  <c r="D98" i="29"/>
  <c r="D136" i="29"/>
  <c r="L96" i="29"/>
  <c r="L134" i="29"/>
  <c r="E147" i="24"/>
  <c r="K131" i="25"/>
  <c r="M126" i="27"/>
  <c r="M156" i="27"/>
  <c r="M120" i="27"/>
  <c r="M115" i="27"/>
  <c r="M111" i="27"/>
  <c r="M108" i="27"/>
  <c r="M140" i="29"/>
  <c r="M102" i="27"/>
  <c r="F129" i="28"/>
  <c r="F127" i="28"/>
  <c r="F124" i="28"/>
  <c r="N121" i="28"/>
  <c r="N113" i="28"/>
  <c r="N108" i="28"/>
  <c r="K125" i="29"/>
  <c r="K155" i="29"/>
  <c r="C141" i="29"/>
  <c r="C105" i="29"/>
  <c r="K96" i="29"/>
  <c r="K134" i="29"/>
  <c r="L111" i="27"/>
  <c r="D143" i="28"/>
  <c r="D115" i="27"/>
  <c r="E129" i="28"/>
  <c r="M158" i="28"/>
  <c r="E150" i="28"/>
  <c r="E116" i="28"/>
  <c r="E145" i="28"/>
  <c r="M121" i="28"/>
  <c r="M108" i="28"/>
  <c r="M137" i="28"/>
  <c r="M134" i="28"/>
  <c r="C147" i="24"/>
  <c r="C146" i="25"/>
  <c r="K120" i="27"/>
  <c r="K115" i="27"/>
  <c r="K113" i="27"/>
  <c r="K111" i="27"/>
  <c r="K108" i="27"/>
  <c r="C109" i="27"/>
  <c r="H97" i="28"/>
  <c r="D124" i="28"/>
  <c r="L121" i="28"/>
  <c r="L113" i="28"/>
  <c r="M134" i="29"/>
  <c r="J132" i="24"/>
  <c r="P77" i="22"/>
  <c r="P168" i="6" s="1"/>
  <c r="J147" i="28"/>
  <c r="J111" i="27"/>
  <c r="C157" i="28"/>
  <c r="C127" i="28"/>
  <c r="C141" i="28"/>
  <c r="K137" i="28"/>
  <c r="C136" i="28"/>
  <c r="Q122" i="32"/>
  <c r="Q104" i="31"/>
  <c r="L167" i="20"/>
  <c r="L161" i="20"/>
  <c r="D217" i="20"/>
  <c r="K170" i="23"/>
  <c r="Q139" i="24"/>
  <c r="Q135" i="24"/>
  <c r="Q133" i="24"/>
  <c r="Q130" i="24"/>
  <c r="E160" i="25"/>
  <c r="M149" i="25"/>
  <c r="L145" i="25"/>
  <c r="C135" i="25"/>
  <c r="C131" i="25"/>
  <c r="J51" i="26"/>
  <c r="J114" i="27"/>
  <c r="B109" i="27"/>
  <c r="Q127" i="27"/>
  <c r="B129" i="28"/>
  <c r="B127" i="28"/>
  <c r="B124" i="28"/>
  <c r="J113" i="28"/>
  <c r="J108" i="28"/>
  <c r="J71" i="26"/>
  <c r="J96" i="28"/>
  <c r="B97" i="28"/>
  <c r="B96" i="28"/>
  <c r="E102" i="29"/>
  <c r="N67" i="37"/>
  <c r="N82" i="37"/>
  <c r="F66" i="37"/>
  <c r="F81" i="37"/>
  <c r="K158" i="20"/>
  <c r="C206" i="21"/>
  <c r="C200" i="21"/>
  <c r="D147" i="23"/>
  <c r="P170" i="24"/>
  <c r="P152" i="24"/>
  <c r="P139" i="24"/>
  <c r="P130" i="24"/>
  <c r="F203" i="25"/>
  <c r="K145" i="25"/>
  <c r="B135" i="25"/>
  <c r="B131" i="25"/>
  <c r="N77" i="22"/>
  <c r="N168" i="6" s="1"/>
  <c r="J70" i="26"/>
  <c r="H114" i="27"/>
  <c r="P108" i="27"/>
  <c r="H100" i="28"/>
  <c r="Q115" i="28"/>
  <c r="C147" i="29"/>
  <c r="P137" i="29"/>
  <c r="E136" i="29"/>
  <c r="J172" i="20"/>
  <c r="J167" i="20"/>
  <c r="J166" i="20"/>
  <c r="J163" i="20"/>
  <c r="J161" i="20"/>
  <c r="K173" i="23"/>
  <c r="K169" i="23"/>
  <c r="C168" i="23"/>
  <c r="C163" i="23"/>
  <c r="K159" i="23"/>
  <c r="K148" i="23"/>
  <c r="G174" i="24"/>
  <c r="G173" i="24"/>
  <c r="G170" i="24"/>
  <c r="G169" i="24"/>
  <c r="G167" i="24"/>
  <c r="G159" i="24"/>
  <c r="G150" i="24"/>
  <c r="G148" i="24"/>
  <c r="G145" i="24"/>
  <c r="O139" i="24"/>
  <c r="O135" i="24"/>
  <c r="O133" i="24"/>
  <c r="O130" i="24"/>
  <c r="K149" i="25"/>
  <c r="J145" i="25"/>
  <c r="M157" i="25"/>
  <c r="O137" i="29"/>
  <c r="L34" i="30"/>
  <c r="L37" i="30"/>
  <c r="L174" i="6" s="1"/>
  <c r="M108" i="31"/>
  <c r="B107" i="32"/>
  <c r="B102" i="32"/>
  <c r="B100" i="32"/>
  <c r="B97" i="32"/>
  <c r="I172" i="20"/>
  <c r="I166" i="20"/>
  <c r="I163" i="20"/>
  <c r="I158" i="20"/>
  <c r="I203" i="21"/>
  <c r="J173" i="23"/>
  <c r="J170" i="23"/>
  <c r="J169" i="23"/>
  <c r="B206" i="24"/>
  <c r="J204" i="24"/>
  <c r="J159" i="23"/>
  <c r="B197" i="24"/>
  <c r="J148" i="23"/>
  <c r="B195" i="24"/>
  <c r="B192" i="24"/>
  <c r="J189" i="24"/>
  <c r="B187" i="25"/>
  <c r="B185" i="25"/>
  <c r="J183" i="24"/>
  <c r="B182" i="24"/>
  <c r="J180" i="24"/>
  <c r="F174" i="24"/>
  <c r="F173" i="24"/>
  <c r="F170" i="24"/>
  <c r="F167" i="24"/>
  <c r="F159" i="24"/>
  <c r="F150" i="24"/>
  <c r="F145" i="24"/>
  <c r="N146" i="24"/>
  <c r="N139" i="24"/>
  <c r="N135" i="24"/>
  <c r="N130" i="24"/>
  <c r="F138" i="24"/>
  <c r="J149" i="25"/>
  <c r="L58" i="22"/>
  <c r="L111" i="6" s="1"/>
  <c r="F70" i="26"/>
  <c r="O128" i="28"/>
  <c r="O115" i="28"/>
  <c r="M99" i="28"/>
  <c r="C159" i="29"/>
  <c r="L120" i="29"/>
  <c r="C54" i="37"/>
  <c r="C75" i="37"/>
  <c r="K52" i="37"/>
  <c r="K73" i="37"/>
  <c r="H172" i="20"/>
  <c r="H166" i="20"/>
  <c r="H163" i="20"/>
  <c r="H161" i="20"/>
  <c r="P159" i="20"/>
  <c r="H158" i="20"/>
  <c r="J210" i="21"/>
  <c r="H203" i="21"/>
  <c r="I173" i="23"/>
  <c r="I170" i="23"/>
  <c r="I169" i="23"/>
  <c r="Q167" i="23"/>
  <c r="I159" i="23"/>
  <c r="Q139" i="23"/>
  <c r="Q133" i="23"/>
  <c r="Q130" i="23"/>
  <c r="E174" i="24"/>
  <c r="E167" i="24"/>
  <c r="E158" i="24"/>
  <c r="E150" i="24"/>
  <c r="E145" i="24"/>
  <c r="M139" i="24"/>
  <c r="N193" i="25"/>
  <c r="N115" i="28"/>
  <c r="M146" i="29"/>
  <c r="M137" i="29"/>
  <c r="B34" i="30"/>
  <c r="G172" i="20"/>
  <c r="G166" i="20"/>
  <c r="G163" i="20"/>
  <c r="O159" i="20"/>
  <c r="G158" i="20"/>
  <c r="J197" i="21"/>
  <c r="G203" i="21"/>
  <c r="G169" i="21"/>
  <c r="H173" i="23"/>
  <c r="H170" i="23"/>
  <c r="H169" i="23"/>
  <c r="P135" i="23"/>
  <c r="P133" i="23"/>
  <c r="P130" i="23"/>
  <c r="D158" i="24"/>
  <c r="D150" i="24"/>
  <c r="D145" i="24"/>
  <c r="L146" i="24"/>
  <c r="Q206" i="25"/>
  <c r="H149" i="25"/>
  <c r="N113" i="27"/>
  <c r="M128" i="28"/>
  <c r="M115" i="28"/>
  <c r="K99" i="28"/>
  <c r="M96" i="28"/>
  <c r="K146" i="29"/>
  <c r="G173" i="23"/>
  <c r="G170" i="23"/>
  <c r="G169" i="23"/>
  <c r="O133" i="23"/>
  <c r="O130" i="23"/>
  <c r="C158" i="24"/>
  <c r="C150" i="24"/>
  <c r="C145" i="24"/>
  <c r="F149" i="25"/>
  <c r="D120" i="27"/>
  <c r="L113" i="27"/>
  <c r="K129" i="27"/>
  <c r="K127" i="27"/>
  <c r="K124" i="27"/>
  <c r="C153" i="29"/>
  <c r="C115" i="27"/>
  <c r="K114" i="27"/>
  <c r="C113" i="27"/>
  <c r="C104" i="27"/>
  <c r="C102" i="27"/>
  <c r="C97" i="27"/>
  <c r="F125" i="28"/>
  <c r="L115" i="28"/>
  <c r="J99" i="28"/>
  <c r="H34" i="30"/>
  <c r="H37" i="30"/>
  <c r="H174" i="6" s="1"/>
  <c r="E172" i="20"/>
  <c r="E170" i="20"/>
  <c r="E166" i="20"/>
  <c r="E163" i="20"/>
  <c r="M159" i="20"/>
  <c r="E207" i="21"/>
  <c r="E201" i="21"/>
  <c r="F174" i="23"/>
  <c r="F173" i="23"/>
  <c r="F170" i="23"/>
  <c r="F169" i="23"/>
  <c r="F164" i="23"/>
  <c r="B158" i="24"/>
  <c r="B145" i="24"/>
  <c r="J139" i="24"/>
  <c r="C149" i="25"/>
  <c r="K115" i="28"/>
  <c r="I99" i="28"/>
  <c r="K129" i="28"/>
  <c r="K120" i="28"/>
  <c r="K104" i="28"/>
  <c r="K100" i="28"/>
  <c r="C134" i="28"/>
  <c r="E157" i="29"/>
  <c r="P120" i="29"/>
  <c r="H109" i="29"/>
  <c r="P114" i="29"/>
  <c r="M123" i="33"/>
  <c r="M108" i="33"/>
  <c r="O66" i="35"/>
  <c r="O56" i="35"/>
  <c r="O60" i="35"/>
  <c r="O63" i="35"/>
  <c r="O64" i="35"/>
  <c r="E67" i="40"/>
  <c r="E82" i="40"/>
  <c r="M57" i="40"/>
  <c r="M36" i="38"/>
  <c r="M58" i="40"/>
  <c r="M55" i="40"/>
  <c r="M56" i="40"/>
  <c r="M64" i="40"/>
  <c r="D221" i="20"/>
  <c r="L159" i="20"/>
  <c r="D215" i="20"/>
  <c r="D207" i="21"/>
  <c r="D203" i="21"/>
  <c r="D201" i="21"/>
  <c r="L199" i="21"/>
  <c r="E174" i="23"/>
  <c r="E173" i="23"/>
  <c r="E170" i="23"/>
  <c r="E169" i="23"/>
  <c r="E150" i="23"/>
  <c r="E145" i="23"/>
  <c r="Q163" i="24"/>
  <c r="Q138" i="24"/>
  <c r="Q136" i="24"/>
  <c r="Q134" i="24"/>
  <c r="Q131" i="24"/>
  <c r="L118" i="27"/>
  <c r="I105" i="28"/>
  <c r="H99" i="28"/>
  <c r="O120" i="29"/>
  <c r="G109" i="29"/>
  <c r="O124" i="29"/>
  <c r="O154" i="29"/>
  <c r="O116" i="29"/>
  <c r="O114" i="29"/>
  <c r="G147" i="29"/>
  <c r="G111" i="29"/>
  <c r="O141" i="29"/>
  <c r="O105" i="29"/>
  <c r="G100" i="29"/>
  <c r="O100" i="29"/>
  <c r="O57" i="26"/>
  <c r="C207" i="21"/>
  <c r="C203" i="21"/>
  <c r="C201" i="21"/>
  <c r="K237" i="21"/>
  <c r="K180" i="21"/>
  <c r="L76" i="22"/>
  <c r="L167" i="6" s="1"/>
  <c r="D174" i="23"/>
  <c r="D173" i="23"/>
  <c r="D170" i="23"/>
  <c r="D169" i="23"/>
  <c r="D159" i="23"/>
  <c r="D145" i="23"/>
  <c r="P163" i="24"/>
  <c r="H158" i="24"/>
  <c r="P138" i="24"/>
  <c r="P134" i="24"/>
  <c r="H206" i="25"/>
  <c r="I193" i="25"/>
  <c r="K76" i="26"/>
  <c r="K173" i="6" s="1"/>
  <c r="L112" i="27"/>
  <c r="G99" i="28"/>
  <c r="M120" i="29"/>
  <c r="E109" i="29"/>
  <c r="N127" i="29"/>
  <c r="N157" i="29"/>
  <c r="N114" i="29"/>
  <c r="O88" i="31"/>
  <c r="K123" i="33"/>
  <c r="K108" i="33"/>
  <c r="C116" i="33"/>
  <c r="C87" i="33"/>
  <c r="K114" i="33"/>
  <c r="K85" i="33"/>
  <c r="C84" i="33"/>
  <c r="C113" i="33"/>
  <c r="B207" i="21"/>
  <c r="B201" i="21"/>
  <c r="C174" i="23"/>
  <c r="C173" i="23"/>
  <c r="C170" i="23"/>
  <c r="C150" i="23"/>
  <c r="O138" i="24"/>
  <c r="O136" i="24"/>
  <c r="O134" i="24"/>
  <c r="F206" i="25"/>
  <c r="H193" i="25"/>
  <c r="Q100" i="27"/>
  <c r="O125" i="27"/>
  <c r="G112" i="27"/>
  <c r="O143" i="29"/>
  <c r="O118" i="27"/>
  <c r="F99" i="28"/>
  <c r="C109" i="29"/>
  <c r="M127" i="29"/>
  <c r="M157" i="29"/>
  <c r="M116" i="29"/>
  <c r="M114" i="29"/>
  <c r="E147" i="29"/>
  <c r="E111" i="29"/>
  <c r="E100" i="29"/>
  <c r="D37" i="30"/>
  <c r="D174" i="6" s="1"/>
  <c r="D34" i="30"/>
  <c r="D35" i="30"/>
  <c r="Q56" i="35"/>
  <c r="Q57" i="35"/>
  <c r="M67" i="37"/>
  <c r="M82" i="37"/>
  <c r="E54" i="37"/>
  <c r="E75" i="37"/>
  <c r="L57" i="40"/>
  <c r="L61" i="40"/>
  <c r="N66" i="41"/>
  <c r="N81" i="41"/>
  <c r="F74" i="41"/>
  <c r="F53" i="41"/>
  <c r="D54" i="37"/>
  <c r="D75" i="37"/>
  <c r="K57" i="40"/>
  <c r="K67" i="40"/>
  <c r="K61" i="40"/>
  <c r="E53" i="41"/>
  <c r="E74" i="41"/>
  <c r="M51" i="41"/>
  <c r="M72" i="41"/>
  <c r="Q82" i="51"/>
  <c r="Q88" i="51"/>
  <c r="Q80" i="51"/>
  <c r="Q87" i="51"/>
  <c r="H35" i="34"/>
  <c r="L52" i="40"/>
  <c r="I57" i="40"/>
  <c r="I67" i="40"/>
  <c r="I36" i="38"/>
  <c r="I61" i="40"/>
  <c r="M75" i="41"/>
  <c r="C64" i="44"/>
  <c r="C70" i="44"/>
  <c r="C36" i="42"/>
  <c r="C66" i="44"/>
  <c r="C68" i="44"/>
  <c r="C63" i="44"/>
  <c r="M58" i="35"/>
  <c r="M66" i="35"/>
  <c r="B82" i="40"/>
  <c r="J71" i="40"/>
  <c r="K52" i="40"/>
  <c r="H60" i="40"/>
  <c r="H63" i="40"/>
  <c r="H57" i="40"/>
  <c r="H54" i="40"/>
  <c r="H67" i="40"/>
  <c r="H64" i="40"/>
  <c r="F97" i="52"/>
  <c r="F74" i="51"/>
  <c r="N77" i="51"/>
  <c r="N80" i="51"/>
  <c r="N76" i="51"/>
  <c r="N81" i="51"/>
  <c r="N87" i="51"/>
  <c r="G57" i="40"/>
  <c r="G54" i="40"/>
  <c r="G67" i="40"/>
  <c r="G64" i="40"/>
  <c r="M85" i="33"/>
  <c r="Q63" i="35"/>
  <c r="B84" i="32"/>
  <c r="F64" i="36"/>
  <c r="M63" i="40"/>
  <c r="M60" i="40"/>
  <c r="M54" i="40"/>
  <c r="M51" i="40"/>
  <c r="E54" i="40"/>
  <c r="E64" i="40"/>
  <c r="E36" i="38"/>
  <c r="M37" i="50"/>
  <c r="M179" i="6" s="1"/>
  <c r="M35" i="50"/>
  <c r="Q66" i="35"/>
  <c r="L64" i="40"/>
  <c r="L63" i="40"/>
  <c r="L60" i="40"/>
  <c r="L56" i="40"/>
  <c r="L54" i="40"/>
  <c r="L51" i="40"/>
  <c r="E66" i="37"/>
  <c r="L74" i="37"/>
  <c r="L53" i="37"/>
  <c r="L65" i="37"/>
  <c r="M64" i="39"/>
  <c r="K64" i="40"/>
  <c r="K63" i="40"/>
  <c r="K60" i="40"/>
  <c r="K56" i="40"/>
  <c r="K54" i="40"/>
  <c r="K51" i="40"/>
  <c r="C55" i="40"/>
  <c r="C64" i="40"/>
  <c r="C36" i="38"/>
  <c r="Q73" i="51"/>
  <c r="D66" i="37"/>
  <c r="L64" i="39"/>
  <c r="L63" i="39"/>
  <c r="L60" i="39"/>
  <c r="J66" i="40"/>
  <c r="J64" i="40"/>
  <c r="J63" i="40"/>
  <c r="J60" i="40"/>
  <c r="J56" i="40"/>
  <c r="J54" i="40"/>
  <c r="J51" i="40"/>
  <c r="D72" i="49"/>
  <c r="D55" i="49"/>
  <c r="L53" i="49"/>
  <c r="L70" i="49"/>
  <c r="M73" i="37"/>
  <c r="C37" i="38"/>
  <c r="C176" i="6" s="1"/>
  <c r="C35" i="38"/>
  <c r="I51" i="40"/>
  <c r="I120" i="27"/>
  <c r="I115" i="27"/>
  <c r="I111" i="27"/>
  <c r="I108" i="27"/>
  <c r="Q156" i="28"/>
  <c r="Q120" i="28"/>
  <c r="Q149" i="28"/>
  <c r="I139" i="28"/>
  <c r="I137" i="28"/>
  <c r="Q135" i="28"/>
  <c r="H111" i="29"/>
  <c r="P100" i="31"/>
  <c r="E98" i="31"/>
  <c r="L89" i="31"/>
  <c r="K112" i="33"/>
  <c r="N93" i="32"/>
  <c r="E90" i="32"/>
  <c r="Q89" i="33"/>
  <c r="Q100" i="33"/>
  <c r="L73" i="37"/>
  <c r="B37" i="38"/>
  <c r="B176" i="6" s="1"/>
  <c r="B34" i="38"/>
  <c r="J64" i="39"/>
  <c r="J63" i="39"/>
  <c r="C74" i="41"/>
  <c r="D35" i="46"/>
  <c r="D34" i="46"/>
  <c r="N89" i="51"/>
  <c r="N73" i="51"/>
  <c r="P127" i="27"/>
  <c r="H115" i="27"/>
  <c r="P120" i="28"/>
  <c r="H113" i="28"/>
  <c r="Q128" i="29"/>
  <c r="L107" i="31"/>
  <c r="N100" i="31"/>
  <c r="Q93" i="31"/>
  <c r="Q84" i="31"/>
  <c r="D90" i="32"/>
  <c r="O89" i="33"/>
  <c r="P100" i="33"/>
  <c r="P97" i="33"/>
  <c r="H37" i="34"/>
  <c r="H175" i="6" s="1"/>
  <c r="I66" i="39"/>
  <c r="I64" i="39"/>
  <c r="I63" i="39"/>
  <c r="D69" i="49"/>
  <c r="Q54" i="49"/>
  <c r="Q71" i="49"/>
  <c r="O129" i="27"/>
  <c r="O127" i="27"/>
  <c r="O124" i="27"/>
  <c r="G153" i="29"/>
  <c r="O116" i="27"/>
  <c r="G115" i="27"/>
  <c r="G113" i="27"/>
  <c r="G108" i="27"/>
  <c r="G104" i="27"/>
  <c r="G97" i="27"/>
  <c r="O133" i="29"/>
  <c r="Q129" i="28"/>
  <c r="G155" i="28"/>
  <c r="O120" i="28"/>
  <c r="O135" i="28"/>
  <c r="G134" i="28"/>
  <c r="N37" i="30"/>
  <c r="N174" i="6" s="1"/>
  <c r="F37" i="30"/>
  <c r="F174" i="6" s="1"/>
  <c r="P93" i="31"/>
  <c r="N84" i="31"/>
  <c r="C108" i="32"/>
  <c r="C106" i="32"/>
  <c r="C90" i="32"/>
  <c r="C85" i="32"/>
  <c r="Q99" i="33"/>
  <c r="Q88" i="33"/>
  <c r="O100" i="33"/>
  <c r="Q60" i="35"/>
  <c r="K63" i="35"/>
  <c r="K54" i="35"/>
  <c r="K51" i="35"/>
  <c r="G67" i="36"/>
  <c r="G61" i="36"/>
  <c r="G57" i="36"/>
  <c r="G52" i="36"/>
  <c r="O51" i="37"/>
  <c r="O72" i="37"/>
  <c r="L55" i="40"/>
  <c r="Q75" i="26"/>
  <c r="Q172" i="6" s="1"/>
  <c r="F153" i="28"/>
  <c r="F120" i="27"/>
  <c r="N150" i="28"/>
  <c r="F115" i="27"/>
  <c r="F149" i="28"/>
  <c r="N145" i="28"/>
  <c r="N133" i="28"/>
  <c r="Q126" i="28"/>
  <c r="N111" i="28"/>
  <c r="N102" i="28"/>
  <c r="O93" i="31"/>
  <c r="M84" i="31"/>
  <c r="P107" i="31"/>
  <c r="P102" i="31"/>
  <c r="P84" i="31"/>
  <c r="H90" i="31"/>
  <c r="B106" i="32"/>
  <c r="O99" i="33"/>
  <c r="K84" i="33"/>
  <c r="N105" i="33"/>
  <c r="N100" i="33"/>
  <c r="N99" i="33"/>
  <c r="N97" i="33"/>
  <c r="N93" i="33"/>
  <c r="N89" i="33"/>
  <c r="N66" i="37"/>
  <c r="N81" i="37"/>
  <c r="G36" i="38"/>
  <c r="K55" i="40"/>
  <c r="O74" i="41"/>
  <c r="O53" i="41"/>
  <c r="O59" i="41"/>
  <c r="O57" i="41"/>
  <c r="O65" i="41"/>
  <c r="G86" i="44"/>
  <c r="G68" i="43"/>
  <c r="G60" i="47"/>
  <c r="G53" i="47"/>
  <c r="Q56" i="26"/>
  <c r="M129" i="27"/>
  <c r="E153" i="29"/>
  <c r="E120" i="27"/>
  <c r="M118" i="27"/>
  <c r="M150" i="29"/>
  <c r="E115" i="27"/>
  <c r="M114" i="27"/>
  <c r="E149" i="29"/>
  <c r="M148" i="29"/>
  <c r="E111" i="27"/>
  <c r="M109" i="27"/>
  <c r="E108" i="27"/>
  <c r="E104" i="27"/>
  <c r="E140" i="29"/>
  <c r="M133" i="29"/>
  <c r="E155" i="28"/>
  <c r="M124" i="28"/>
  <c r="E151" i="28"/>
  <c r="M135" i="28"/>
  <c r="E134" i="28"/>
  <c r="N120" i="29"/>
  <c r="B113" i="31"/>
  <c r="Q102" i="31"/>
  <c r="Q97" i="31"/>
  <c r="L93" i="31"/>
  <c r="L84" i="31"/>
  <c r="O107" i="31"/>
  <c r="O100" i="31"/>
  <c r="O84" i="31"/>
  <c r="Q105" i="32"/>
  <c r="Q99" i="32"/>
  <c r="Q97" i="32"/>
  <c r="M115" i="33"/>
  <c r="Q105" i="33"/>
  <c r="M99" i="33"/>
  <c r="M100" i="33"/>
  <c r="M89" i="33"/>
  <c r="M60" i="35"/>
  <c r="I55" i="40"/>
  <c r="O75" i="26"/>
  <c r="O172" i="6" s="1"/>
  <c r="G74" i="26"/>
  <c r="G171" i="6" s="1"/>
  <c r="L129" i="27"/>
  <c r="L127" i="27"/>
  <c r="L116" i="27"/>
  <c r="L145" i="28"/>
  <c r="L133" i="28"/>
  <c r="D155" i="28"/>
  <c r="L128" i="28"/>
  <c r="L111" i="28"/>
  <c r="L102" i="28"/>
  <c r="E128" i="29"/>
  <c r="O102" i="31"/>
  <c r="P97" i="31"/>
  <c r="Q86" i="31"/>
  <c r="N105" i="31"/>
  <c r="N99" i="31"/>
  <c r="N93" i="31"/>
  <c r="P102" i="32"/>
  <c r="P99" i="32"/>
  <c r="P97" i="32"/>
  <c r="K115" i="33"/>
  <c r="O105" i="33"/>
  <c r="G84" i="33"/>
  <c r="L105" i="33"/>
  <c r="L100" i="33"/>
  <c r="L99" i="33"/>
  <c r="L97" i="33"/>
  <c r="L93" i="33"/>
  <c r="L89" i="33"/>
  <c r="K60" i="35"/>
  <c r="D73" i="37"/>
  <c r="L60" i="37"/>
  <c r="G60" i="40"/>
  <c r="H55" i="40"/>
  <c r="M64" i="43"/>
  <c r="M82" i="44"/>
  <c r="E63" i="43"/>
  <c r="E81" i="44"/>
  <c r="E84" i="44"/>
  <c r="Q90" i="45"/>
  <c r="Q76" i="45"/>
  <c r="Q70" i="45"/>
  <c r="Q88" i="45"/>
  <c r="I66" i="45"/>
  <c r="I84" i="45"/>
  <c r="N102" i="31"/>
  <c r="O97" i="31"/>
  <c r="M105" i="31"/>
  <c r="M93" i="31"/>
  <c r="O105" i="32"/>
  <c r="O102" i="32"/>
  <c r="O99" i="32"/>
  <c r="O97" i="32"/>
  <c r="O93" i="32"/>
  <c r="K100" i="33"/>
  <c r="K89" i="33"/>
  <c r="O67" i="35"/>
  <c r="O65" i="35"/>
  <c r="O61" i="35"/>
  <c r="O57" i="35"/>
  <c r="O52" i="35"/>
  <c r="C67" i="36"/>
  <c r="K51" i="37"/>
  <c r="K72" i="37"/>
  <c r="C60" i="40"/>
  <c r="G55" i="40"/>
  <c r="L53" i="41"/>
  <c r="L74" i="41"/>
  <c r="M75" i="26"/>
  <c r="M172" i="6" s="1"/>
  <c r="E74" i="26"/>
  <c r="E171" i="6" s="1"/>
  <c r="B153" i="28"/>
  <c r="J148" i="28"/>
  <c r="B104" i="27"/>
  <c r="J133" i="28"/>
  <c r="J120" i="28"/>
  <c r="J102" i="28"/>
  <c r="B101" i="28"/>
  <c r="K113" i="29"/>
  <c r="C114" i="29"/>
  <c r="L105" i="31"/>
  <c r="L100" i="31"/>
  <c r="N102" i="32"/>
  <c r="N97" i="32"/>
  <c r="N84" i="32"/>
  <c r="O114" i="33"/>
  <c r="J105" i="33"/>
  <c r="J100" i="33"/>
  <c r="J99" i="33"/>
  <c r="J97" i="33"/>
  <c r="J93" i="33"/>
  <c r="J89" i="33"/>
  <c r="N61" i="35"/>
  <c r="N58" i="35"/>
  <c r="N57" i="35"/>
  <c r="N52" i="35"/>
  <c r="B67" i="36"/>
  <c r="B65" i="36"/>
  <c r="B61" i="36"/>
  <c r="B58" i="36"/>
  <c r="B57" i="36"/>
  <c r="B55" i="36"/>
  <c r="D52" i="41"/>
  <c r="K53" i="41"/>
  <c r="K74" i="41"/>
  <c r="Q158" i="29"/>
  <c r="Q125" i="27"/>
  <c r="I124" i="27"/>
  <c r="Q151" i="29"/>
  <c r="I118" i="27"/>
  <c r="I150" i="29"/>
  <c r="I114" i="27"/>
  <c r="I148" i="29"/>
  <c r="I109" i="27"/>
  <c r="Q143" i="29"/>
  <c r="Q159" i="28"/>
  <c r="I129" i="28"/>
  <c r="I120" i="28"/>
  <c r="D137" i="29"/>
  <c r="L135" i="29"/>
  <c r="D134" i="29"/>
  <c r="B128" i="29"/>
  <c r="L102" i="31"/>
  <c r="Q99" i="31"/>
  <c r="M86" i="31"/>
  <c r="C122" i="33"/>
  <c r="C121" i="33"/>
  <c r="K120" i="33"/>
  <c r="Q106" i="33"/>
  <c r="Q94" i="33"/>
  <c r="Q90" i="33"/>
  <c r="J74" i="35"/>
  <c r="M67" i="35"/>
  <c r="M61" i="35"/>
  <c r="M57" i="35"/>
  <c r="E77" i="37"/>
  <c r="M52" i="35"/>
  <c r="N88" i="51"/>
  <c r="H127" i="27"/>
  <c r="P151" i="28"/>
  <c r="H148" i="28"/>
  <c r="H133" i="28"/>
  <c r="H129" i="28"/>
  <c r="P116" i="28"/>
  <c r="P112" i="28"/>
  <c r="P109" i="28"/>
  <c r="H102" i="28"/>
  <c r="Q116" i="29"/>
  <c r="P106" i="33"/>
  <c r="P94" i="33"/>
  <c r="P90" i="33"/>
  <c r="L61" i="35"/>
  <c r="L58" i="35"/>
  <c r="L57" i="35"/>
  <c r="I76" i="37"/>
  <c r="H54" i="37"/>
  <c r="H75" i="37"/>
  <c r="I53" i="41"/>
  <c r="I74" i="41"/>
  <c r="O118" i="28"/>
  <c r="O114" i="28"/>
  <c r="P116" i="29"/>
  <c r="O99" i="31"/>
  <c r="Q123" i="32"/>
  <c r="I113" i="32"/>
  <c r="O106" i="33"/>
  <c r="O94" i="33"/>
  <c r="O90" i="33"/>
  <c r="K67" i="35"/>
  <c r="K65" i="35"/>
  <c r="K61" i="35"/>
  <c r="K58" i="35"/>
  <c r="K57" i="35"/>
  <c r="K52" i="35"/>
  <c r="G54" i="37"/>
  <c r="G75" i="37"/>
  <c r="H66" i="40"/>
  <c r="H74" i="41"/>
  <c r="H53" i="41"/>
  <c r="H55" i="41"/>
  <c r="H56" i="41"/>
  <c r="B73" i="45"/>
  <c r="L55" i="48"/>
  <c r="P59" i="49"/>
  <c r="M78" i="51"/>
  <c r="B68" i="44"/>
  <c r="B72" i="45"/>
  <c r="C68" i="45"/>
  <c r="I53" i="47"/>
  <c r="I75" i="48"/>
  <c r="Q74" i="48"/>
  <c r="I68" i="48"/>
  <c r="K70" i="49"/>
  <c r="B66" i="44"/>
  <c r="C72" i="44"/>
  <c r="D73" i="45"/>
  <c r="D72" i="45"/>
  <c r="D68" i="45"/>
  <c r="D37" i="46"/>
  <c r="D178" i="6" s="1"/>
  <c r="J62" i="47"/>
  <c r="L56" i="49"/>
  <c r="Q89" i="51"/>
  <c r="Q81" i="51"/>
  <c r="Q76" i="51"/>
  <c r="E89" i="52"/>
  <c r="E81" i="52"/>
  <c r="B72" i="44"/>
  <c r="C72" i="45"/>
  <c r="I59" i="47"/>
  <c r="I57" i="47"/>
  <c r="I55" i="47"/>
  <c r="O62" i="48"/>
  <c r="O59" i="48"/>
  <c r="O52" i="48"/>
  <c r="P89" i="51"/>
  <c r="P87" i="51"/>
  <c r="P81" i="51"/>
  <c r="D89" i="52"/>
  <c r="D87" i="52"/>
  <c r="D81" i="52"/>
  <c r="B68" i="45"/>
  <c r="I62" i="47"/>
  <c r="H62" i="47"/>
  <c r="N62" i="48"/>
  <c r="C55" i="49"/>
  <c r="O89" i="51"/>
  <c r="O87" i="51"/>
  <c r="C89" i="52"/>
  <c r="C87" i="52"/>
  <c r="C81" i="52"/>
  <c r="C80" i="52"/>
  <c r="I61" i="47"/>
  <c r="G62" i="47"/>
  <c r="G59" i="47"/>
  <c r="G57" i="47"/>
  <c r="B89" i="52"/>
  <c r="B87" i="52"/>
  <c r="B81" i="52"/>
  <c r="I52" i="47"/>
  <c r="E77" i="48"/>
  <c r="Q54" i="35"/>
  <c r="E66" i="36"/>
  <c r="E64" i="36"/>
  <c r="E54" i="36"/>
  <c r="B63" i="37"/>
  <c r="B60" i="37"/>
  <c r="B56" i="37"/>
  <c r="H64" i="39"/>
  <c r="H63" i="39"/>
  <c r="H56" i="40"/>
  <c r="H51" i="40"/>
  <c r="D51" i="41"/>
  <c r="J60" i="41"/>
  <c r="J56" i="41"/>
  <c r="O89" i="45"/>
  <c r="O72" i="45"/>
  <c r="E62" i="47"/>
  <c r="Q76" i="48"/>
  <c r="K62" i="48"/>
  <c r="K57" i="48"/>
  <c r="N71" i="49"/>
  <c r="P69" i="49"/>
  <c r="M58" i="49"/>
  <c r="L54" i="49"/>
  <c r="O57" i="49"/>
  <c r="B90" i="51"/>
  <c r="L89" i="51"/>
  <c r="L87" i="51"/>
  <c r="L81" i="51"/>
  <c r="P64" i="35"/>
  <c r="D64" i="36"/>
  <c r="G64" i="39"/>
  <c r="G63" i="39"/>
  <c r="G60" i="39"/>
  <c r="G66" i="40"/>
  <c r="G63" i="40"/>
  <c r="G56" i="40"/>
  <c r="G51" i="40"/>
  <c r="I60" i="41"/>
  <c r="E35" i="42"/>
  <c r="C68" i="43"/>
  <c r="F52" i="47"/>
  <c r="D62" i="47"/>
  <c r="L58" i="49"/>
  <c r="K54" i="49"/>
  <c r="K87" i="51"/>
  <c r="K81" i="51"/>
  <c r="Q87" i="53"/>
  <c r="Q78" i="53"/>
  <c r="O54" i="35"/>
  <c r="O51" i="35"/>
  <c r="C66" i="36"/>
  <c r="C64" i="36"/>
  <c r="C63" i="36"/>
  <c r="C60" i="36"/>
  <c r="K57" i="36"/>
  <c r="C56" i="36"/>
  <c r="K55" i="36"/>
  <c r="C54" i="36"/>
  <c r="K52" i="36"/>
  <c r="C51" i="36"/>
  <c r="H65" i="37"/>
  <c r="P65" i="37"/>
  <c r="P37" i="38"/>
  <c r="P176" i="6" s="1"/>
  <c r="F64" i="39"/>
  <c r="F63" i="39"/>
  <c r="N61" i="39"/>
  <c r="F60" i="39"/>
  <c r="N57" i="39"/>
  <c r="N67" i="40"/>
  <c r="F66" i="40"/>
  <c r="N65" i="40"/>
  <c r="F64" i="40"/>
  <c r="F63" i="40"/>
  <c r="N61" i="40"/>
  <c r="F60" i="40"/>
  <c r="N57" i="40"/>
  <c r="F56" i="40"/>
  <c r="F54" i="40"/>
  <c r="F51" i="40"/>
  <c r="P53" i="41"/>
  <c r="I37" i="42"/>
  <c r="I177" i="6" s="1"/>
  <c r="D35" i="42"/>
  <c r="K67" i="43"/>
  <c r="P86" i="44"/>
  <c r="P63" i="43"/>
  <c r="L76" i="44"/>
  <c r="M71" i="45"/>
  <c r="E59" i="47"/>
  <c r="E75" i="48"/>
  <c r="Q73" i="48"/>
  <c r="K58" i="49"/>
  <c r="H54" i="49"/>
  <c r="N106" i="52"/>
  <c r="P87" i="53"/>
  <c r="N66" i="35"/>
  <c r="N64" i="35"/>
  <c r="N63" i="35"/>
  <c r="N60" i="35"/>
  <c r="N54" i="35"/>
  <c r="B64" i="36"/>
  <c r="B63" i="36"/>
  <c r="B60" i="36"/>
  <c r="B51" i="36"/>
  <c r="G65" i="37"/>
  <c r="G57" i="37"/>
  <c r="O65" i="37"/>
  <c r="E66" i="39"/>
  <c r="E64" i="39"/>
  <c r="E63" i="39"/>
  <c r="E60" i="39"/>
  <c r="M67" i="40"/>
  <c r="E81" i="40"/>
  <c r="M65" i="40"/>
  <c r="M61" i="40"/>
  <c r="E60" i="40"/>
  <c r="E56" i="40"/>
  <c r="E51" i="40"/>
  <c r="O73" i="43"/>
  <c r="C76" i="44"/>
  <c r="K76" i="44"/>
  <c r="L68" i="45"/>
  <c r="J61" i="47"/>
  <c r="J60" i="47"/>
  <c r="O60" i="48"/>
  <c r="H55" i="48"/>
  <c r="L77" i="49"/>
  <c r="H58" i="49"/>
  <c r="J89" i="51"/>
  <c r="I89" i="51"/>
  <c r="I87" i="51"/>
  <c r="Q85" i="51"/>
  <c r="I81" i="51"/>
  <c r="I80" i="51"/>
  <c r="I78" i="51"/>
  <c r="Q77" i="51"/>
  <c r="I76" i="51"/>
  <c r="Q74" i="51"/>
  <c r="E74" i="52"/>
  <c r="O87" i="53"/>
  <c r="M64" i="35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B35" i="42"/>
  <c r="C67" i="43"/>
  <c r="N73" i="43"/>
  <c r="B70" i="44"/>
  <c r="B67" i="44"/>
  <c r="B64" i="44"/>
  <c r="J76" i="44"/>
  <c r="H84" i="45"/>
  <c r="K68" i="45"/>
  <c r="N72" i="47"/>
  <c r="G62" i="48"/>
  <c r="O61" i="48"/>
  <c r="O56" i="48"/>
  <c r="J71" i="49"/>
  <c r="H87" i="51"/>
  <c r="P85" i="51"/>
  <c r="H81" i="51"/>
  <c r="D85" i="52"/>
  <c r="D74" i="52"/>
  <c r="N87" i="53"/>
  <c r="L64" i="35"/>
  <c r="L63" i="35"/>
  <c r="L60" i="35"/>
  <c r="D71" i="37"/>
  <c r="H57" i="36"/>
  <c r="E65" i="37"/>
  <c r="M65" i="37"/>
  <c r="C64" i="39"/>
  <c r="C63" i="39"/>
  <c r="K61" i="39"/>
  <c r="C60" i="39"/>
  <c r="K58" i="39"/>
  <c r="K57" i="39"/>
  <c r="C66" i="40"/>
  <c r="K65" i="40"/>
  <c r="K58" i="40"/>
  <c r="M55" i="41"/>
  <c r="C66" i="43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C88" i="52"/>
  <c r="M87" i="53"/>
  <c r="L37" i="38"/>
  <c r="L176" i="6" s="1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L57" i="41"/>
  <c r="L55" i="41"/>
  <c r="L89" i="43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N74" i="51"/>
  <c r="F104" i="52"/>
  <c r="B85" i="52"/>
  <c r="J98" i="52"/>
  <c r="L87" i="53"/>
  <c r="J64" i="35"/>
  <c r="J63" i="35"/>
  <c r="J60" i="35"/>
  <c r="J51" i="35"/>
  <c r="F61" i="36"/>
  <c r="F57" i="36"/>
  <c r="C57" i="37"/>
  <c r="K65" i="37"/>
  <c r="I67" i="39"/>
  <c r="I61" i="39"/>
  <c r="I58" i="39"/>
  <c r="I57" i="39"/>
  <c r="I65" i="40"/>
  <c r="I50" i="40" s="1"/>
  <c r="I58" i="40"/>
  <c r="C63" i="41"/>
  <c r="K57" i="41"/>
  <c r="K55" i="41"/>
  <c r="D89" i="43"/>
  <c r="K73" i="43"/>
  <c r="C89" i="44"/>
  <c r="K84" i="44"/>
  <c r="C83" i="44"/>
  <c r="K81" i="44"/>
  <c r="O73" i="44"/>
  <c r="P83" i="45"/>
  <c r="G66" i="45"/>
  <c r="P73" i="45"/>
  <c r="F61" i="47"/>
  <c r="L60" i="48"/>
  <c r="L53" i="48"/>
  <c r="I69" i="49"/>
  <c r="P60" i="49"/>
  <c r="P56" i="49"/>
  <c r="H37" i="50"/>
  <c r="H179" i="6" s="1"/>
  <c r="Q37" i="50"/>
  <c r="Q179" i="6" s="1"/>
  <c r="J78" i="51"/>
  <c r="M90" i="51"/>
  <c r="E89" i="51"/>
  <c r="E87" i="51"/>
  <c r="E81" i="51"/>
  <c r="E80" i="51"/>
  <c r="E78" i="51"/>
  <c r="E76" i="51"/>
  <c r="M74" i="51"/>
  <c r="Q89" i="52"/>
  <c r="Q87" i="52"/>
  <c r="Q81" i="52"/>
  <c r="Q80" i="52"/>
  <c r="K87" i="53"/>
  <c r="K80" i="53"/>
  <c r="Q67" i="35"/>
  <c r="Q55" i="35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O68" i="44"/>
  <c r="N68" i="44"/>
  <c r="F72" i="44"/>
  <c r="D66" i="45"/>
  <c r="E61" i="47"/>
  <c r="E56" i="47"/>
  <c r="G70" i="48"/>
  <c r="I58" i="48"/>
  <c r="O53" i="48"/>
  <c r="K60" i="48"/>
  <c r="K56" i="48"/>
  <c r="C55" i="48"/>
  <c r="P61" i="49"/>
  <c r="O60" i="49"/>
  <c r="P37" i="50"/>
  <c r="P179" i="6" s="1"/>
  <c r="J77" i="51"/>
  <c r="L85" i="51"/>
  <c r="D81" i="51"/>
  <c r="D80" i="51"/>
  <c r="I102" i="52"/>
  <c r="P87" i="52"/>
  <c r="P81" i="52"/>
  <c r="P80" i="52"/>
  <c r="P73" i="52"/>
  <c r="H90" i="52"/>
  <c r="J87" i="53"/>
  <c r="J80" i="53"/>
  <c r="P57" i="35"/>
  <c r="G61" i="39"/>
  <c r="G58" i="39"/>
  <c r="G57" i="39"/>
  <c r="G65" i="40"/>
  <c r="G61" i="40"/>
  <c r="G58" i="40"/>
  <c r="I55" i="41"/>
  <c r="Q85" i="44"/>
  <c r="Q69" i="48"/>
  <c r="M61" i="49"/>
  <c r="N60" i="49"/>
  <c r="G104" i="51"/>
  <c r="O81" i="52"/>
  <c r="O80" i="52"/>
  <c r="I87" i="53"/>
  <c r="Q77" i="53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L87" i="43"/>
  <c r="P90" i="44"/>
  <c r="P85" i="44"/>
  <c r="C60" i="47"/>
  <c r="I60" i="48"/>
  <c r="I73" i="48"/>
  <c r="I70" i="48"/>
  <c r="M60" i="49"/>
  <c r="J90" i="51"/>
  <c r="J82" i="51"/>
  <c r="J74" i="51"/>
  <c r="F106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K33" i="6" s="1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C130" i="6" s="1"/>
  <c r="N74" i="14"/>
  <c r="I31" i="6"/>
  <c r="Q36" i="6"/>
  <c r="B57" i="6"/>
  <c r="B64" i="14"/>
  <c r="J104" i="6"/>
  <c r="I35" i="6"/>
  <c r="L37" i="9"/>
  <c r="Q62" i="14"/>
  <c r="Q54" i="6" s="1"/>
  <c r="Q129" i="6" s="1"/>
  <c r="I44" i="6"/>
  <c r="P55" i="6"/>
  <c r="P62" i="14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F130" i="6" s="1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F51" i="6" s="1"/>
  <c r="C60" i="10"/>
  <c r="E59" i="10"/>
  <c r="E46" i="10"/>
  <c r="L51" i="6"/>
  <c r="D46" i="10"/>
  <c r="O47" i="6"/>
  <c r="O38" i="6"/>
  <c r="K29" i="6"/>
  <c r="C59" i="10"/>
  <c r="C46" i="10"/>
  <c r="C51" i="6" s="1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Q131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E132" i="6"/>
  <c r="E130" i="6"/>
  <c r="M127" i="6"/>
  <c r="C127" i="6"/>
  <c r="P133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J239" i="16"/>
  <c r="J192" i="15"/>
  <c r="J194" i="15"/>
  <c r="J196" i="15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O183" i="16"/>
  <c r="N140" i="6"/>
  <c r="Q136" i="11"/>
  <c r="N104" i="12"/>
  <c r="G105" i="12"/>
  <c r="G100" i="12"/>
  <c r="G107" i="12"/>
  <c r="G102" i="12"/>
  <c r="G119" i="13"/>
  <c r="H122" i="13"/>
  <c r="H152" i="13"/>
  <c r="J198" i="15"/>
  <c r="J103" i="12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K183" i="16"/>
  <c r="O87" i="6"/>
  <c r="J66" i="10"/>
  <c r="J155" i="6" s="1"/>
  <c r="K123" i="11"/>
  <c r="N139" i="12"/>
  <c r="N103" i="11"/>
  <c r="N98" i="11" s="1"/>
  <c r="F136" i="12"/>
  <c r="F100" i="1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0" i="15" s="1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15" i="11" s="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K115" i="11" s="1"/>
  <c r="O147" i="12"/>
  <c r="O117" i="1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L183" i="15" s="1"/>
  <c r="D237" i="17"/>
  <c r="D237" i="16"/>
  <c r="D174" i="15"/>
  <c r="D236" i="16"/>
  <c r="D236" i="17"/>
  <c r="I86" i="14"/>
  <c r="C93" i="14"/>
  <c r="P201" i="15"/>
  <c r="P200" i="15" s="1"/>
  <c r="J188" i="15"/>
  <c r="C172" i="15"/>
  <c r="O163" i="15"/>
  <c r="M171" i="15"/>
  <c r="D254" i="17"/>
  <c r="D247" i="17"/>
  <c r="D245" i="17"/>
  <c r="P243" i="17"/>
  <c r="P187" i="17"/>
  <c r="P183" i="17" s="1"/>
  <c r="P178" i="17"/>
  <c r="P175" i="17"/>
  <c r="P172" i="17"/>
  <c r="B224" i="17"/>
  <c r="B162" i="17"/>
  <c r="D220" i="16"/>
  <c r="D159" i="15"/>
  <c r="D220" i="17"/>
  <c r="O243" i="17"/>
  <c r="O187" i="17"/>
  <c r="G169" i="17"/>
  <c r="G231" i="17"/>
  <c r="Q161" i="17"/>
  <c r="Q223" i="17"/>
  <c r="C220" i="17"/>
  <c r="C159" i="15"/>
  <c r="F252" i="17"/>
  <c r="L212" i="16"/>
  <c r="C190" i="16"/>
  <c r="G158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200" i="16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H158" i="17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Q213" i="16"/>
  <c r="B195" i="16"/>
  <c r="C188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B183" i="16" s="1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N115" i="12" s="1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K220" i="17"/>
  <c r="K162" i="15"/>
  <c r="K158" i="15" s="1"/>
  <c r="B191" i="16"/>
  <c r="B184" i="16"/>
  <c r="D174" i="16"/>
  <c r="C233" i="17"/>
  <c r="N240" i="17"/>
  <c r="N184" i="17"/>
  <c r="B76" i="14"/>
  <c r="B74" i="14" s="1"/>
  <c r="B72" i="14" s="1"/>
  <c r="Q94" i="18"/>
  <c r="H87" i="14"/>
  <c r="C187" i="15"/>
  <c r="D164" i="15"/>
  <c r="C162" i="15"/>
  <c r="C160" i="15"/>
  <c r="J220" i="16"/>
  <c r="J164" i="15"/>
  <c r="J158" i="15" s="1"/>
  <c r="L213" i="16"/>
  <c r="C174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Q201" i="16"/>
  <c r="Q200" i="16" s="1"/>
  <c r="C179" i="16"/>
  <c r="K169" i="17"/>
  <c r="K231" i="17"/>
  <c r="Q163" i="17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B179" i="16"/>
  <c r="C176" i="16"/>
  <c r="L211" i="16"/>
  <c r="H183" i="17"/>
  <c r="F233" i="17"/>
  <c r="F171" i="17"/>
  <c r="L163" i="17"/>
  <c r="L164" i="17"/>
  <c r="L120" i="11"/>
  <c r="I62" i="10"/>
  <c r="B81" i="14"/>
  <c r="D172" i="15"/>
  <c r="O161" i="15"/>
  <c r="F230" i="16"/>
  <c r="F168" i="15"/>
  <c r="F220" i="16"/>
  <c r="F164" i="15"/>
  <c r="F159" i="15"/>
  <c r="L186" i="16"/>
  <c r="B176" i="16"/>
  <c r="K211" i="16"/>
  <c r="K200" i="16" s="1"/>
  <c r="G240" i="17"/>
  <c r="Q243" i="17"/>
  <c r="Q187" i="17"/>
  <c r="I169" i="17"/>
  <c r="I231" i="17"/>
  <c r="O163" i="17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O176" i="16"/>
  <c r="O167" i="16" s="1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N176" i="16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82" i="19"/>
  <c r="H179" i="19"/>
  <c r="H186" i="19"/>
  <c r="L171" i="19"/>
  <c r="H169" i="19"/>
  <c r="L167" i="19"/>
  <c r="P214" i="20"/>
  <c r="P159" i="19"/>
  <c r="P171" i="19"/>
  <c r="P169" i="19"/>
  <c r="L224" i="20"/>
  <c r="P206" i="20"/>
  <c r="J255" i="17"/>
  <c r="C158" i="16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O175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4" i="20" s="1"/>
  <c r="I198" i="20"/>
  <c r="Q182" i="20"/>
  <c r="Q179" i="20"/>
  <c r="Q188" i="20"/>
  <c r="D241" i="17"/>
  <c r="D183" i="17"/>
  <c r="P174" i="17"/>
  <c r="N224" i="17"/>
  <c r="N162" i="17"/>
  <c r="B223" i="17"/>
  <c r="B161" i="17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D168" i="20"/>
  <c r="D223" i="20"/>
  <c r="D163" i="20"/>
  <c r="D214" i="20"/>
  <c r="D220" i="20"/>
  <c r="H157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157" i="20" s="1"/>
  <c r="L215" i="20"/>
  <c r="F77" i="22"/>
  <c r="F168" i="6" s="1"/>
  <c r="F69" i="22"/>
  <c r="K211" i="23"/>
  <c r="K175" i="23"/>
  <c r="O166" i="23"/>
  <c r="O206" i="23"/>
  <c r="O194" i="23"/>
  <c r="O146" i="23"/>
  <c r="O143" i="23" s="1"/>
  <c r="C193" i="23"/>
  <c r="C145" i="23"/>
  <c r="G150" i="23"/>
  <c r="G156" i="23"/>
  <c r="G152" i="23"/>
  <c r="O129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E158" i="16" s="1"/>
  <c r="N190" i="17"/>
  <c r="J185" i="17"/>
  <c r="J183" i="17" s="1"/>
  <c r="H227" i="17"/>
  <c r="H220" i="17"/>
  <c r="J81" i="18"/>
  <c r="J110" i="6" s="1"/>
  <c r="N136" i="6"/>
  <c r="B135" i="6"/>
  <c r="Q218" i="19"/>
  <c r="C198" i="19"/>
  <c r="C194" i="19" s="1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K162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75" i="20" s="1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D157" i="20" s="1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M162" i="23" s="1"/>
  <c r="I199" i="23"/>
  <c r="I193" i="23"/>
  <c r="I145" i="23"/>
  <c r="M145" i="23"/>
  <c r="M150" i="23"/>
  <c r="M156" i="23"/>
  <c r="E182" i="23"/>
  <c r="E131" i="23"/>
  <c r="I133" i="23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G157" i="23"/>
  <c r="K155" i="23"/>
  <c r="G148" i="23"/>
  <c r="O192" i="23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C175" i="20" s="1"/>
  <c r="P244" i="20"/>
  <c r="F201" i="21"/>
  <c r="P195" i="2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J194" i="21" s="1"/>
  <c r="M69" i="22"/>
  <c r="E206" i="23"/>
  <c r="E149" i="23"/>
  <c r="Q165" i="23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M124" i="27"/>
  <c r="E155" i="25"/>
  <c r="E197" i="25"/>
  <c r="E149" i="25"/>
  <c r="B112" i="27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K83" i="31" s="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23" i="29" s="1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157" i="28"/>
  <c r="I127" i="28"/>
  <c r="M155" i="28"/>
  <c r="M125" i="28"/>
  <c r="M123" i="28" s="1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F162" i="24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Q158" i="28"/>
  <c r="Q128" i="28"/>
  <c r="E157" i="28"/>
  <c r="E127" i="28"/>
  <c r="I155" i="28"/>
  <c r="I125" i="28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70" i="22"/>
  <c r="G130" i="23"/>
  <c r="G129" i="23" s="1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M162" i="24" s="1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N119" i="27"/>
  <c r="Q101" i="27"/>
  <c r="E97" i="27"/>
  <c r="E157" i="27"/>
  <c r="J72" i="26"/>
  <c r="I147" i="29"/>
  <c r="I111" i="29"/>
  <c r="Q113" i="29"/>
  <c r="Q119" i="29"/>
  <c r="Q120" i="29"/>
  <c r="Q117" i="29"/>
  <c r="Q112" i="29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G143" i="24" s="1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D99" i="33"/>
  <c r="D93" i="33"/>
  <c r="D88" i="33"/>
  <c r="J66" i="36"/>
  <c r="Q75" i="48"/>
  <c r="Q58" i="47"/>
  <c r="M53" i="47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99" i="31"/>
  <c r="F87" i="31"/>
  <c r="F94" i="31"/>
  <c r="F101" i="31"/>
  <c r="P98" i="32"/>
  <c r="N95" i="32"/>
  <c r="N99" i="32"/>
  <c r="B98" i="32"/>
  <c r="J36" i="30"/>
  <c r="J106" i="32"/>
  <c r="J94" i="32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G123" i="29" s="1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K107" i="29" s="1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P129" i="27"/>
  <c r="P126" i="27"/>
  <c r="D150" i="28"/>
  <c r="P149" i="28"/>
  <c r="L148" i="28"/>
  <c r="P146" i="28"/>
  <c r="D145" i="28"/>
  <c r="H143" i="28"/>
  <c r="P133" i="28"/>
  <c r="H108" i="29"/>
  <c r="M128" i="29"/>
  <c r="M123" i="29" s="1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I123" i="27" s="1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K50" i="40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E62" i="45" s="1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O50" i="40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E71" i="39" s="1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F82" i="41"/>
  <c r="B52" i="41"/>
  <c r="F57" i="41"/>
  <c r="N59" i="41"/>
  <c r="N57" i="41"/>
  <c r="N35" i="42"/>
  <c r="G64" i="43"/>
  <c r="H88" i="44"/>
  <c r="P70" i="44"/>
  <c r="H71" i="44"/>
  <c r="H89" i="44"/>
  <c r="H67" i="44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Q50" i="37" s="1"/>
  <c r="L63" i="37"/>
  <c r="L56" i="37"/>
  <c r="O58" i="39"/>
  <c r="C63" i="40"/>
  <c r="E59" i="41"/>
  <c r="E57" i="41"/>
  <c r="Q55" i="41"/>
  <c r="M35" i="42"/>
  <c r="P87" i="44"/>
  <c r="O70" i="44"/>
  <c r="L66" i="44"/>
  <c r="G67" i="44"/>
  <c r="C67" i="44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0" i="37" s="1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P62" i="45" s="1"/>
  <c r="D83" i="45"/>
  <c r="D65" i="45"/>
  <c r="D62" i="45" s="1"/>
  <c r="H81" i="45"/>
  <c r="H63" i="45"/>
  <c r="H62" i="45" s="1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L51" i="49" s="1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M50" i="41" s="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F115" i="12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M136" i="6"/>
  <c r="M135" i="6"/>
  <c r="M134" i="6"/>
  <c r="I132" i="6"/>
  <c r="C131" i="6"/>
  <c r="I130" i="6"/>
  <c r="I33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O157" i="20"/>
  <c r="P93" i="6"/>
  <c r="C33" i="6"/>
  <c r="Q115" i="11"/>
  <c r="I115" i="11"/>
  <c r="Q98" i="11"/>
  <c r="I98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N98" i="12"/>
  <c r="N63" i="10"/>
  <c r="N145" i="12"/>
  <c r="F63" i="10"/>
  <c r="F145" i="12"/>
  <c r="N183" i="17"/>
  <c r="B183" i="17"/>
  <c r="N158" i="17"/>
  <c r="F158" i="17"/>
  <c r="H249" i="17"/>
  <c r="H77" i="14"/>
  <c r="H106" i="6" s="1"/>
  <c r="H214" i="17"/>
  <c r="H209" i="17"/>
  <c r="H206" i="17"/>
  <c r="D77" i="14"/>
  <c r="D106" i="6" s="1"/>
  <c r="D249" i="17"/>
  <c r="D209" i="17"/>
  <c r="D212" i="17"/>
  <c r="D214" i="17"/>
  <c r="B99" i="14"/>
  <c r="B160" i="6" s="1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33" i="6"/>
  <c r="E33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M33" i="6"/>
  <c r="B15" i="7"/>
  <c r="M115" i="11"/>
  <c r="E98" i="11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98" i="12"/>
  <c r="J63" i="10"/>
  <c r="J145" i="12"/>
  <c r="J158" i="17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K127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M200" i="16"/>
  <c r="I200" i="16"/>
  <c r="E200" i="16"/>
  <c r="Q167" i="16"/>
  <c r="I167" i="16"/>
  <c r="E167" i="16"/>
  <c r="Q183" i="16"/>
  <c r="I183" i="16"/>
  <c r="E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G115" i="11"/>
  <c r="K98" i="11"/>
  <c r="G98" i="11"/>
  <c r="P115" i="12"/>
  <c r="L115" i="12"/>
  <c r="H115" i="12"/>
  <c r="P98" i="12"/>
  <c r="H98" i="12"/>
  <c r="D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P105" i="6"/>
  <c r="P99" i="14"/>
  <c r="P160" i="6" s="1"/>
  <c r="Q69" i="14"/>
  <c r="M69" i="14"/>
  <c r="I69" i="14"/>
  <c r="E69" i="14"/>
  <c r="Q200" i="15"/>
  <c r="M200" i="15"/>
  <c r="I200" i="15"/>
  <c r="E200" i="15"/>
  <c r="Q183" i="15"/>
  <c r="I183" i="15"/>
  <c r="Q167" i="15"/>
  <c r="M167" i="15"/>
  <c r="I167" i="15"/>
  <c r="E167" i="15"/>
  <c r="Q158" i="15"/>
  <c r="M158" i="15"/>
  <c r="I158" i="15"/>
  <c r="E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03" i="6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E194" i="19"/>
  <c r="P175" i="20"/>
  <c r="G157" i="20"/>
  <c r="Q50" i="10"/>
  <c r="M50" i="10"/>
  <c r="I50" i="10"/>
  <c r="E50" i="10"/>
  <c r="Q51" i="6"/>
  <c r="Q128" i="6" s="1"/>
  <c r="M51" i="6"/>
  <c r="M128" i="6" s="1"/>
  <c r="I51" i="6"/>
  <c r="I128" i="6" s="1"/>
  <c r="E51" i="6"/>
  <c r="E128" i="6" s="1"/>
  <c r="M57" i="10"/>
  <c r="I61" i="10"/>
  <c r="N115" i="11"/>
  <c r="J115" i="11"/>
  <c r="F115" i="11"/>
  <c r="B115" i="11"/>
  <c r="J98" i="11"/>
  <c r="F98" i="11"/>
  <c r="B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K115" i="12"/>
  <c r="C115" i="12"/>
  <c r="O98" i="12"/>
  <c r="K98" i="12"/>
  <c r="N100" i="14"/>
  <c r="N161" i="6" s="1"/>
  <c r="J99" i="14"/>
  <c r="J160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L200" i="15"/>
  <c r="D200" i="15"/>
  <c r="P183" i="15"/>
  <c r="H183" i="15"/>
  <c r="L167" i="15"/>
  <c r="H167" i="15"/>
  <c r="D167" i="15"/>
  <c r="P158" i="15"/>
  <c r="L158" i="15"/>
  <c r="H158" i="15"/>
  <c r="D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P183" i="16"/>
  <c r="L183" i="16"/>
  <c r="H183" i="16"/>
  <c r="P158" i="16"/>
  <c r="L158" i="16"/>
  <c r="H158" i="16"/>
  <c r="D158" i="16"/>
  <c r="D227" i="17"/>
  <c r="K96" i="18"/>
  <c r="O90" i="18"/>
  <c r="O242" i="19"/>
  <c r="C231" i="19"/>
  <c r="M226" i="19"/>
  <c r="G223" i="19"/>
  <c r="G215" i="19"/>
  <c r="D175" i="20"/>
  <c r="K157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194" i="20" s="1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157" i="20" s="1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D53" i="10"/>
  <c r="O50" i="10"/>
  <c r="K50" i="10"/>
  <c r="G50" i="10"/>
  <c r="C50" i="10"/>
  <c r="O51" i="6"/>
  <c r="O128" i="6" s="1"/>
  <c r="K51" i="6"/>
  <c r="K128" i="6" s="1"/>
  <c r="G51" i="6"/>
  <c r="G128" i="6" s="1"/>
  <c r="C57" i="10"/>
  <c r="L115" i="11"/>
  <c r="H115" i="11"/>
  <c r="P98" i="11"/>
  <c r="L98" i="11"/>
  <c r="Q115" i="12"/>
  <c r="M115" i="12"/>
  <c r="I115" i="12"/>
  <c r="Q98" i="12"/>
  <c r="M98" i="12"/>
  <c r="I98" i="12"/>
  <c r="E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B39" i="6" s="1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80" i="14"/>
  <c r="L6" i="6"/>
  <c r="L130" i="6" s="1"/>
  <c r="L80" i="14"/>
  <c r="H6" i="6"/>
  <c r="H130" i="6" s="1"/>
  <c r="H80" i="14"/>
  <c r="D6" i="6"/>
  <c r="D130" i="6" s="1"/>
  <c r="D80" i="14"/>
  <c r="N200" i="15"/>
  <c r="J200" i="15"/>
  <c r="F200" i="15"/>
  <c r="B200" i="15"/>
  <c r="J183" i="15"/>
  <c r="F183" i="15"/>
  <c r="B183" i="15"/>
  <c r="N167" i="15"/>
  <c r="F167" i="15"/>
  <c r="B167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P200" i="16"/>
  <c r="H200" i="16"/>
  <c r="D200" i="16"/>
  <c r="P167" i="16"/>
  <c r="H167" i="16"/>
  <c r="D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K157" i="19"/>
  <c r="N243" i="20"/>
  <c r="C157" i="20"/>
  <c r="B194" i="21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K194" i="19"/>
  <c r="Q172" i="19"/>
  <c r="M172" i="19"/>
  <c r="M157" i="19" s="1"/>
  <c r="I172" i="19"/>
  <c r="I157" i="19" s="1"/>
  <c r="E172" i="19"/>
  <c r="E157" i="19" s="1"/>
  <c r="O194" i="20"/>
  <c r="K194" i="20"/>
  <c r="P194" i="21"/>
  <c r="K181" i="21"/>
  <c r="K187" i="21"/>
  <c r="K226" i="21"/>
  <c r="K80" i="18"/>
  <c r="K78" i="18" s="1"/>
  <c r="K107" i="6" s="1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I162" i="24"/>
  <c r="Q143" i="24"/>
  <c r="E143" i="24"/>
  <c r="M129" i="24"/>
  <c r="I129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130" i="6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H29" i="6"/>
  <c r="H127" i="6" s="1"/>
  <c r="D29" i="6"/>
  <c r="D127" i="6" s="1"/>
  <c r="O200" i="15"/>
  <c r="K200" i="15"/>
  <c r="C200" i="15"/>
  <c r="O183" i="15"/>
  <c r="K183" i="15"/>
  <c r="C183" i="15"/>
  <c r="O167" i="15"/>
  <c r="K167" i="15"/>
  <c r="G167" i="15"/>
  <c r="C167" i="15"/>
  <c r="G158" i="15"/>
  <c r="C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J200" i="16"/>
  <c r="F200" i="16"/>
  <c r="B200" i="16"/>
  <c r="N183" i="16"/>
  <c r="J183" i="16"/>
  <c r="F183" i="16"/>
  <c r="N167" i="16"/>
  <c r="J167" i="16"/>
  <c r="B167" i="16"/>
  <c r="N158" i="16"/>
  <c r="J158" i="16"/>
  <c r="F158" i="16"/>
  <c r="B158" i="16"/>
  <c r="H257" i="17"/>
  <c r="H256" i="17"/>
  <c r="H255" i="17"/>
  <c r="H254" i="17"/>
  <c r="H237" i="17"/>
  <c r="H236" i="17"/>
  <c r="H234" i="17"/>
  <c r="H216" i="17"/>
  <c r="O183" i="17"/>
  <c r="K183" i="17"/>
  <c r="G183" i="17"/>
  <c r="C183" i="17"/>
  <c r="H181" i="17"/>
  <c r="O158" i="17"/>
  <c r="K158" i="17"/>
  <c r="G158" i="17"/>
  <c r="C158" i="17"/>
  <c r="I94" i="18"/>
  <c r="M89" i="18"/>
  <c r="G78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N194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168" i="21"/>
  <c r="O223" i="21"/>
  <c r="G168" i="21"/>
  <c r="G223" i="21"/>
  <c r="O166" i="21"/>
  <c r="K166" i="21"/>
  <c r="C166" i="21"/>
  <c r="O165" i="21"/>
  <c r="O222" i="21"/>
  <c r="K222" i="21"/>
  <c r="G165" i="21"/>
  <c r="C222" i="21"/>
  <c r="O164" i="21"/>
  <c r="O221" i="21"/>
  <c r="K164" i="21"/>
  <c r="G221" i="21"/>
  <c r="C164" i="21"/>
  <c r="O219" i="21"/>
  <c r="K219" i="21"/>
  <c r="G162" i="21"/>
  <c r="C219" i="21"/>
  <c r="C68" i="22"/>
  <c r="C191" i="23"/>
  <c r="J143" i="23"/>
  <c r="P203" i="24"/>
  <c r="G162" i="24"/>
  <c r="P200" i="17"/>
  <c r="M183" i="17"/>
  <c r="I183" i="17"/>
  <c r="Q158" i="17"/>
  <c r="M158" i="17"/>
  <c r="I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O175" i="20"/>
  <c r="K175" i="20"/>
  <c r="G175" i="20"/>
  <c r="L194" i="21"/>
  <c r="F194" i="21"/>
  <c r="K100" i="18"/>
  <c r="K163" i="6" s="1"/>
  <c r="P58" i="22"/>
  <c r="P111" i="6" s="1"/>
  <c r="D58" i="22"/>
  <c r="D111" i="6" s="1"/>
  <c r="D76" i="22"/>
  <c r="D167" i="6" s="1"/>
  <c r="O202" i="23"/>
  <c r="O191" i="23"/>
  <c r="Q129" i="23"/>
  <c r="I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H196" i="25"/>
  <c r="H148" i="23"/>
  <c r="D196" i="25"/>
  <c r="D148" i="23"/>
  <c r="D143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P211" i="24"/>
  <c r="L206" i="24"/>
  <c r="O162" i="24"/>
  <c r="N58" i="22"/>
  <c r="N111" i="6" s="1"/>
  <c r="N76" i="22"/>
  <c r="N167" i="6" s="1"/>
  <c r="L107" i="27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Q162" i="23"/>
  <c r="E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M95" i="27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D194" i="19"/>
  <c r="L175" i="19"/>
  <c r="H175" i="19"/>
  <c r="D175" i="19"/>
  <c r="P157" i="19"/>
  <c r="L157" i="19"/>
  <c r="H157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Q194" i="20"/>
  <c r="M175" i="20"/>
  <c r="I175" i="20"/>
  <c r="I157" i="20"/>
  <c r="K244" i="21"/>
  <c r="G243" i="21"/>
  <c r="C242" i="21"/>
  <c r="C232" i="21"/>
  <c r="J70" i="22"/>
  <c r="J69" i="22"/>
  <c r="J68" i="22"/>
  <c r="E68" i="22"/>
  <c r="H58" i="22"/>
  <c r="Q55" i="22"/>
  <c r="M55" i="22"/>
  <c r="I55" i="22"/>
  <c r="E55" i="22"/>
  <c r="D50" i="22"/>
  <c r="D64" i="6" s="1"/>
  <c r="D137" i="6" s="1"/>
  <c r="D68" i="22"/>
  <c r="L50" i="22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B129" i="24"/>
  <c r="Q143" i="27"/>
  <c r="B107" i="27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Q143" i="23"/>
  <c r="F210" i="24"/>
  <c r="B200" i="24"/>
  <c r="F188" i="24"/>
  <c r="N185" i="24"/>
  <c r="N129" i="24"/>
  <c r="Q123" i="28"/>
  <c r="Q107" i="28"/>
  <c r="Q71" i="26"/>
  <c r="Q143" i="28"/>
  <c r="Q70" i="26"/>
  <c r="Q133" i="28"/>
  <c r="Q194" i="21"/>
  <c r="M194" i="21"/>
  <c r="I194" i="21"/>
  <c r="E194" i="21"/>
  <c r="N55" i="22"/>
  <c r="J55" i="22"/>
  <c r="F55" i="22"/>
  <c r="B55" i="22"/>
  <c r="N50" i="22"/>
  <c r="N64" i="6" s="1"/>
  <c r="N137" i="6" s="1"/>
  <c r="J50" i="22"/>
  <c r="F50" i="22"/>
  <c r="F75" i="22" s="1"/>
  <c r="F166" i="6" s="1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E129" i="25" s="1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P123" i="27"/>
  <c r="D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P95" i="27" s="1"/>
  <c r="L134" i="28"/>
  <c r="L96" i="27"/>
  <c r="L95" i="27" s="1"/>
  <c r="H134" i="28"/>
  <c r="H96" i="27"/>
  <c r="D134" i="28"/>
  <c r="D96" i="27"/>
  <c r="P159" i="28"/>
  <c r="P158" i="28"/>
  <c r="P157" i="28"/>
  <c r="P156" i="28"/>
  <c r="P155" i="28"/>
  <c r="P154" i="28"/>
  <c r="K123" i="29"/>
  <c r="O83" i="31"/>
  <c r="M121" i="32"/>
  <c r="M60" i="22"/>
  <c r="M148" i="25"/>
  <c r="M160" i="25"/>
  <c r="M191" i="25"/>
  <c r="M200" i="25"/>
  <c r="M154" i="25"/>
  <c r="E60" i="22"/>
  <c r="E152" i="25"/>
  <c r="E143" i="25" s="1"/>
  <c r="E157" i="25"/>
  <c r="E133" i="27"/>
  <c r="J107" i="27"/>
  <c r="I95" i="27"/>
  <c r="P83" i="32"/>
  <c r="L83" i="32"/>
  <c r="H83" i="32"/>
  <c r="D83" i="32"/>
  <c r="K83" i="33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J162" i="24"/>
  <c r="E187" i="25"/>
  <c r="M59" i="22"/>
  <c r="M112" i="6" s="1"/>
  <c r="M134" i="25"/>
  <c r="M137" i="25"/>
  <c r="M139" i="25"/>
  <c r="M136" i="25"/>
  <c r="M138" i="25"/>
  <c r="M141" i="25"/>
  <c r="M180" i="25"/>
  <c r="N107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E107" i="29"/>
  <c r="Q83" i="31"/>
  <c r="M83" i="31"/>
  <c r="E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O50" i="35"/>
  <c r="G50" i="35"/>
  <c r="N67" i="35"/>
  <c r="N82" i="36"/>
  <c r="N82" i="35"/>
  <c r="J67" i="35"/>
  <c r="J82" i="35"/>
  <c r="J66" i="35"/>
  <c r="J81" i="35"/>
  <c r="J81" i="36"/>
  <c r="B66" i="35"/>
  <c r="B81" i="35"/>
  <c r="J83" i="32"/>
  <c r="F83" i="32"/>
  <c r="O83" i="33"/>
  <c r="G83" i="33"/>
  <c r="K50" i="35"/>
  <c r="C50" i="35"/>
  <c r="O50" i="36"/>
  <c r="K50" i="36"/>
  <c r="G50" i="36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Q107" i="27" s="1"/>
  <c r="M112" i="27"/>
  <c r="M107" i="27" s="1"/>
  <c r="I112" i="27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J123" i="28"/>
  <c r="F123" i="28"/>
  <c r="B123" i="28"/>
  <c r="N107" i="28"/>
  <c r="J107" i="28"/>
  <c r="F107" i="28"/>
  <c r="B107" i="28"/>
  <c r="J95" i="28"/>
  <c r="F95" i="28"/>
  <c r="B158" i="29"/>
  <c r="B157" i="29"/>
  <c r="B156" i="29"/>
  <c r="B155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M83" i="33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B162" i="24"/>
  <c r="J203" i="24"/>
  <c r="B203" i="24"/>
  <c r="J202" i="24"/>
  <c r="O51" i="26"/>
  <c r="K51" i="26"/>
  <c r="G51" i="26"/>
  <c r="C51" i="26"/>
  <c r="P123" i="28"/>
  <c r="L123" i="28"/>
  <c r="H123" i="28"/>
  <c r="P107" i="28"/>
  <c r="H107" i="28"/>
  <c r="D107" i="28"/>
  <c r="P95" i="28"/>
  <c r="L95" i="28"/>
  <c r="H95" i="28"/>
  <c r="D95" i="28"/>
  <c r="O123" i="29"/>
  <c r="C123" i="29"/>
  <c r="C107" i="29"/>
  <c r="K95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Q83" i="33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D50" i="37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O107" i="29"/>
  <c r="I107" i="29"/>
  <c r="M95" i="29"/>
  <c r="E95" i="29"/>
  <c r="J35" i="30"/>
  <c r="B121" i="31"/>
  <c r="B117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P50" i="37"/>
  <c r="M80" i="37"/>
  <c r="Q79" i="37"/>
  <c r="M79" i="37"/>
  <c r="M78" i="37"/>
  <c r="I78" i="37"/>
  <c r="M77" i="37"/>
  <c r="M76" i="37"/>
  <c r="M71" i="37"/>
  <c r="N35" i="38"/>
  <c r="F35" i="38"/>
  <c r="J50" i="40"/>
  <c r="F50" i="40"/>
  <c r="Q123" i="29"/>
  <c r="I123" i="29"/>
  <c r="Q107" i="29"/>
  <c r="G107" i="29"/>
  <c r="Q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Q50" i="41"/>
  <c r="E50" i="41"/>
  <c r="Q81" i="39"/>
  <c r="I80" i="39"/>
  <c r="I71" i="39" s="1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M51" i="47"/>
  <c r="L51" i="48"/>
  <c r="D51" i="48"/>
  <c r="O51" i="48"/>
  <c r="P50" i="40"/>
  <c r="L50" i="40"/>
  <c r="H50" i="40"/>
  <c r="K50" i="41"/>
  <c r="C50" i="41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K62" i="44"/>
  <c r="G62" i="44"/>
  <c r="C62" i="44"/>
  <c r="C89" i="45"/>
  <c r="C87" i="45"/>
  <c r="C86" i="45"/>
  <c r="C85" i="45"/>
  <c r="C80" i="45"/>
  <c r="N62" i="45"/>
  <c r="J62" i="45"/>
  <c r="F62" i="45"/>
  <c r="I51" i="47"/>
  <c r="P51" i="49"/>
  <c r="H51" i="49"/>
  <c r="M80" i="39"/>
  <c r="M79" i="39"/>
  <c r="M78" i="39"/>
  <c r="Q81" i="40"/>
  <c r="J50" i="41"/>
  <c r="F50" i="41"/>
  <c r="B50" i="41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51" i="47" s="1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G51" i="48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Q51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I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C51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N72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D51" i="49"/>
  <c r="G37" i="50"/>
  <c r="G179" i="6" s="1"/>
  <c r="Q35" i="50"/>
  <c r="E35" i="50"/>
  <c r="Q34" i="50"/>
  <c r="M34" i="50"/>
  <c r="I34" i="50"/>
  <c r="E34" i="50"/>
  <c r="O86" i="51"/>
  <c r="I74" i="5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G51" i="47"/>
  <c r="K76" i="49"/>
  <c r="C76" i="49"/>
  <c r="G73" i="49"/>
  <c r="C68" i="48"/>
  <c r="P51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P72" i="52"/>
  <c r="L72" i="52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L64" i="10"/>
  <c r="L153" i="6" s="1"/>
  <c r="L98" i="6"/>
  <c r="D103" i="6"/>
  <c r="D104" i="6"/>
  <c r="N51" i="6"/>
  <c r="N58" i="10"/>
  <c r="J51" i="6"/>
  <c r="F58" i="10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J39" i="6"/>
  <c r="F39" i="6"/>
  <c r="C107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72" i="14"/>
  <c r="D101" i="6" s="1"/>
  <c r="D100" i="14"/>
  <c r="D161" i="6" s="1"/>
  <c r="D98" i="14"/>
  <c r="D159" i="6" s="1"/>
  <c r="D97" i="14"/>
  <c r="D158" i="6" s="1"/>
  <c r="D30" i="6"/>
  <c r="L127" i="6"/>
  <c r="P75" i="22"/>
  <c r="P166" i="6" s="1"/>
  <c r="H75" i="22"/>
  <c r="H111" i="6"/>
  <c r="B107" i="29"/>
  <c r="Q42" i="6"/>
  <c r="M42" i="6"/>
  <c r="I42" i="6"/>
  <c r="E42" i="6"/>
  <c r="Q39" i="6"/>
  <c r="M39" i="6"/>
  <c r="I39" i="6"/>
  <c r="E39" i="6"/>
  <c r="Q30" i="6"/>
  <c r="M30" i="6"/>
  <c r="I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72" i="14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E123" i="28"/>
  <c r="O95" i="28"/>
  <c r="K95" i="28"/>
  <c r="G95" i="28"/>
  <c r="C95" i="28"/>
  <c r="P107" i="29"/>
  <c r="H107" i="29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J133" i="29"/>
  <c r="J57" i="26"/>
  <c r="F133" i="29"/>
  <c r="F57" i="26"/>
  <c r="F56" i="26" s="1"/>
  <c r="F115" i="6" s="1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F8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4" i="6"/>
  <c r="L137" i="6" s="1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D56" i="6"/>
  <c r="P54" i="6"/>
  <c r="P4" i="6"/>
  <c r="P128" i="6" s="1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M107" i="28"/>
  <c r="I107" i="28"/>
  <c r="E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J123" i="29" s="1"/>
  <c r="F128" i="29"/>
  <c r="F123" i="29" s="1"/>
  <c r="P102" i="29"/>
  <c r="L102" i="29"/>
  <c r="H102" i="29"/>
  <c r="D102" i="29"/>
  <c r="P100" i="29"/>
  <c r="L100" i="29"/>
  <c r="L95" i="29" s="1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C83" i="32"/>
  <c r="B122" i="33"/>
  <c r="N112" i="33"/>
  <c r="K42" i="6"/>
  <c r="G42" i="6"/>
  <c r="C42" i="6"/>
  <c r="O39" i="6"/>
  <c r="K39" i="6"/>
  <c r="G39" i="6"/>
  <c r="C39" i="6"/>
  <c r="O30" i="6"/>
  <c r="K30" i="6"/>
  <c r="G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O123" i="28"/>
  <c r="K123" i="28"/>
  <c r="G123" i="28"/>
  <c r="M95" i="28"/>
  <c r="E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J107" i="29" s="1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L133" i="29"/>
  <c r="L57" i="26"/>
  <c r="L56" i="26" s="1"/>
  <c r="L115" i="6" s="1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P83" i="31"/>
  <c r="L83" i="31"/>
  <c r="H83" i="31"/>
  <c r="D83" i="31"/>
  <c r="B118" i="6"/>
  <c r="B116" i="6"/>
  <c r="F68" i="6"/>
  <c r="F141" i="6" s="1"/>
  <c r="J64" i="6"/>
  <c r="J137" i="6" s="1"/>
  <c r="F64" i="6"/>
  <c r="F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G107" i="28"/>
  <c r="C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M83" i="32"/>
  <c r="I83" i="32"/>
  <c r="E83" i="32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H162" i="24"/>
  <c r="D162" i="24"/>
  <c r="P143" i="24"/>
  <c r="H143" i="24"/>
  <c r="D143" i="24"/>
  <c r="P129" i="24"/>
  <c r="L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I50" i="35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O50" i="37"/>
  <c r="G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L91" i="18"/>
  <c r="H91" i="18"/>
  <c r="D91" i="18"/>
  <c r="D101" i="18"/>
  <c r="D164" i="6" s="1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J88" i="18" s="1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O210" i="25"/>
  <c r="K210" i="25"/>
  <c r="G210" i="25"/>
  <c r="C210" i="25"/>
  <c r="O208" i="25"/>
  <c r="K208" i="25"/>
  <c r="G208" i="25"/>
  <c r="C208" i="25"/>
  <c r="O207" i="25"/>
  <c r="K207" i="25"/>
  <c r="G207" i="25"/>
  <c r="C207" i="25"/>
  <c r="O157" i="25"/>
  <c r="K160" i="25"/>
  <c r="G158" i="25"/>
  <c r="C160" i="25"/>
  <c r="O200" i="25"/>
  <c r="K200" i="25"/>
  <c r="G200" i="25"/>
  <c r="C200" i="25"/>
  <c r="O199" i="25"/>
  <c r="K199" i="25"/>
  <c r="G199" i="25"/>
  <c r="C199" i="25"/>
  <c r="O198" i="25"/>
  <c r="K198" i="25"/>
  <c r="G198" i="25"/>
  <c r="C150" i="25"/>
  <c r="C198" i="25"/>
  <c r="O196" i="25"/>
  <c r="K196" i="25"/>
  <c r="G196" i="25"/>
  <c r="C196" i="25"/>
  <c r="O137" i="25"/>
  <c r="K141" i="25"/>
  <c r="G138" i="25"/>
  <c r="C141" i="25"/>
  <c r="O188" i="25"/>
  <c r="K188" i="25"/>
  <c r="G188" i="25"/>
  <c r="C188" i="25"/>
  <c r="O187" i="25"/>
  <c r="K187" i="25"/>
  <c r="G187" i="25"/>
  <c r="C187" i="25"/>
  <c r="O185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G123" i="27"/>
  <c r="C123" i="27"/>
  <c r="O107" i="27"/>
  <c r="K107" i="27"/>
  <c r="G107" i="27"/>
  <c r="C107" i="27"/>
  <c r="O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P83" i="33"/>
  <c r="L83" i="33"/>
  <c r="H83" i="33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I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I51" i="48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C51" i="47"/>
  <c r="K72" i="51"/>
  <c r="E72" i="51"/>
  <c r="E72" i="52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Q51" i="47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K51" i="49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G51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51" i="49" s="1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E51" i="47"/>
  <c r="B69" i="48"/>
  <c r="E51" i="48"/>
  <c r="P76" i="49"/>
  <c r="B76" i="49"/>
  <c r="F73" i="49"/>
  <c r="O51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C72" i="51"/>
  <c r="O102" i="51"/>
  <c r="O102" i="53"/>
  <c r="C101" i="51"/>
  <c r="C101" i="53"/>
  <c r="G76" i="51"/>
  <c r="G72" i="51" s="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J51" i="47" l="1"/>
  <c r="P123" i="29"/>
  <c r="D72" i="52"/>
  <c r="L62" i="45"/>
  <c r="Q50" i="40"/>
  <c r="I50" i="36"/>
  <c r="H62" i="44"/>
  <c r="P50" i="41"/>
  <c r="N62" i="44"/>
  <c r="L80" i="43"/>
  <c r="Q123" i="27"/>
  <c r="Q50" i="35"/>
  <c r="O83" i="32"/>
  <c r="C129" i="24"/>
  <c r="C143" i="24"/>
  <c r="M143" i="24"/>
  <c r="G95" i="27"/>
  <c r="G194" i="21"/>
  <c r="L143" i="24"/>
  <c r="N143" i="24"/>
  <c r="L175" i="20"/>
  <c r="C194" i="21"/>
  <c r="P194" i="20"/>
  <c r="M194" i="20"/>
  <c r="E194" i="20"/>
  <c r="F167" i="16"/>
  <c r="E15" i="7"/>
  <c r="G160" i="25"/>
  <c r="B200" i="17"/>
  <c r="B72" i="52"/>
  <c r="M62" i="44"/>
  <c r="M72" i="51"/>
  <c r="M51" i="49"/>
  <c r="I50" i="41"/>
  <c r="O62" i="43"/>
  <c r="M107" i="29"/>
  <c r="G83" i="32"/>
  <c r="G83" i="31"/>
  <c r="O143" i="24"/>
  <c r="B143" i="24"/>
  <c r="E129" i="24"/>
  <c r="K95" i="27"/>
  <c r="C123" i="28"/>
  <c r="B194" i="19"/>
  <c r="P157" i="20"/>
  <c r="Q194" i="19"/>
  <c r="D157" i="19"/>
  <c r="G157" i="19"/>
  <c r="F158" i="15"/>
  <c r="Q183" i="17"/>
  <c r="O115" i="11"/>
  <c r="K175" i="19"/>
  <c r="H10" i="8"/>
  <c r="K26" i="8"/>
  <c r="E10" i="8"/>
  <c r="C83" i="31"/>
  <c r="E50" i="37"/>
  <c r="D129" i="24"/>
  <c r="F157" i="19"/>
  <c r="F175" i="19"/>
  <c r="P115" i="11"/>
  <c r="H98" i="11"/>
  <c r="O115" i="12"/>
  <c r="G98" i="12"/>
  <c r="B158" i="15"/>
  <c r="J167" i="15"/>
  <c r="L167" i="16"/>
  <c r="Q10" i="9"/>
  <c r="L15" i="9"/>
  <c r="N158" i="15"/>
  <c r="L200" i="16"/>
  <c r="I10" i="9"/>
  <c r="O158" i="16"/>
  <c r="N15" i="8"/>
  <c r="J10" i="7"/>
  <c r="N51" i="49"/>
  <c r="C148" i="25"/>
  <c r="B50" i="40"/>
  <c r="N50" i="41"/>
  <c r="B95" i="28"/>
  <c r="P129" i="23"/>
  <c r="Q162" i="24"/>
  <c r="C95" i="27"/>
  <c r="G129" i="24"/>
  <c r="I123" i="28"/>
  <c r="D107" i="27"/>
  <c r="K143" i="24"/>
  <c r="B158" i="17"/>
  <c r="Q175" i="20"/>
  <c r="M183" i="16"/>
  <c r="I194" i="19"/>
  <c r="L158" i="17"/>
  <c r="F98" i="12"/>
  <c r="C162" i="23"/>
  <c r="G10" i="9"/>
  <c r="H10" i="9"/>
  <c r="L15" i="8"/>
  <c r="K10" i="9"/>
  <c r="M10" i="8"/>
  <c r="P15" i="7"/>
  <c r="C15" i="7"/>
  <c r="N162" i="24"/>
  <c r="L183" i="17"/>
  <c r="B62" i="44"/>
  <c r="K143" i="23"/>
  <c r="B83" i="31"/>
  <c r="H107" i="27"/>
  <c r="I143" i="23"/>
  <c r="E129" i="23"/>
  <c r="G194" i="20"/>
  <c r="O157" i="19"/>
  <c r="H194" i="19"/>
  <c r="M194" i="19"/>
  <c r="J115" i="12"/>
  <c r="J175" i="20"/>
  <c r="J83" i="31"/>
  <c r="E83" i="33"/>
  <c r="K83" i="32"/>
  <c r="C50" i="37"/>
  <c r="Q95" i="28"/>
  <c r="E95" i="27"/>
  <c r="D129" i="23"/>
  <c r="I143" i="24"/>
  <c r="K107" i="28"/>
  <c r="B143" i="23"/>
  <c r="K129" i="24"/>
  <c r="H129" i="24"/>
  <c r="J129" i="24"/>
  <c r="M129" i="23"/>
  <c r="G15" i="7"/>
  <c r="K99" i="18"/>
  <c r="K162" i="6" s="1"/>
  <c r="B50" i="35"/>
  <c r="D50" i="40"/>
  <c r="Q50" i="36"/>
  <c r="O62" i="44"/>
  <c r="C62" i="43"/>
  <c r="K62" i="43"/>
  <c r="Q95" i="27"/>
  <c r="K194" i="21"/>
  <c r="H123" i="27"/>
  <c r="H194" i="21"/>
  <c r="N200" i="16"/>
  <c r="E183" i="17"/>
  <c r="M98" i="11"/>
  <c r="F50" i="37"/>
  <c r="J62" i="44"/>
  <c r="G10" i="8"/>
  <c r="C158" i="25"/>
  <c r="N56" i="26"/>
  <c r="N115" i="6" s="1"/>
  <c r="I72" i="51"/>
  <c r="E62" i="44"/>
  <c r="H50" i="41"/>
  <c r="C200" i="17"/>
  <c r="I162" i="23"/>
  <c r="N143" i="23"/>
  <c r="J26" i="9"/>
  <c r="F183" i="17"/>
  <c r="K158" i="16"/>
  <c r="M167" i="16"/>
  <c r="Q157" i="19"/>
  <c r="Q62" i="44"/>
  <c r="L123" i="27"/>
  <c r="C194" i="20"/>
  <c r="M157" i="20"/>
  <c r="C162" i="24"/>
  <c r="C98" i="11"/>
  <c r="P167" i="15"/>
  <c r="G183" i="16"/>
  <c r="G26" i="8"/>
  <c r="M62" i="45"/>
  <c r="B115" i="12"/>
  <c r="E157" i="20"/>
  <c r="L194" i="19"/>
  <c r="M85" i="14"/>
  <c r="M56" i="6"/>
  <c r="M131" i="6" s="1"/>
  <c r="C15" i="8"/>
  <c r="N175" i="19"/>
  <c r="D80" i="43"/>
  <c r="D183" i="16"/>
  <c r="D123" i="28"/>
  <c r="B83" i="32"/>
  <c r="N95" i="28"/>
  <c r="O26" i="8"/>
  <c r="O98" i="11"/>
  <c r="D115" i="12"/>
  <c r="D98" i="11"/>
  <c r="M115" i="6"/>
  <c r="B175" i="19"/>
  <c r="L50" i="37"/>
  <c r="G50" i="40"/>
  <c r="M50" i="40"/>
  <c r="I95" i="28"/>
  <c r="L107" i="28"/>
  <c r="F129" i="24"/>
  <c r="O129" i="24"/>
  <c r="Q129" i="24"/>
  <c r="J10" i="8"/>
  <c r="Q15" i="7"/>
  <c r="C50" i="36"/>
  <c r="H72" i="52"/>
  <c r="J72" i="51"/>
  <c r="Q72" i="51"/>
  <c r="O107" i="28"/>
  <c r="M50" i="35"/>
  <c r="N83" i="31"/>
  <c r="G175" i="19"/>
  <c r="F200" i="17"/>
  <c r="Q26" i="7"/>
  <c r="D50" i="41"/>
  <c r="Q83" i="32"/>
  <c r="P107" i="27"/>
  <c r="E143" i="23"/>
  <c r="L26" i="9"/>
  <c r="K51" i="48"/>
  <c r="E50" i="36"/>
  <c r="I62" i="44"/>
  <c r="I15" i="7"/>
  <c r="K10" i="7"/>
  <c r="G150" i="25"/>
  <c r="E200" i="17"/>
  <c r="E50" i="40"/>
  <c r="M158" i="16"/>
  <c r="H85" i="14"/>
  <c r="P10" i="9"/>
  <c r="N10" i="8"/>
  <c r="F15" i="7"/>
  <c r="B75" i="22"/>
  <c r="B166" i="6" s="1"/>
  <c r="N50" i="40"/>
  <c r="I62" i="43"/>
  <c r="M50" i="36"/>
  <c r="O50" i="41"/>
  <c r="D216" i="17"/>
  <c r="P15" i="9"/>
  <c r="K150" i="25"/>
  <c r="I51" i="49"/>
  <c r="F95" i="27"/>
  <c r="C98" i="12"/>
  <c r="D183" i="15"/>
  <c r="C15" i="9"/>
  <c r="P101" i="18"/>
  <c r="P164" i="6" s="1"/>
  <c r="G157" i="21"/>
  <c r="D15" i="9"/>
  <c r="F15" i="9"/>
  <c r="K15" i="7"/>
  <c r="E183" i="15"/>
  <c r="G183" i="15"/>
  <c r="K10" i="8"/>
  <c r="C115" i="11"/>
  <c r="O151" i="25"/>
  <c r="K167" i="16"/>
  <c r="B98" i="12"/>
  <c r="O10" i="9"/>
  <c r="G115" i="12"/>
  <c r="C152" i="25"/>
  <c r="E62" i="43"/>
  <c r="P158" i="17"/>
  <c r="N131" i="6"/>
  <c r="K138" i="25"/>
  <c r="P56" i="26"/>
  <c r="P115" i="6" s="1"/>
  <c r="I107" i="27"/>
  <c r="J157" i="19"/>
  <c r="P175" i="19"/>
  <c r="P194" i="19"/>
  <c r="H200" i="15"/>
  <c r="Q15" i="8"/>
  <c r="O138" i="25"/>
  <c r="C154" i="25"/>
  <c r="C175" i="21"/>
  <c r="M175" i="19"/>
  <c r="I83" i="31"/>
  <c r="N83" i="32"/>
  <c r="C83" i="33"/>
  <c r="E169" i="25"/>
  <c r="M143" i="23"/>
  <c r="F143" i="23"/>
  <c r="G143" i="23"/>
  <c r="E162" i="24"/>
  <c r="Q157" i="20"/>
  <c r="P167" i="17"/>
  <c r="M183" i="15"/>
  <c r="M15" i="9"/>
  <c r="L98" i="12"/>
  <c r="E115" i="12"/>
  <c r="N183" i="15"/>
  <c r="D107" i="29"/>
  <c r="B157" i="19"/>
  <c r="F62" i="44"/>
  <c r="D167" i="17"/>
  <c r="O158" i="15"/>
  <c r="E15" i="9"/>
  <c r="C26" i="8"/>
  <c r="C5" i="8" s="1"/>
  <c r="J56" i="26"/>
  <c r="J115" i="6" s="1"/>
  <c r="G94" i="18"/>
  <c r="Q15" i="9"/>
  <c r="P26" i="8"/>
  <c r="Q50" i="39"/>
  <c r="P129" i="25"/>
  <c r="L104" i="6"/>
  <c r="M58" i="22"/>
  <c r="M75" i="22" s="1"/>
  <c r="M166" i="6" s="1"/>
  <c r="H95" i="27"/>
  <c r="J33" i="6"/>
  <c r="I26" i="9"/>
  <c r="O15" i="9"/>
  <c r="L10" i="8"/>
  <c r="F15" i="8"/>
  <c r="I15" i="8"/>
  <c r="D5" i="9"/>
  <c r="G139" i="25"/>
  <c r="D95" i="29"/>
  <c r="M153" i="27"/>
  <c r="J15" i="7"/>
  <c r="K26" i="7"/>
  <c r="K5" i="7" s="1"/>
  <c r="K46" i="7" s="1"/>
  <c r="E115" i="6"/>
  <c r="J15" i="9"/>
  <c r="K139" i="25"/>
  <c r="B56" i="26"/>
  <c r="B115" i="6" s="1"/>
  <c r="G115" i="6"/>
  <c r="D26" i="8"/>
  <c r="P15" i="8"/>
  <c r="C10" i="9"/>
  <c r="L15" i="7"/>
  <c r="D56" i="26"/>
  <c r="D115" i="6" s="1"/>
  <c r="Q129" i="25"/>
  <c r="B50" i="37"/>
  <c r="B129" i="23"/>
  <c r="C129" i="23"/>
  <c r="O200" i="16"/>
  <c r="P26" i="9"/>
  <c r="N15" i="7"/>
  <c r="L10" i="9"/>
  <c r="L5" i="9" s="1"/>
  <c r="B62" i="43"/>
  <c r="O139" i="25"/>
  <c r="C173" i="25"/>
  <c r="C157" i="19"/>
  <c r="D205" i="17"/>
  <c r="I15" i="9"/>
  <c r="I5" i="9" s="1"/>
  <c r="Q10" i="7"/>
  <c r="D50" i="35"/>
  <c r="C176" i="25"/>
  <c r="H56" i="26"/>
  <c r="H115" i="6" s="1"/>
  <c r="Q143" i="25"/>
  <c r="B51" i="47"/>
  <c r="H175" i="20"/>
  <c r="C183" i="16"/>
  <c r="F5" i="9"/>
  <c r="Q115" i="6"/>
  <c r="D207" i="17"/>
  <c r="N26" i="8"/>
  <c r="N5" i="8" s="1"/>
  <c r="G141" i="25"/>
  <c r="C99" i="18"/>
  <c r="C162" i="6" s="1"/>
  <c r="F83" i="33"/>
  <c r="G50" i="41"/>
  <c r="K74" i="26"/>
  <c r="K171" i="6" s="1"/>
  <c r="K56" i="26"/>
  <c r="K116" i="6"/>
  <c r="N26" i="9"/>
  <c r="D26" i="9"/>
  <c r="N10" i="9"/>
  <c r="L26" i="8"/>
  <c r="L5" i="8" s="1"/>
  <c r="D10" i="8"/>
  <c r="H15" i="7"/>
  <c r="D50" i="36"/>
  <c r="O56" i="26"/>
  <c r="O116" i="6"/>
  <c r="E26" i="8"/>
  <c r="M26" i="8"/>
  <c r="O15" i="8"/>
  <c r="H72" i="53"/>
  <c r="L98" i="14"/>
  <c r="L159" i="6" s="1"/>
  <c r="D83" i="33"/>
  <c r="G62" i="45"/>
  <c r="G194" i="19"/>
  <c r="D15" i="7"/>
  <c r="N72" i="52"/>
  <c r="H26" i="9"/>
  <c r="M26" i="9"/>
  <c r="F26" i="9"/>
  <c r="Q26" i="8"/>
  <c r="K134" i="25"/>
  <c r="M175" i="21"/>
  <c r="J72" i="52"/>
  <c r="N83" i="33"/>
  <c r="L129" i="23"/>
  <c r="H143" i="23"/>
  <c r="C175" i="19"/>
  <c r="N15" i="9"/>
  <c r="O15" i="7"/>
  <c r="K26" i="9"/>
  <c r="J26" i="8"/>
  <c r="M15" i="8"/>
  <c r="L50" i="36"/>
  <c r="K153" i="27"/>
  <c r="B123" i="29"/>
  <c r="K167" i="17"/>
  <c r="J143" i="24"/>
  <c r="L85" i="14"/>
  <c r="H15" i="8"/>
  <c r="J10" i="9"/>
  <c r="C26" i="9"/>
  <c r="K15" i="8"/>
  <c r="K5" i="8" s="1"/>
  <c r="M76" i="22"/>
  <c r="M167" i="6" s="1"/>
  <c r="N50" i="37"/>
  <c r="F73" i="26"/>
  <c r="F170" i="6" s="1"/>
  <c r="L143" i="23"/>
  <c r="J68" i="6"/>
  <c r="J141" i="6" s="1"/>
  <c r="E15" i="8"/>
  <c r="J15" i="8"/>
  <c r="N64" i="10"/>
  <c r="N153" i="6" s="1"/>
  <c r="G99" i="18"/>
  <c r="G162" i="6" s="1"/>
  <c r="Q158" i="16"/>
  <c r="L62" i="44"/>
  <c r="B62" i="45"/>
  <c r="G26" i="9"/>
  <c r="D206" i="17"/>
  <c r="K15" i="9"/>
  <c r="C10" i="7"/>
  <c r="M72" i="52"/>
  <c r="F62" i="43"/>
  <c r="M51" i="48"/>
  <c r="G162" i="23"/>
  <c r="H15" i="9"/>
  <c r="H5" i="9" s="1"/>
  <c r="G15" i="8"/>
  <c r="G5" i="8" s="1"/>
  <c r="D15" i="8"/>
  <c r="D5" i="8" s="1"/>
  <c r="D47" i="8" s="1"/>
  <c r="M15" i="7"/>
  <c r="K136" i="25"/>
  <c r="B157" i="20"/>
  <c r="O74" i="26"/>
  <c r="O171" i="6" s="1"/>
  <c r="M123" i="27"/>
  <c r="I56" i="26"/>
  <c r="I116" i="6"/>
  <c r="Q10" i="8"/>
  <c r="F10" i="8"/>
  <c r="O10" i="8"/>
  <c r="N194" i="19"/>
  <c r="M10" i="9"/>
  <c r="C137" i="25"/>
  <c r="F72" i="52"/>
  <c r="M72" i="53"/>
  <c r="J162" i="23"/>
  <c r="O162" i="21"/>
  <c r="O173" i="21"/>
  <c r="L50" i="41"/>
  <c r="O62" i="45"/>
  <c r="P10" i="8"/>
  <c r="K137" i="25"/>
  <c r="F194" i="19"/>
  <c r="I102" i="18"/>
  <c r="I165" i="6" s="1"/>
  <c r="I110" i="6"/>
  <c r="G15" i="9"/>
  <c r="Q26" i="9"/>
  <c r="F26" i="8"/>
  <c r="I26" i="8"/>
  <c r="D95" i="27"/>
  <c r="C138" i="25"/>
  <c r="O167" i="25"/>
  <c r="E175" i="19"/>
  <c r="J157" i="20"/>
  <c r="P62" i="44"/>
  <c r="K62" i="45"/>
  <c r="J5" i="9"/>
  <c r="O26" i="9"/>
  <c r="O5" i="9" s="1"/>
  <c r="E26" i="9"/>
  <c r="E5" i="9" s="1"/>
  <c r="J5" i="8"/>
  <c r="Q167" i="17"/>
  <c r="I10" i="8"/>
  <c r="H26" i="8"/>
  <c r="F33" i="6"/>
  <c r="L39" i="6"/>
  <c r="O42" i="6"/>
  <c r="J74" i="14"/>
  <c r="J72" i="14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I26" i="7"/>
  <c r="I5" i="7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C26" i="7"/>
  <c r="C5" i="7" s="1"/>
  <c r="C41" i="7" s="1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C134" i="25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O162" i="25" s="1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O129" i="25" s="1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O157" i="21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129" i="2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C129" i="25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C143" i="25" s="1"/>
  <c r="K152" i="25"/>
  <c r="O155" i="25"/>
  <c r="G157" i="25"/>
  <c r="C169" i="25"/>
  <c r="C162" i="25" s="1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J101" i="6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73" i="26"/>
  <c r="L170" i="6" s="1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J41" i="8"/>
  <c r="J42" i="8"/>
  <c r="J44" i="8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73" i="26"/>
  <c r="H170" i="6" s="1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52" i="9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73" i="26"/>
  <c r="P170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J103" i="6"/>
  <c r="J97" i="14"/>
  <c r="J158" i="6" s="1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53" i="9"/>
  <c r="F47" i="9"/>
  <c r="F51" i="9"/>
  <c r="F52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B5" i="8"/>
  <c r="B41" i="8" s="1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J46" i="8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N95" i="14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C44" i="8" l="1"/>
  <c r="C47" i="8"/>
  <c r="C43" i="8"/>
  <c r="C45" i="8"/>
  <c r="K44" i="8"/>
  <c r="K41" i="8"/>
  <c r="K47" i="8"/>
  <c r="K43" i="8"/>
  <c r="K45" i="8"/>
  <c r="K46" i="8"/>
  <c r="Q5" i="7"/>
  <c r="M5" i="9"/>
  <c r="Q5" i="8"/>
  <c r="Q45" i="8" s="1"/>
  <c r="M5" i="8"/>
  <c r="H5" i="8"/>
  <c r="N5" i="9"/>
  <c r="N51" i="9" s="1"/>
  <c r="Q5" i="9"/>
  <c r="Q44" i="8"/>
  <c r="Q42" i="8"/>
  <c r="Q46" i="8"/>
  <c r="P5" i="8"/>
  <c r="P5" i="9"/>
  <c r="O5" i="8"/>
  <c r="O46" i="8" s="1"/>
  <c r="C5" i="9"/>
  <c r="C52" i="9" s="1"/>
  <c r="G129" i="25"/>
  <c r="G5" i="9"/>
  <c r="G51" i="9" s="1"/>
  <c r="D200" i="17"/>
  <c r="I5" i="8"/>
  <c r="E26" i="7"/>
  <c r="E5" i="7" s="1"/>
  <c r="E5" i="8"/>
  <c r="M53" i="9"/>
  <c r="M52" i="9"/>
  <c r="C53" i="9"/>
  <c r="C51" i="9"/>
  <c r="G53" i="9"/>
  <c r="E45" i="8"/>
  <c r="E42" i="8"/>
  <c r="E41" i="8"/>
  <c r="E44" i="8"/>
  <c r="E46" i="8"/>
  <c r="E47" i="8"/>
  <c r="E43" i="8"/>
  <c r="N41" i="8"/>
  <c r="N43" i="8"/>
  <c r="G41" i="8"/>
  <c r="G45" i="8"/>
  <c r="G46" i="8"/>
  <c r="G47" i="8"/>
  <c r="G43" i="8"/>
  <c r="G44" i="8"/>
  <c r="G42" i="8"/>
  <c r="G40" i="8" s="1"/>
  <c r="O53" i="9"/>
  <c r="O51" i="9"/>
  <c r="O52" i="9"/>
  <c r="M43" i="8"/>
  <c r="M46" i="8"/>
  <c r="M44" i="8"/>
  <c r="M47" i="8"/>
  <c r="M41" i="8"/>
  <c r="M40" i="8" s="1"/>
  <c r="M45" i="8"/>
  <c r="M42" i="8"/>
  <c r="K73" i="26"/>
  <c r="K170" i="6" s="1"/>
  <c r="E162" i="25"/>
  <c r="K5" i="9"/>
  <c r="O143" i="25"/>
  <c r="O115" i="6"/>
  <c r="B73" i="26"/>
  <c r="B170" i="6" s="1"/>
  <c r="F5" i="8"/>
  <c r="F41" i="8" s="1"/>
  <c r="M26" i="7"/>
  <c r="M5" i="7" s="1"/>
  <c r="M45" i="7" s="1"/>
  <c r="K143" i="25"/>
  <c r="I115" i="6"/>
  <c r="K115" i="6"/>
  <c r="G162" i="25"/>
  <c r="K42" i="8"/>
  <c r="K40" i="8" s="1"/>
  <c r="N50" i="6"/>
  <c r="O26" i="7"/>
  <c r="O5" i="7" s="1"/>
  <c r="J73" i="26"/>
  <c r="J170" i="6" s="1"/>
  <c r="K42" i="7"/>
  <c r="K43" i="7"/>
  <c r="K47" i="7"/>
  <c r="K45" i="7"/>
  <c r="F101" i="6"/>
  <c r="F26" i="7"/>
  <c r="F5" i="7" s="1"/>
  <c r="D95" i="14"/>
  <c r="D156" i="6" s="1"/>
  <c r="F103" i="6"/>
  <c r="J95" i="14"/>
  <c r="J156" i="6" s="1"/>
  <c r="F95" i="14"/>
  <c r="F156" i="6" s="1"/>
  <c r="C47" i="7"/>
  <c r="K44" i="7"/>
  <c r="B50" i="6"/>
  <c r="F97" i="14"/>
  <c r="F158" i="6" s="1"/>
  <c r="P26" i="7"/>
  <c r="P5" i="7" s="1"/>
  <c r="B26" i="7"/>
  <c r="B5" i="7" s="1"/>
  <c r="B47" i="7" s="1"/>
  <c r="G26" i="7"/>
  <c r="L26" i="7"/>
  <c r="L5" i="7" s="1"/>
  <c r="C46" i="7"/>
  <c r="C44" i="7"/>
  <c r="H26" i="7"/>
  <c r="H5" i="7" s="1"/>
  <c r="B95" i="14"/>
  <c r="B156" i="6" s="1"/>
  <c r="D26" i="7"/>
  <c r="D5" i="7" s="1"/>
  <c r="P97" i="14"/>
  <c r="P158" i="6" s="1"/>
  <c r="P103" i="6"/>
  <c r="P72" i="14"/>
  <c r="C43" i="7"/>
  <c r="C42" i="7"/>
  <c r="K41" i="7"/>
  <c r="C45" i="7"/>
  <c r="J26" i="7"/>
  <c r="J5" i="7" s="1"/>
  <c r="N26" i="7"/>
  <c r="N5" i="7" s="1"/>
  <c r="B47" i="8"/>
  <c r="Q52" i="9"/>
  <c r="Q53" i="9"/>
  <c r="Q51" i="9"/>
  <c r="J51" i="9"/>
  <c r="J52" i="9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L42" i="8"/>
  <c r="L45" i="8"/>
  <c r="L41" i="8"/>
  <c r="L43" i="8"/>
  <c r="L44" i="8"/>
  <c r="L46" i="8"/>
  <c r="F50" i="6"/>
  <c r="B43" i="8"/>
  <c r="N52" i="9"/>
  <c r="D44" i="8"/>
  <c r="J53" i="9"/>
  <c r="D45" i="8"/>
  <c r="K50" i="6"/>
  <c r="N166" i="6"/>
  <c r="M50" i="6"/>
  <c r="O101" i="18"/>
  <c r="O164" i="6" s="1"/>
  <c r="O109" i="6"/>
  <c r="B46" i="8"/>
  <c r="J50" i="6"/>
  <c r="F44" i="8"/>
  <c r="P50" i="6"/>
  <c r="H47" i="8"/>
  <c r="H42" i="8"/>
  <c r="N44" i="8"/>
  <c r="F43" i="8"/>
  <c r="M51" i="9"/>
  <c r="M46" i="9" s="1"/>
  <c r="B42" i="8"/>
  <c r="H45" i="8"/>
  <c r="H41" i="8"/>
  <c r="D43" i="8"/>
  <c r="D42" i="8"/>
  <c r="J47" i="8"/>
  <c r="D46" i="8"/>
  <c r="D41" i="8"/>
  <c r="O78" i="18"/>
  <c r="O100" i="18"/>
  <c r="O163" i="6" s="1"/>
  <c r="O108" i="6"/>
  <c r="Q141" i="6"/>
  <c r="Q50" i="6"/>
  <c r="O175" i="21"/>
  <c r="G50" i="6"/>
  <c r="H103" i="6"/>
  <c r="H72" i="14"/>
  <c r="H97" i="14"/>
  <c r="H158" i="6" s="1"/>
  <c r="C50" i="6"/>
  <c r="I141" i="6"/>
  <c r="I50" i="6"/>
  <c r="B44" i="8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N47" i="8"/>
  <c r="N42" i="8"/>
  <c r="I52" i="9"/>
  <c r="F47" i="7"/>
  <c r="K98" i="6"/>
  <c r="K64" i="10"/>
  <c r="K153" i="6" s="1"/>
  <c r="F47" i="8"/>
  <c r="F42" i="8"/>
  <c r="B45" i="8"/>
  <c r="F46" i="9"/>
  <c r="O58" i="22"/>
  <c r="O76" i="22"/>
  <c r="O167" i="6" s="1"/>
  <c r="O112" i="6"/>
  <c r="N107" i="6"/>
  <c r="N97" i="6" s="1"/>
  <c r="N53" i="9"/>
  <c r="K77" i="22"/>
  <c r="K168" i="6" s="1"/>
  <c r="K113" i="6"/>
  <c r="K58" i="22"/>
  <c r="K76" i="22"/>
  <c r="K167" i="6" s="1"/>
  <c r="K112" i="6"/>
  <c r="I53" i="9"/>
  <c r="K97" i="14"/>
  <c r="K158" i="6" s="1"/>
  <c r="K103" i="6"/>
  <c r="K72" i="14"/>
  <c r="J45" i="8"/>
  <c r="L47" i="8"/>
  <c r="P53" i="9"/>
  <c r="Q97" i="14"/>
  <c r="Q158" i="6" s="1"/>
  <c r="Q103" i="6"/>
  <c r="Q72" i="14"/>
  <c r="B107" i="6"/>
  <c r="B97" i="6" s="1"/>
  <c r="N156" i="6"/>
  <c r="E53" i="9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N45" i="8"/>
  <c r="F45" i="8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D51" i="9"/>
  <c r="N99" i="18"/>
  <c r="C78" i="22"/>
  <c r="C169" i="6" s="1"/>
  <c r="C114" i="6"/>
  <c r="E51" i="9"/>
  <c r="L50" i="6"/>
  <c r="H52" i="9"/>
  <c r="C97" i="14"/>
  <c r="C158" i="6" s="1"/>
  <c r="C103" i="6"/>
  <c r="C72" i="14"/>
  <c r="F107" i="6"/>
  <c r="F97" i="6" s="1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I51" i="9"/>
  <c r="N47" i="7"/>
  <c r="E52" i="9"/>
  <c r="F46" i="8"/>
  <c r="Q107" i="6"/>
  <c r="Q99" i="18"/>
  <c r="Q162" i="6" s="1"/>
  <c r="I111" i="6"/>
  <c r="I75" i="22"/>
  <c r="I166" i="6" s="1"/>
  <c r="M97" i="14"/>
  <c r="M158" i="6" s="1"/>
  <c r="M103" i="6"/>
  <c r="M72" i="14"/>
  <c r="H46" i="8"/>
  <c r="E97" i="14"/>
  <c r="E158" i="6" s="1"/>
  <c r="E103" i="6"/>
  <c r="E72" i="14"/>
  <c r="C77" i="22"/>
  <c r="C168" i="6" s="1"/>
  <c r="C113" i="6"/>
  <c r="M47" i="7"/>
  <c r="B5" i="9"/>
  <c r="B52" i="9" s="1"/>
  <c r="O46" i="9"/>
  <c r="N46" i="8"/>
  <c r="J43" i="8"/>
  <c r="D53" i="9"/>
  <c r="J107" i="6"/>
  <c r="J97" i="6" s="1"/>
  <c r="Q47" i="8" l="1"/>
  <c r="Q41" i="8"/>
  <c r="Q40" i="8" s="1"/>
  <c r="E40" i="8"/>
  <c r="H43" i="8"/>
  <c r="H44" i="8"/>
  <c r="Q46" i="9"/>
  <c r="C46" i="9"/>
  <c r="Q43" i="8"/>
  <c r="C40" i="8"/>
  <c r="G52" i="9"/>
  <c r="G46" i="9" s="1"/>
  <c r="O47" i="8"/>
  <c r="O43" i="8"/>
  <c r="O45" i="8"/>
  <c r="O41" i="8"/>
  <c r="O44" i="8"/>
  <c r="O42" i="8"/>
  <c r="O41" i="7"/>
  <c r="K52" i="9"/>
  <c r="K51" i="9"/>
  <c r="K53" i="9"/>
  <c r="O42" i="7"/>
  <c r="O43" i="7"/>
  <c r="O44" i="7"/>
  <c r="N40" i="8"/>
  <c r="O45" i="7"/>
  <c r="O46" i="7"/>
  <c r="O47" i="7"/>
  <c r="K40" i="7"/>
  <c r="L47" i="7"/>
  <c r="B152" i="6"/>
  <c r="C40" i="7"/>
  <c r="J152" i="6"/>
  <c r="P101" i="6"/>
  <c r="P97" i="6" s="1"/>
  <c r="P152" i="6" s="1"/>
  <c r="P95" i="14"/>
  <c r="P156" i="6" s="1"/>
  <c r="G5" i="7"/>
  <c r="G47" i="7"/>
  <c r="L97" i="6"/>
  <c r="H47" i="7"/>
  <c r="D152" i="6"/>
  <c r="J47" i="7"/>
  <c r="N46" i="9"/>
  <c r="J46" i="9"/>
  <c r="H40" i="8"/>
  <c r="L40" i="8"/>
  <c r="E75" i="22"/>
  <c r="E166" i="6" s="1"/>
  <c r="E111" i="6"/>
  <c r="M42" i="7"/>
  <c r="J40" i="8"/>
  <c r="M46" i="7"/>
  <c r="D40" i="8"/>
  <c r="L156" i="6"/>
  <c r="B40" i="8"/>
  <c r="F40" i="8"/>
  <c r="E47" i="7"/>
  <c r="D46" i="9"/>
  <c r="M44" i="7"/>
  <c r="I46" i="9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F152" i="6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L152" i="6"/>
  <c r="E46" i="9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E97" i="6" s="1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O40" i="7" l="1"/>
  <c r="K97" i="6"/>
  <c r="O40" i="8"/>
  <c r="O97" i="6"/>
  <c r="O152" i="6" s="1"/>
  <c r="C97" i="6"/>
  <c r="K46" i="9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C152" i="6"/>
  <c r="J40" i="7"/>
  <c r="H40" i="7"/>
  <c r="P46" i="9"/>
  <c r="D40" i="7"/>
  <c r="P40" i="8"/>
  <c r="L46" i="9"/>
  <c r="K152" i="6"/>
  <c r="F40" i="7"/>
  <c r="P40" i="7"/>
  <c r="L40" i="7"/>
  <c r="G40" i="7" l="1"/>
  <c r="I40" i="7"/>
  <c r="Q40" i="7"/>
</calcChain>
</file>

<file path=xl/sharedStrings.xml><?xml version="1.0" encoding="utf-8"?>
<sst xmlns="http://schemas.openxmlformats.org/spreadsheetml/2006/main" count="5361" uniqueCount="396">
  <si>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</si>
  <si>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</si>
  <si>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</si>
  <si>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</si>
  <si>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</si>
  <si>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</si>
  <si>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</si>
  <si>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</si>
  <si>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</si>
  <si>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</si>
  <si>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</si>
  <si>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</si>
  <si>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</si>
  <si>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</si>
  <si>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</si>
  <si>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</si>
  <si>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</si>
  <si>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</si>
  <si>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</si>
  <si>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</si>
  <si>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EU28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</si>
  <si>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</si>
  <si>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</si>
  <si>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</si>
  <si>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</si>
  <si>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</si>
  <si>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</si>
  <si>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</si>
  <si>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</si>
  <si>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</si>
  <si>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</si>
  <si>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</si>
  <si>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</si>
  <si>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</si>
  <si>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</si>
  <si>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</si>
  <si>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</si>
  <si>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</si>
  <si>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</si>
  <si>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</si>
  <si>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</si>
  <si>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</si>
  <si>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</si>
  <si>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</si>
  <si>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</si>
  <si>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</si>
  <si>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</si>
  <si>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</si>
  <si>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</si>
  <si>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</si>
  <si>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</si>
  <si>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</si>
  <si>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</si>
  <si>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</si>
  <si>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</si>
  <si>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</si>
  <si>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</si>
  <si>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</si>
  <si>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</si>
  <si>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</si>
  <si>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</si>
  <si>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</si>
  <si>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</si>
  <si>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</si>
  <si>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</si>
  <si>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</si>
  <si>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</si>
  <si>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</si>
  <si>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</si>
  <si>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</si>
  <si>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</si>
  <si>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</si>
  <si>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</si>
  <si>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</si>
  <si>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</si>
  <si>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</si>
  <si>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</si>
  <si>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</si>
  <si>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</si>
  <si>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</si>
  <si>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</si>
  <si>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</si>
  <si>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</si>
  <si>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</si>
  <si>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</si>
  <si>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</si>
  <si>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</si>
  <si>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</si>
  <si>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</si>
  <si>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</si>
  <si>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</si>
  <si>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</si>
  <si>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</si>
  <si>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</si>
  <si>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</si>
  <si>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</si>
  <si>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</si>
  <si>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</si>
  <si>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</si>
  <si>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</si>
  <si>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</si>
  <si>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</si>
  <si>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</si>
  <si>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</si>
  <si>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</si>
  <si>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</si>
  <si>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</si>
  <si>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</si>
  <si>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</si>
  <si>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</si>
  <si>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</si>
  <si>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</si>
  <si>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</si>
  <si>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</si>
  <si>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</si>
  <si>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</si>
  <si>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</si>
  <si>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</si>
  <si>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</si>
  <si>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</si>
  <si>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</si>
  <si>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</si>
  <si>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</si>
  <si>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</si>
  <si>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</si>
  <si>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</si>
  <si>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</si>
  <si>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</si>
  <si>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</si>
  <si>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</si>
  <si>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</si>
  <si>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</si>
  <si>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</si>
  <si>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</si>
  <si>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</si>
  <si>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</si>
  <si>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</si>
  <si>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</si>
  <si>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</si>
  <si>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</si>
  <si>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</si>
  <si>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</si>
  <si>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</si>
  <si>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</si>
  <si>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</si>
  <si>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</si>
  <si>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</si>
  <si>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</si>
  <si>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</si>
  <si>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</si>
  <si>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</si>
  <si>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</si>
  <si>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</si>
  <si>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</si>
  <si>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</si>
  <si>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</si>
  <si>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</si>
  <si>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</si>
  <si>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</si>
  <si>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</si>
  <si>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</si>
  <si>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</si>
  <si>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</si>
  <si>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</si>
  <si>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</si>
  <si>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</si>
  <si>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</si>
  <si>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</si>
  <si>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</si>
  <si>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</si>
  <si>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</si>
  <si>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</si>
  <si>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</si>
  <si>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</si>
  <si>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</si>
  <si>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</si>
  <si>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</si>
  <si>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</si>
  <si>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</si>
  <si>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</si>
  <si>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</si>
  <si>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</si>
  <si>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</si>
  <si>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</si>
  <si>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</si>
  <si>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</si>
  <si>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</si>
  <si>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</si>
  <si>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</si>
  <si>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</si>
  <si>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</si>
  <si>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</si>
  <si>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</si>
  <si>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</si>
  <si>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</si>
  <si>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</si>
  <si>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</si>
  <si>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</si>
  <si>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</si>
  <si>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</si>
  <si>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</si>
  <si>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</si>
  <si>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</si>
  <si>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</si>
  <si>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</si>
  <si>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</si>
  <si>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</si>
  <si>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</si>
  <si>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</si>
  <si>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</si>
  <si>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</si>
  <si>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</si>
  <si>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</si>
  <si>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</si>
  <si>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</si>
  <si>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</si>
  <si>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</si>
  <si>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</si>
  <si>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</si>
  <si>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</si>
  <si>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</si>
  <si>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</si>
  <si>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</si>
  <si>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</si>
  <si>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</si>
  <si>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</si>
  <si>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</si>
  <si>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</si>
  <si>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</si>
  <si>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</si>
  <si>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</si>
  <si>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</si>
  <si>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</si>
  <si>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</si>
  <si>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</si>
  <si>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</si>
  <si>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</si>
  <si>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</si>
  <si>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</si>
  <si>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</si>
  <si>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</si>
  <si>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</si>
  <si>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</si>
  <si>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</si>
  <si>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</si>
  <si>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</si>
  <si>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</si>
  <si>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</si>
  <si>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</si>
  <si>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</si>
  <si>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</si>
  <si>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</si>
  <si>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</si>
  <si>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</si>
  <si>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</si>
  <si>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</si>
  <si>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</si>
  <si>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</si>
  <si>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</si>
  <si>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</si>
  <si>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</si>
  <si>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</si>
  <si>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</si>
  <si>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</si>
  <si>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</si>
  <si>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</si>
  <si>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</si>
  <si>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</si>
  <si>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</si>
  <si>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</si>
  <si>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</si>
  <si>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</si>
  <si>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</si>
  <si>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</si>
  <si>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</si>
  <si>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</si>
  <si>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</si>
  <si>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</si>
  <si>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</si>
  <si>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</si>
  <si>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</si>
  <si>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</si>
  <si>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</si>
  <si>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</si>
  <si>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</si>
  <si>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</si>
  <si>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</si>
  <si>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</si>
  <si>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</si>
  <si>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</si>
  <si>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</si>
  <si>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</si>
  <si>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</si>
  <si>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</si>
  <si>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</si>
  <si>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</si>
  <si>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</si>
  <si>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</si>
  <si>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</si>
  <si>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</si>
  <si>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</si>
  <si>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</si>
  <si>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</si>
  <si>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</si>
  <si>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</si>
  <si>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</si>
  <si>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</si>
  <si>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</si>
  <si>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</si>
  <si>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</si>
  <si>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</si>
  <si>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</si>
  <si>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</si>
  <si>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</si>
  <si>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</si>
  <si>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</si>
  <si>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</si>
  <si>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</si>
  <si>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</si>
  <si>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</si>
  <si>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</si>
  <si>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</si>
  <si>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</si>
  <si>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</si>
  <si>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</si>
  <si>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</si>
  <si>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</si>
  <si>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</si>
  <si>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</si>
  <si>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</si>
  <si>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</si>
  <si>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</si>
  <si>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</si>
  <si>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</si>
  <si>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</si>
  <si>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</si>
  <si>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</si>
  <si>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</si>
  <si>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</si>
  <si>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</si>
  <si>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</si>
  <si>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</si>
  <si>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</si>
  <si>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</si>
  <si>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</si>
  <si>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</si>
  <si>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</si>
  <si>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</si>
  <si>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</si>
  <si>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</si>
  <si>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EU28: Other Industrial Sectors</t>
  </si>
  <si>
    <t>EU28: Other Industrial Sectors / final energy consumption</t>
  </si>
  <si>
    <t>EU28: Other Industrial Sectors / useful energy demand</t>
  </si>
  <si>
    <t>EU28: Other Industrial Sectors / CO2 emissions</t>
  </si>
  <si>
    <t>EU28: Iron and steel</t>
  </si>
  <si>
    <t>EU28: Iron and steel / final energy consumption</t>
  </si>
  <si>
    <t>EU28: Iron and steel / useful energy demand</t>
  </si>
  <si>
    <t>EU28: Iron and steel / CO2 emissions</t>
  </si>
  <si>
    <t>EU28: Non Ferrous Metals</t>
  </si>
  <si>
    <t>EU28: Non Ferrous Metals / final energy consumption</t>
  </si>
  <si>
    <t>EU28: Non Ferrous Metals / useful energy demand</t>
  </si>
  <si>
    <t>EU28: Non Ferrous Metals / CO2 emissions</t>
  </si>
  <si>
    <t>EU28: Chemicals Industry</t>
  </si>
  <si>
    <t>EU28: Chemicals Industry / final energy consumption</t>
  </si>
  <si>
    <t>EU28: Chemicals Industry / useful energy demand</t>
  </si>
  <si>
    <t>EU28: Chemicals Industry / CO2 emissions</t>
  </si>
  <si>
    <t>EU28: Non-metallic mineral products</t>
  </si>
  <si>
    <t>EU28: Non-metallic mineral products / final energy consumption</t>
  </si>
  <si>
    <t>EU28: Non-metallic mineral products / useful energy demand</t>
  </si>
  <si>
    <t>EU28: Non-metallic mineral products / CO2 emissions</t>
  </si>
  <si>
    <t>EU28: Pulp, paper and printing</t>
  </si>
  <si>
    <t>EU28: Pulp, paper and printing / final energy consumption</t>
  </si>
  <si>
    <t>EU28: Pulp, paper and printing / useful energy demand</t>
  </si>
  <si>
    <t>EU28: Pulp, paper and printing / CO2 emissions</t>
  </si>
  <si>
    <t>EU28: Food, beverages and tobacco</t>
  </si>
  <si>
    <t>EU28: Food, beverages and tobacco / final energy consumption</t>
  </si>
  <si>
    <t>EU28: Food, beverages and tobacco / useful energy demand</t>
  </si>
  <si>
    <t>EU28: Food, beverages and tobacco / CO2 emissions</t>
  </si>
  <si>
    <t>EU28: Transport Equipment</t>
  </si>
  <si>
    <t>EU28: Transport Equipment / final energy consumption</t>
  </si>
  <si>
    <t>EU28: Transport Equipment / useful energy demand</t>
  </si>
  <si>
    <t>EU28: Transport Equipment / CO2 emissions</t>
  </si>
  <si>
    <t>EU28: Machinery Equipment</t>
  </si>
  <si>
    <t>EU28: Machinery Equipment / final energy consumption</t>
  </si>
  <si>
    <t>EU28: Machinery Equipment / useful energy demand</t>
  </si>
  <si>
    <t>EU28: Machinery Equipment / CO2 emissions</t>
  </si>
  <si>
    <t>EU28: Textiles and leather</t>
  </si>
  <si>
    <t>EU28: Textiles and leather / final energy consumption</t>
  </si>
  <si>
    <t>EU28: Textiles and leather / useful energy demand</t>
  </si>
  <si>
    <t>EU28: Textiles and leather / CO2 emissions</t>
  </si>
  <si>
    <t>EU28: Wood and wood products</t>
  </si>
  <si>
    <t>EU28: Wood and wood products / final energy consumption</t>
  </si>
  <si>
    <t>EU28: Wood and wood products / useful energy demand</t>
  </si>
  <si>
    <t>EU28: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</si>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</sst>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335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20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336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394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43297.742002314815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346</v>
      </c>
    </row>
    <row r="50" spans="1:12" ht="15" x14ac:dyDescent="0.25">
      <c r="B50" s="328"/>
    </row>
    <row r="51" spans="1:12" ht="15" x14ac:dyDescent="0.25">
      <c r="A51" s="327"/>
      <c r="B51" s="328" t="s">
        <v>337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395</v>
      </c>
    </row>
    <row r="54" spans="1:12" ht="15" x14ac:dyDescent="0.25">
      <c r="B54" s="328" t="s">
        <v>338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339</v>
      </c>
    </row>
    <row r="57" spans="1:12" ht="15" x14ac:dyDescent="0.25">
      <c r="B57" s="328" t="s">
        <v>340</v>
      </c>
    </row>
    <row r="62" spans="1:12" ht="12.75" x14ac:dyDescent="0.25">
      <c r="A62" s="327" t="s">
        <v>341</v>
      </c>
      <c r="B62" s="329"/>
      <c r="C62" s="332" t="s">
        <v>347</v>
      </c>
      <c r="D62" s="332"/>
      <c r="E62" s="330"/>
      <c r="F62" s="330" t="s">
        <v>342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136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47</v>
      </c>
      <c r="B5" s="96">
        <v>261979.525445982</v>
      </c>
      <c r="C5" s="96">
        <v>245791.68303580317</v>
      </c>
      <c r="D5" s="96">
        <v>238042.06952199197</v>
      </c>
      <c r="E5" s="96">
        <v>249384.30806626234</v>
      </c>
      <c r="F5" s="96">
        <v>253774.20974052843</v>
      </c>
      <c r="G5" s="96">
        <v>247749.73802578638</v>
      </c>
      <c r="H5" s="96">
        <v>249631.50667020929</v>
      </c>
      <c r="I5" s="96">
        <v>249208.71199509822</v>
      </c>
      <c r="J5" s="96">
        <v>230549.84143521514</v>
      </c>
      <c r="K5" s="96">
        <v>165086.98604238211</v>
      </c>
      <c r="L5" s="96">
        <v>203522.6231081982</v>
      </c>
      <c r="M5" s="96">
        <v>196902.97697402988</v>
      </c>
      <c r="N5" s="96">
        <v>184828.40899974186</v>
      </c>
      <c r="O5" s="96">
        <v>187757.07333535759</v>
      </c>
      <c r="P5" s="96">
        <v>191117.36398764094</v>
      </c>
      <c r="Q5" s="96">
        <v>193692.75779541381</v>
      </c>
    </row>
    <row r="6" spans="1:17" x14ac:dyDescent="0.25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80</v>
      </c>
      <c r="B10" s="158">
        <v>80.646099042231569</v>
      </c>
      <c r="C10" s="158">
        <v>76.274227348608335</v>
      </c>
      <c r="D10" s="158">
        <v>72.872276534465712</v>
      </c>
      <c r="E10" s="158">
        <v>70.452651973186917</v>
      </c>
      <c r="F10" s="158">
        <v>73.731262233145586</v>
      </c>
      <c r="G10" s="158">
        <v>71.745710191222813</v>
      </c>
      <c r="H10" s="158">
        <v>69.705866799981735</v>
      </c>
      <c r="I10" s="158">
        <v>67.684532048087561</v>
      </c>
      <c r="J10" s="158">
        <v>63.323719404372568</v>
      </c>
      <c r="K10" s="158">
        <v>44.70173135712195</v>
      </c>
      <c r="L10" s="158">
        <v>56.061937859237126</v>
      </c>
      <c r="M10" s="158">
        <v>56.076978262350039</v>
      </c>
      <c r="N10" s="158">
        <v>56.091617421997555</v>
      </c>
      <c r="O10" s="158">
        <v>54.063343417996037</v>
      </c>
      <c r="P10" s="158">
        <v>53.131753355078445</v>
      </c>
      <c r="Q10" s="158">
        <v>54.175550854418319</v>
      </c>
    </row>
    <row r="11" spans="1:17" x14ac:dyDescent="0.25">
      <c r="A11" s="92" t="s">
        <v>126</v>
      </c>
      <c r="B11" s="91">
        <v>36.42880039245955</v>
      </c>
      <c r="C11" s="91">
        <v>34.185079606499649</v>
      </c>
      <c r="D11" s="91">
        <v>32.362490121834306</v>
      </c>
      <c r="E11" s="91">
        <v>27.799816607871978</v>
      </c>
      <c r="F11" s="91">
        <v>31.123864874607065</v>
      </c>
      <c r="G11" s="91">
        <v>30.609120300747051</v>
      </c>
      <c r="H11" s="91">
        <v>28.298689387264155</v>
      </c>
      <c r="I11" s="91">
        <v>27.675214106246518</v>
      </c>
      <c r="J11" s="91">
        <v>25.653415902969687</v>
      </c>
      <c r="K11" s="91">
        <v>17.818562699503062</v>
      </c>
      <c r="L11" s="91">
        <v>22.677698086366629</v>
      </c>
      <c r="M11" s="91">
        <v>22.501852506721416</v>
      </c>
      <c r="N11" s="91">
        <v>23.121101001767737</v>
      </c>
      <c r="O11" s="91">
        <v>21.837196209962581</v>
      </c>
      <c r="P11" s="91">
        <v>21.856528714716575</v>
      </c>
      <c r="Q11" s="91">
        <v>22.089199621812927</v>
      </c>
    </row>
    <row r="12" spans="1:17" x14ac:dyDescent="0.25">
      <c r="A12" s="92" t="s">
        <v>27</v>
      </c>
      <c r="B12" s="91">
        <v>44.217298649772005</v>
      </c>
      <c r="C12" s="91">
        <v>42.0891477421087</v>
      </c>
      <c r="D12" s="91">
        <v>40.509786412631414</v>
      </c>
      <c r="E12" s="91">
        <v>42.652835365314942</v>
      </c>
      <c r="F12" s="91">
        <v>42.607397358538506</v>
      </c>
      <c r="G12" s="91">
        <v>41.136589890475754</v>
      </c>
      <c r="H12" s="91">
        <v>41.40717741271758</v>
      </c>
      <c r="I12" s="91">
        <v>40.009317941841026</v>
      </c>
      <c r="J12" s="91">
        <v>37.670303501402877</v>
      </c>
      <c r="K12" s="91">
        <v>26.883168657618892</v>
      </c>
      <c r="L12" s="91">
        <v>33.384239772870494</v>
      </c>
      <c r="M12" s="91">
        <v>33.575125755628619</v>
      </c>
      <c r="N12" s="91">
        <v>32.970516420229814</v>
      </c>
      <c r="O12" s="91">
        <v>32.22614720803346</v>
      </c>
      <c r="P12" s="91">
        <v>31.27522464036187</v>
      </c>
      <c r="Q12" s="91">
        <v>32.086351232605395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118</v>
      </c>
      <c r="B15" s="155">
        <v>14570.922535130547</v>
      </c>
      <c r="C15" s="155">
        <v>13204.736000708021</v>
      </c>
      <c r="D15" s="155">
        <v>12692.160031358515</v>
      </c>
      <c r="E15" s="155">
        <v>13895.429496660092</v>
      </c>
      <c r="F15" s="155">
        <v>12688.384107750309</v>
      </c>
      <c r="G15" s="155">
        <v>11551.75430834355</v>
      </c>
      <c r="H15" s="155">
        <v>12156.494753948635</v>
      </c>
      <c r="I15" s="155">
        <v>11870.631594766459</v>
      </c>
      <c r="J15" s="155">
        <v>11533.239577163504</v>
      </c>
      <c r="K15" s="155">
        <v>7578.1124307924119</v>
      </c>
      <c r="L15" s="155">
        <v>9828.5398312052257</v>
      </c>
      <c r="M15" s="155">
        <v>10076.808107169642</v>
      </c>
      <c r="N15" s="155">
        <v>10158.443212689712</v>
      </c>
      <c r="O15" s="155">
        <v>10026.585646361076</v>
      </c>
      <c r="P15" s="155">
        <v>10075.005222584896</v>
      </c>
      <c r="Q15" s="155">
        <v>10920.969917390827</v>
      </c>
    </row>
    <row r="16" spans="1:17" x14ac:dyDescent="0.25">
      <c r="A16" s="84" t="s">
        <v>34</v>
      </c>
      <c r="B16" s="153">
        <v>5935.6216351672474</v>
      </c>
      <c r="C16" s="153">
        <v>4631.3719283662558</v>
      </c>
      <c r="D16" s="153">
        <v>4405.0779531340886</v>
      </c>
      <c r="E16" s="153">
        <v>4669.5222023389251</v>
      </c>
      <c r="F16" s="153">
        <v>3267.5303629447271</v>
      </c>
      <c r="G16" s="153">
        <v>2767.3148690959979</v>
      </c>
      <c r="H16" s="153">
        <v>2828.0387959974528</v>
      </c>
      <c r="I16" s="153">
        <v>2898.6651817708062</v>
      </c>
      <c r="J16" s="153">
        <v>3815.3859343971581</v>
      </c>
      <c r="K16" s="153">
        <v>2952.4997897834692</v>
      </c>
      <c r="L16" s="153">
        <v>3411.1514798088679</v>
      </c>
      <c r="M16" s="153">
        <v>4538.6725433147376</v>
      </c>
      <c r="N16" s="153">
        <v>5301.1637445935903</v>
      </c>
      <c r="O16" s="153">
        <v>6136.902130498831</v>
      </c>
      <c r="P16" s="153">
        <v>6097.2631316935176</v>
      </c>
      <c r="Q16" s="153">
        <v>7062.4874895307375</v>
      </c>
    </row>
    <row r="17" spans="1:17" x14ac:dyDescent="0.25">
      <c r="A17" s="84" t="s">
        <v>30</v>
      </c>
      <c r="B17" s="153">
        <v>4094.4808257496052</v>
      </c>
      <c r="C17" s="153">
        <v>4285.1914603249897</v>
      </c>
      <c r="D17" s="153">
        <v>3659.3545062194244</v>
      </c>
      <c r="E17" s="153">
        <v>4115.2711548469679</v>
      </c>
      <c r="F17" s="153">
        <v>3135.812410831802</v>
      </c>
      <c r="G17" s="153">
        <v>3387.2618446102765</v>
      </c>
      <c r="H17" s="153">
        <v>3334.3592266323953</v>
      </c>
      <c r="I17" s="153">
        <v>2657.6308543000259</v>
      </c>
      <c r="J17" s="153">
        <v>2067.1674153337417</v>
      </c>
      <c r="K17" s="153">
        <v>1359.0410512274761</v>
      </c>
      <c r="L17" s="153">
        <v>1942.9598648183719</v>
      </c>
      <c r="M17" s="153">
        <v>1626.0099959083313</v>
      </c>
      <c r="N17" s="153">
        <v>1281.5864376567481</v>
      </c>
      <c r="O17" s="153">
        <v>993.9562623039543</v>
      </c>
      <c r="P17" s="153">
        <v>1178.6445356131233</v>
      </c>
      <c r="Q17" s="153">
        <v>516.56473797493595</v>
      </c>
    </row>
    <row r="18" spans="1:17" x14ac:dyDescent="0.25">
      <c r="A18" s="84" t="s">
        <v>27</v>
      </c>
      <c r="B18" s="153">
        <v>3846.9563172035478</v>
      </c>
      <c r="C18" s="153">
        <v>3824.0794116764441</v>
      </c>
      <c r="D18" s="153">
        <v>4350.3398127603614</v>
      </c>
      <c r="E18" s="153">
        <v>4556.797658467055</v>
      </c>
      <c r="F18" s="153">
        <v>5791.1712463235763</v>
      </c>
      <c r="G18" s="153">
        <v>5299.5929593554056</v>
      </c>
      <c r="H18" s="153">
        <v>5056.4260082494875</v>
      </c>
      <c r="I18" s="153">
        <v>5334.2297415635321</v>
      </c>
      <c r="J18" s="153">
        <v>4778.7322765401841</v>
      </c>
      <c r="K18" s="153">
        <v>3028.0680500680587</v>
      </c>
      <c r="L18" s="153">
        <v>4254.9486327248396</v>
      </c>
      <c r="M18" s="153">
        <v>3635.8401523717171</v>
      </c>
      <c r="N18" s="153">
        <v>3356.4756778209758</v>
      </c>
      <c r="O18" s="153">
        <v>2895.7272535582883</v>
      </c>
      <c r="P18" s="153">
        <v>2782.286271945512</v>
      </c>
      <c r="Q18" s="153">
        <v>3216.3161722842779</v>
      </c>
    </row>
    <row r="19" spans="1:17" x14ac:dyDescent="0.25">
      <c r="A19" s="84" t="s">
        <v>26</v>
      </c>
      <c r="B19" s="153">
        <v>693.86375701014731</v>
      </c>
      <c r="C19" s="153">
        <v>464.09320034032794</v>
      </c>
      <c r="D19" s="153">
        <v>277.38775924464215</v>
      </c>
      <c r="E19" s="153">
        <v>553.83848100714795</v>
      </c>
      <c r="F19" s="153">
        <v>493.87008765020789</v>
      </c>
      <c r="G19" s="153">
        <v>97.584635281868216</v>
      </c>
      <c r="H19" s="153">
        <v>937.67072306930015</v>
      </c>
      <c r="I19" s="153">
        <v>980.10581713209444</v>
      </c>
      <c r="J19" s="153">
        <v>871.95395089241561</v>
      </c>
      <c r="K19" s="153">
        <v>238.50353971340905</v>
      </c>
      <c r="L19" s="153">
        <v>219.47985385314718</v>
      </c>
      <c r="M19" s="153">
        <v>276.28541557485738</v>
      </c>
      <c r="N19" s="153">
        <v>219.21735261839433</v>
      </c>
      <c r="O19" s="153">
        <v>0</v>
      </c>
      <c r="P19" s="153">
        <v>16.811283332743088</v>
      </c>
      <c r="Q19" s="153">
        <v>125.60151760087473</v>
      </c>
    </row>
    <row r="20" spans="1:17" x14ac:dyDescent="0.25">
      <c r="A20" s="84" t="s">
        <v>22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117</v>
      </c>
      <c r="B21" s="155">
        <v>204782.31248684489</v>
      </c>
      <c r="C21" s="155">
        <v>195332.87091885804</v>
      </c>
      <c r="D21" s="155">
        <v>190751.84721983352</v>
      </c>
      <c r="E21" s="155">
        <v>198644.14317527253</v>
      </c>
      <c r="F21" s="155">
        <v>197802.82340713064</v>
      </c>
      <c r="G21" s="155">
        <v>189105.491551193</v>
      </c>
      <c r="H21" s="155">
        <v>191256.99674117946</v>
      </c>
      <c r="I21" s="155">
        <v>185126.61600981216</v>
      </c>
      <c r="J21" s="155">
        <v>172752.57237414495</v>
      </c>
      <c r="K21" s="155">
        <v>124383.43183665842</v>
      </c>
      <c r="L21" s="155">
        <v>152475.35040030041</v>
      </c>
      <c r="M21" s="155">
        <v>150492.9086956704</v>
      </c>
      <c r="N21" s="155">
        <v>146344.24894481525</v>
      </c>
      <c r="O21" s="155">
        <v>146768.93586075417</v>
      </c>
      <c r="P21" s="155">
        <v>146656.87908201833</v>
      </c>
      <c r="Q21" s="155">
        <v>148391.97747304282</v>
      </c>
    </row>
    <row r="22" spans="1:17" x14ac:dyDescent="0.25">
      <c r="A22" s="84" t="s">
        <v>34</v>
      </c>
      <c r="B22" s="153">
        <v>24119.306923982422</v>
      </c>
      <c r="C22" s="153">
        <v>26485.943481683913</v>
      </c>
      <c r="D22" s="153">
        <v>25318.106153568249</v>
      </c>
      <c r="E22" s="153">
        <v>29418.109614918245</v>
      </c>
      <c r="F22" s="153">
        <v>32765.196416939321</v>
      </c>
      <c r="G22" s="153">
        <v>35473.245468781381</v>
      </c>
      <c r="H22" s="153">
        <v>35672.715754306155</v>
      </c>
      <c r="I22" s="153">
        <v>33947.584852393993</v>
      </c>
      <c r="J22" s="153">
        <v>30618.995101980665</v>
      </c>
      <c r="K22" s="153">
        <v>20035.787243017716</v>
      </c>
      <c r="L22" s="153">
        <v>30920.764389976852</v>
      </c>
      <c r="M22" s="153">
        <v>31892.42327803736</v>
      </c>
      <c r="N22" s="153">
        <v>33361.437831565891</v>
      </c>
      <c r="O22" s="153">
        <v>34958.856035358112</v>
      </c>
      <c r="P22" s="153">
        <v>37414.683484787463</v>
      </c>
      <c r="Q22" s="153">
        <v>40472.460467796038</v>
      </c>
    </row>
    <row r="23" spans="1:17" x14ac:dyDescent="0.25">
      <c r="A23" s="84" t="s">
        <v>48</v>
      </c>
      <c r="B23" s="153">
        <v>97149.719392078798</v>
      </c>
      <c r="C23" s="153">
        <v>92082.277713152522</v>
      </c>
      <c r="D23" s="153">
        <v>89801.042110642797</v>
      </c>
      <c r="E23" s="153">
        <v>93418.715665435317</v>
      </c>
      <c r="F23" s="153">
        <v>86400.978532550274</v>
      </c>
      <c r="G23" s="153">
        <v>80079.909577500614</v>
      </c>
      <c r="H23" s="153">
        <v>82853.25859988782</v>
      </c>
      <c r="I23" s="153">
        <v>80836.14721299478</v>
      </c>
      <c r="J23" s="153">
        <v>75328.397577456126</v>
      </c>
      <c r="K23" s="153">
        <v>56519.120317790534</v>
      </c>
      <c r="L23" s="153">
        <v>63235.745507866464</v>
      </c>
      <c r="M23" s="153">
        <v>61855.230710014803</v>
      </c>
      <c r="N23" s="153">
        <v>56739.501658254107</v>
      </c>
      <c r="O23" s="153">
        <v>54986.429684599898</v>
      </c>
      <c r="P23" s="153">
        <v>53158.037000951459</v>
      </c>
      <c r="Q23" s="153">
        <v>50969.123721672775</v>
      </c>
    </row>
    <row r="24" spans="1:17" x14ac:dyDescent="0.25">
      <c r="A24" s="84" t="s">
        <v>30</v>
      </c>
      <c r="B24" s="153">
        <v>666.19723426224243</v>
      </c>
      <c r="C24" s="153">
        <v>933.61074742979747</v>
      </c>
      <c r="D24" s="153">
        <v>584.57166216910105</v>
      </c>
      <c r="E24" s="153">
        <v>766.62989656734067</v>
      </c>
      <c r="F24" s="153">
        <v>1804.2445644369918</v>
      </c>
      <c r="G24" s="153">
        <v>761.74550159765613</v>
      </c>
      <c r="H24" s="153">
        <v>705.29560033178075</v>
      </c>
      <c r="I24" s="153">
        <v>1240.2117687326277</v>
      </c>
      <c r="J24" s="153">
        <v>1519.6597103390875</v>
      </c>
      <c r="K24" s="153">
        <v>514.63582119042883</v>
      </c>
      <c r="L24" s="153">
        <v>126.87665939651693</v>
      </c>
      <c r="M24" s="153">
        <v>174.30930671032479</v>
      </c>
      <c r="N24" s="153">
        <v>21.399697947560668</v>
      </c>
      <c r="O24" s="153">
        <v>105.68384979767345</v>
      </c>
      <c r="P24" s="153">
        <v>37.401942011236542</v>
      </c>
      <c r="Q24" s="153">
        <v>321.91786169216209</v>
      </c>
    </row>
    <row r="25" spans="1:17" x14ac:dyDescent="0.25">
      <c r="A25" s="84" t="s">
        <v>27</v>
      </c>
      <c r="B25" s="153">
        <v>3706.8839919296888</v>
      </c>
      <c r="C25" s="153">
        <v>1660.0098488232904</v>
      </c>
      <c r="D25" s="153">
        <v>1681.1330060060868</v>
      </c>
      <c r="E25" s="153">
        <v>1554.7962681251345</v>
      </c>
      <c r="F25" s="153">
        <v>1752.2567969139825</v>
      </c>
      <c r="G25" s="153">
        <v>1376.2960195440228</v>
      </c>
      <c r="H25" s="153">
        <v>701.55395476407398</v>
      </c>
      <c r="I25" s="153">
        <v>672.17766680704381</v>
      </c>
      <c r="J25" s="153">
        <v>1131.6428053996083</v>
      </c>
      <c r="K25" s="153">
        <v>1006.3439042165458</v>
      </c>
      <c r="L25" s="153">
        <v>368.74650354709138</v>
      </c>
      <c r="M25" s="153">
        <v>465.13410142650349</v>
      </c>
      <c r="N25" s="153">
        <v>872.46197738554156</v>
      </c>
      <c r="O25" s="153">
        <v>1403.8734590305571</v>
      </c>
      <c r="P25" s="153">
        <v>1062.1988148497653</v>
      </c>
      <c r="Q25" s="153">
        <v>733.28447396208344</v>
      </c>
    </row>
    <row r="26" spans="1:17" x14ac:dyDescent="0.25">
      <c r="A26" s="84" t="s">
        <v>26</v>
      </c>
      <c r="B26" s="153">
        <v>79140.204944591722</v>
      </c>
      <c r="C26" s="153">
        <v>74171.029127768532</v>
      </c>
      <c r="D26" s="153">
        <v>73366.994287447276</v>
      </c>
      <c r="E26" s="153">
        <v>73485.891730226504</v>
      </c>
      <c r="F26" s="153">
        <v>75080.147096290064</v>
      </c>
      <c r="G26" s="153">
        <v>71414.29498376936</v>
      </c>
      <c r="H26" s="153">
        <v>71324.172831889635</v>
      </c>
      <c r="I26" s="153">
        <v>68430.494508883683</v>
      </c>
      <c r="J26" s="153">
        <v>64153.877178969487</v>
      </c>
      <c r="K26" s="153">
        <v>46307.544550443199</v>
      </c>
      <c r="L26" s="153">
        <v>57823.217339513445</v>
      </c>
      <c r="M26" s="153">
        <v>56105.811299481415</v>
      </c>
      <c r="N26" s="153">
        <v>55349.447779662107</v>
      </c>
      <c r="O26" s="153">
        <v>55314.09283196793</v>
      </c>
      <c r="P26" s="153">
        <v>54984.557839418405</v>
      </c>
      <c r="Q26" s="153">
        <v>55895.190947919757</v>
      </c>
    </row>
    <row r="27" spans="1:17" x14ac:dyDescent="0.25">
      <c r="A27" s="156" t="s">
        <v>114</v>
      </c>
      <c r="B27" s="155">
        <v>12302.142847113279</v>
      </c>
      <c r="C27" s="155">
        <v>11637.567439431534</v>
      </c>
      <c r="D27" s="155">
        <v>10791.006468439247</v>
      </c>
      <c r="E27" s="155">
        <v>11202.506976687822</v>
      </c>
      <c r="F27" s="155">
        <v>11367.204186202869</v>
      </c>
      <c r="G27" s="155">
        <v>10937.092533136463</v>
      </c>
      <c r="H27" s="155">
        <v>10879.235833503997</v>
      </c>
      <c r="I27" s="155">
        <v>10399.642171202004</v>
      </c>
      <c r="J27" s="155">
        <v>9815.8352695402682</v>
      </c>
      <c r="K27" s="155">
        <v>6977.1448503498514</v>
      </c>
      <c r="L27" s="155">
        <v>8508.2740993040698</v>
      </c>
      <c r="M27" s="155">
        <v>8505.4930364139018</v>
      </c>
      <c r="N27" s="155">
        <v>8312.8615198750595</v>
      </c>
      <c r="O27" s="155">
        <v>8208.8994082686349</v>
      </c>
      <c r="P27" s="155">
        <v>8204.1730475379882</v>
      </c>
      <c r="Q27" s="155">
        <v>8106.4838609007229</v>
      </c>
    </row>
    <row r="28" spans="1:17" x14ac:dyDescent="0.25">
      <c r="A28" s="152" t="s">
        <v>124</v>
      </c>
      <c r="B28" s="151">
        <v>12302.142847113279</v>
      </c>
      <c r="C28" s="151">
        <v>11637.567439431534</v>
      </c>
      <c r="D28" s="151">
        <v>10791.006468439247</v>
      </c>
      <c r="E28" s="151">
        <v>11202.506976687822</v>
      </c>
      <c r="F28" s="151">
        <v>11367.204186202869</v>
      </c>
      <c r="G28" s="151">
        <v>10937.092533136463</v>
      </c>
      <c r="H28" s="151">
        <v>10879.235833503997</v>
      </c>
      <c r="I28" s="151">
        <v>10399.642171202004</v>
      </c>
      <c r="J28" s="151">
        <v>9815.8352695402682</v>
      </c>
      <c r="K28" s="151">
        <v>6977.1448503498514</v>
      </c>
      <c r="L28" s="151">
        <v>8508.2740993040698</v>
      </c>
      <c r="M28" s="151">
        <v>8505.4930364139018</v>
      </c>
      <c r="N28" s="151">
        <v>8312.8615198750595</v>
      </c>
      <c r="O28" s="151">
        <v>8208.8994082686349</v>
      </c>
      <c r="P28" s="151">
        <v>8204.1730475379882</v>
      </c>
      <c r="Q28" s="151">
        <v>8106.4838609007229</v>
      </c>
    </row>
    <row r="29" spans="1:17" x14ac:dyDescent="0.25">
      <c r="A29" s="154" t="s">
        <v>31</v>
      </c>
      <c r="B29" s="153">
        <v>465.86218255453224</v>
      </c>
      <c r="C29" s="153">
        <v>590.34762791805326</v>
      </c>
      <c r="D29" s="153">
        <v>608.25534266938632</v>
      </c>
      <c r="E29" s="153">
        <v>533.87522219716482</v>
      </c>
      <c r="F29" s="153">
        <v>565.56907384296528</v>
      </c>
      <c r="G29" s="153">
        <v>556.75699383581605</v>
      </c>
      <c r="H29" s="153">
        <v>543.22328974217828</v>
      </c>
      <c r="I29" s="153">
        <v>584.57652644143786</v>
      </c>
      <c r="J29" s="153">
        <v>638.2178969229725</v>
      </c>
      <c r="K29" s="153">
        <v>518.67163817798928</v>
      </c>
      <c r="L29" s="153">
        <v>612.55785681187115</v>
      </c>
      <c r="M29" s="153">
        <v>584.45710045775911</v>
      </c>
      <c r="N29" s="153">
        <v>582.61410219183927</v>
      </c>
      <c r="O29" s="153">
        <v>470.84316271441065</v>
      </c>
      <c r="P29" s="153">
        <v>491.1399168760579</v>
      </c>
      <c r="Q29" s="153">
        <v>503.19208296801048</v>
      </c>
    </row>
    <row r="30" spans="1:17" x14ac:dyDescent="0.25">
      <c r="A30" s="154" t="s">
        <v>126</v>
      </c>
      <c r="B30" s="153">
        <v>809.51133277775534</v>
      </c>
      <c r="C30" s="153">
        <v>739.44138344880798</v>
      </c>
      <c r="D30" s="153">
        <v>324.92353773255729</v>
      </c>
      <c r="E30" s="153">
        <v>267.23801839450795</v>
      </c>
      <c r="F30" s="153">
        <v>243.10087607198238</v>
      </c>
      <c r="G30" s="153">
        <v>250.23719857746715</v>
      </c>
      <c r="H30" s="153">
        <v>204.88218099894536</v>
      </c>
      <c r="I30" s="153">
        <v>196.35056828904123</v>
      </c>
      <c r="J30" s="153">
        <v>193.96904076926555</v>
      </c>
      <c r="K30" s="153">
        <v>152.28215170948732</v>
      </c>
      <c r="L30" s="153">
        <v>215.91931479478495</v>
      </c>
      <c r="M30" s="153">
        <v>167.14454781797207</v>
      </c>
      <c r="N30" s="153">
        <v>150.54082418124679</v>
      </c>
      <c r="O30" s="153">
        <v>142.43908614902091</v>
      </c>
      <c r="P30" s="153">
        <v>134.81637396228544</v>
      </c>
      <c r="Q30" s="153">
        <v>268.77573717745349</v>
      </c>
    </row>
    <row r="31" spans="1:17" x14ac:dyDescent="0.25">
      <c r="A31" s="154" t="s">
        <v>30</v>
      </c>
      <c r="B31" s="153">
        <v>2224.4821287059767</v>
      </c>
      <c r="C31" s="153">
        <v>1933.2593840793402</v>
      </c>
      <c r="D31" s="153">
        <v>2093.7355124345067</v>
      </c>
      <c r="E31" s="153">
        <v>2049.3708857272254</v>
      </c>
      <c r="F31" s="153">
        <v>2347.5403523607065</v>
      </c>
      <c r="G31" s="153">
        <v>2259.6269970655703</v>
      </c>
      <c r="H31" s="153">
        <v>1970.2640775467223</v>
      </c>
      <c r="I31" s="153">
        <v>1772.282037147108</v>
      </c>
      <c r="J31" s="153">
        <v>1541.4949874131012</v>
      </c>
      <c r="K31" s="153">
        <v>861.73139786974559</v>
      </c>
      <c r="L31" s="153">
        <v>817.3904507528473</v>
      </c>
      <c r="M31" s="153">
        <v>844.10205898823131</v>
      </c>
      <c r="N31" s="153">
        <v>719.57122650770486</v>
      </c>
      <c r="O31" s="153">
        <v>743.95510882508506</v>
      </c>
      <c r="P31" s="153">
        <v>696.04265367715266</v>
      </c>
      <c r="Q31" s="153">
        <v>331.04373376681366</v>
      </c>
    </row>
    <row r="32" spans="1:17" x14ac:dyDescent="0.25">
      <c r="A32" s="154" t="s">
        <v>27</v>
      </c>
      <c r="B32" s="153">
        <v>8802.287203075015</v>
      </c>
      <c r="C32" s="153">
        <v>8374.5190439853341</v>
      </c>
      <c r="D32" s="153">
        <v>7764.0920756027972</v>
      </c>
      <c r="E32" s="153">
        <v>8352.0228503689232</v>
      </c>
      <c r="F32" s="153">
        <v>8210.9938839272145</v>
      </c>
      <c r="G32" s="153">
        <v>7870.4713436576076</v>
      </c>
      <c r="H32" s="153">
        <v>8160.8662852161533</v>
      </c>
      <c r="I32" s="153">
        <v>7846.4330393244154</v>
      </c>
      <c r="J32" s="153">
        <v>7442.1533444349316</v>
      </c>
      <c r="K32" s="153">
        <v>5444.459662592627</v>
      </c>
      <c r="L32" s="153">
        <v>6862.4064769445658</v>
      </c>
      <c r="M32" s="153">
        <v>6909.7893291499386</v>
      </c>
      <c r="N32" s="153">
        <v>6860.1353669942691</v>
      </c>
      <c r="O32" s="153">
        <v>6851.6620505801184</v>
      </c>
      <c r="P32" s="153">
        <v>6882.1741030224912</v>
      </c>
      <c r="Q32" s="153">
        <v>7003.4723069884449</v>
      </c>
    </row>
    <row r="33" spans="1:17" x14ac:dyDescent="0.25">
      <c r="A33" s="152" t="s">
        <v>123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113</v>
      </c>
      <c r="B34" s="155">
        <v>7550.8068544924554</v>
      </c>
      <c r="C34" s="155">
        <v>6793.3597564004458</v>
      </c>
      <c r="D34" s="155">
        <v>6224.5605142625045</v>
      </c>
      <c r="E34" s="155">
        <v>6640.0479947829981</v>
      </c>
      <c r="F34" s="155">
        <v>6686.109385944329</v>
      </c>
      <c r="G34" s="155">
        <v>6205.1971016412199</v>
      </c>
      <c r="H34" s="155">
        <v>6214.4486487741397</v>
      </c>
      <c r="I34" s="155">
        <v>6026.3091554238181</v>
      </c>
      <c r="J34" s="155">
        <v>5839.8971002503331</v>
      </c>
      <c r="K34" s="155">
        <v>3282.960160114721</v>
      </c>
      <c r="L34" s="155">
        <v>4896.5647708154547</v>
      </c>
      <c r="M34" s="155">
        <v>5010.3105706084616</v>
      </c>
      <c r="N34" s="155">
        <v>4422.6645139321927</v>
      </c>
      <c r="O34" s="155">
        <v>4601.2941733475964</v>
      </c>
      <c r="P34" s="155">
        <v>4484.1107322700263</v>
      </c>
      <c r="Q34" s="155">
        <v>4392.3147091998908</v>
      </c>
    </row>
    <row r="35" spans="1:17" x14ac:dyDescent="0.25">
      <c r="A35" s="152" t="s">
        <v>122</v>
      </c>
      <c r="B35" s="151">
        <v>2943.9721564703514</v>
      </c>
      <c r="C35" s="151">
        <v>2956.8394130735869</v>
      </c>
      <c r="D35" s="151">
        <v>2678.8608771803429</v>
      </c>
      <c r="E35" s="151">
        <v>2900.2616189850237</v>
      </c>
      <c r="F35" s="151">
        <v>2464.8431641560865</v>
      </c>
      <c r="G35" s="151">
        <v>2277.8683711309714</v>
      </c>
      <c r="H35" s="151">
        <v>2309.3884683306114</v>
      </c>
      <c r="I35" s="151">
        <v>2267.2980165000708</v>
      </c>
      <c r="J35" s="151">
        <v>2147.1019575794621</v>
      </c>
      <c r="K35" s="151">
        <v>1457.7553066141543</v>
      </c>
      <c r="L35" s="151">
        <v>1794.0776663523661</v>
      </c>
      <c r="M35" s="151">
        <v>1950.1306177952472</v>
      </c>
      <c r="N35" s="151">
        <v>1741.3962802066058</v>
      </c>
      <c r="O35" s="151">
        <v>2058.7537392831241</v>
      </c>
      <c r="P35" s="151">
        <v>1865.4419648847265</v>
      </c>
      <c r="Q35" s="151">
        <v>1962.2118166515368</v>
      </c>
    </row>
    <row r="36" spans="1:17" x14ac:dyDescent="0.25">
      <c r="A36" s="154" t="s">
        <v>31</v>
      </c>
      <c r="B36" s="153">
        <v>121.31632041175169</v>
      </c>
      <c r="C36" s="153">
        <v>160.41792326576191</v>
      </c>
      <c r="D36" s="153">
        <v>161.07023234734612</v>
      </c>
      <c r="E36" s="153">
        <v>142.05982615575516</v>
      </c>
      <c r="F36" s="153">
        <v>149.88925409155996</v>
      </c>
      <c r="G36" s="153">
        <v>140.3221754419929</v>
      </c>
      <c r="H36" s="153">
        <v>134.0842044112716</v>
      </c>
      <c r="I36" s="153">
        <v>146.87980440223154</v>
      </c>
      <c r="J36" s="153">
        <v>166.79905545778786</v>
      </c>
      <c r="K36" s="153">
        <v>130.76210509804281</v>
      </c>
      <c r="L36" s="153">
        <v>153.56200915315978</v>
      </c>
      <c r="M36" s="153">
        <v>154.72488018639135</v>
      </c>
      <c r="N36" s="153">
        <v>152.40151067189902</v>
      </c>
      <c r="O36" s="153">
        <v>115.28606258078486</v>
      </c>
      <c r="P36" s="153">
        <v>97.635745717139201</v>
      </c>
      <c r="Q36" s="153">
        <v>93.507650996585454</v>
      </c>
    </row>
    <row r="37" spans="1:17" x14ac:dyDescent="0.25">
      <c r="A37" s="154" t="s">
        <v>126</v>
      </c>
      <c r="B37" s="153">
        <v>123.48818719425039</v>
      </c>
      <c r="C37" s="153">
        <v>162.63126596495346</v>
      </c>
      <c r="D37" s="153">
        <v>112.69055162221399</v>
      </c>
      <c r="E37" s="153">
        <v>96.19441456865475</v>
      </c>
      <c r="F37" s="153">
        <v>90.067460216958452</v>
      </c>
      <c r="G37" s="153">
        <v>91.97350385377878</v>
      </c>
      <c r="H37" s="153">
        <v>70.346554353084315</v>
      </c>
      <c r="I37" s="153">
        <v>68.31982377211591</v>
      </c>
      <c r="J37" s="153">
        <v>67.910993638322296</v>
      </c>
      <c r="K37" s="153">
        <v>50.232628816933321</v>
      </c>
      <c r="L37" s="153">
        <v>56.834961964172393</v>
      </c>
      <c r="M37" s="153">
        <v>56.063786341613401</v>
      </c>
      <c r="N37" s="153">
        <v>50.928812979456353</v>
      </c>
      <c r="O37" s="153">
        <v>48.835984577964567</v>
      </c>
      <c r="P37" s="153">
        <v>43.799613493563882</v>
      </c>
      <c r="Q37" s="153">
        <v>90.618086821924422</v>
      </c>
    </row>
    <row r="38" spans="1:17" x14ac:dyDescent="0.25">
      <c r="A38" s="154" t="s">
        <v>27</v>
      </c>
      <c r="B38" s="153">
        <v>2699.1676488643493</v>
      </c>
      <c r="C38" s="153">
        <v>2633.7902238428715</v>
      </c>
      <c r="D38" s="153">
        <v>2405.1000932107831</v>
      </c>
      <c r="E38" s="153">
        <v>2662.0073782606137</v>
      </c>
      <c r="F38" s="153">
        <v>2224.8864498475682</v>
      </c>
      <c r="G38" s="153">
        <v>2045.5726918351995</v>
      </c>
      <c r="H38" s="153">
        <v>2104.9577095662557</v>
      </c>
      <c r="I38" s="153">
        <v>2052.0983883257236</v>
      </c>
      <c r="J38" s="153">
        <v>1912.3919084833522</v>
      </c>
      <c r="K38" s="153">
        <v>1276.7605726991783</v>
      </c>
      <c r="L38" s="153">
        <v>1583.6806952350332</v>
      </c>
      <c r="M38" s="153">
        <v>1739.3419512672424</v>
      </c>
      <c r="N38" s="153">
        <v>1538.0659565552503</v>
      </c>
      <c r="O38" s="153">
        <v>1894.6316921243747</v>
      </c>
      <c r="P38" s="153">
        <v>1724.0066056740236</v>
      </c>
      <c r="Q38" s="153">
        <v>1778.0860788330269</v>
      </c>
    </row>
    <row r="39" spans="1:17" x14ac:dyDescent="0.25">
      <c r="A39" s="152" t="s">
        <v>121</v>
      </c>
      <c r="B39" s="151">
        <v>4606.834698022104</v>
      </c>
      <c r="C39" s="151">
        <v>3836.520343326858</v>
      </c>
      <c r="D39" s="151">
        <v>3545.6996370821621</v>
      </c>
      <c r="E39" s="151">
        <v>3739.7863757979744</v>
      </c>
      <c r="F39" s="151">
        <v>4221.2662217882435</v>
      </c>
      <c r="G39" s="151">
        <v>3927.3287305102485</v>
      </c>
      <c r="H39" s="151">
        <v>3905.0601804435269</v>
      </c>
      <c r="I39" s="151">
        <v>3759.0111389237472</v>
      </c>
      <c r="J39" s="151">
        <v>3692.7951426708705</v>
      </c>
      <c r="K39" s="151">
        <v>1825.2048535005672</v>
      </c>
      <c r="L39" s="151">
        <v>3102.4871044630895</v>
      </c>
      <c r="M39" s="151">
        <v>3060.1799528132151</v>
      </c>
      <c r="N39" s="151">
        <v>2681.2682337255869</v>
      </c>
      <c r="O39" s="151">
        <v>2542.5404340644723</v>
      </c>
      <c r="P39" s="151">
        <v>2618.6687673853003</v>
      </c>
      <c r="Q39" s="151">
        <v>2430.1028925483547</v>
      </c>
    </row>
    <row r="40" spans="1:17" x14ac:dyDescent="0.25">
      <c r="A40" s="150" t="s">
        <v>34</v>
      </c>
      <c r="B40" s="87">
        <v>1580.0507349830095</v>
      </c>
      <c r="C40" s="87">
        <v>1619.410053352171</v>
      </c>
      <c r="D40" s="87">
        <v>1449.8965756678126</v>
      </c>
      <c r="E40" s="87">
        <v>1655.3006374428151</v>
      </c>
      <c r="F40" s="87">
        <v>2005.5538781483974</v>
      </c>
      <c r="G40" s="87">
        <v>1813.0001794333393</v>
      </c>
      <c r="H40" s="87">
        <v>1747.566444046972</v>
      </c>
      <c r="I40" s="87">
        <v>1616.4714775809114</v>
      </c>
      <c r="J40" s="87">
        <v>1362.9097860348681</v>
      </c>
      <c r="K40" s="87">
        <v>671.3528104158712</v>
      </c>
      <c r="L40" s="87">
        <v>1310.3268569946531</v>
      </c>
      <c r="M40" s="87">
        <v>1372.7712383686755</v>
      </c>
      <c r="N40" s="87">
        <v>1319.3767761849997</v>
      </c>
      <c r="O40" s="87">
        <v>1325.7175157049467</v>
      </c>
      <c r="P40" s="87">
        <v>1498.3065909197028</v>
      </c>
      <c r="Q40" s="87">
        <v>1448.6864383397783</v>
      </c>
    </row>
    <row r="41" spans="1:17" x14ac:dyDescent="0.25">
      <c r="A41" s="150" t="s">
        <v>32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31</v>
      </c>
      <c r="B42" s="87">
        <v>143.79828715209217</v>
      </c>
      <c r="C42" s="87">
        <v>141.99525613317724</v>
      </c>
      <c r="D42" s="87">
        <v>146.60789385615905</v>
      </c>
      <c r="E42" s="87">
        <v>148.64191322358263</v>
      </c>
      <c r="F42" s="87">
        <v>153.6214449099806</v>
      </c>
      <c r="G42" s="87">
        <v>156.77434095197157</v>
      </c>
      <c r="H42" s="87">
        <v>155.3252581569721</v>
      </c>
      <c r="I42" s="87">
        <v>85.3358546902776</v>
      </c>
      <c r="J42" s="87">
        <v>94.388720391978666</v>
      </c>
      <c r="K42" s="87">
        <v>39.54423281299799</v>
      </c>
      <c r="L42" s="87">
        <v>67.418165902474769</v>
      </c>
      <c r="M42" s="87">
        <v>67.46040653363211</v>
      </c>
      <c r="N42" s="87">
        <v>44.637086539066388</v>
      </c>
      <c r="O42" s="87">
        <v>37.412262790387089</v>
      </c>
      <c r="P42" s="87">
        <v>31.768893882483919</v>
      </c>
      <c r="Q42" s="87">
        <v>27.97443049224259</v>
      </c>
    </row>
    <row r="43" spans="1:17" x14ac:dyDescent="0.25">
      <c r="A43" s="150" t="s">
        <v>126</v>
      </c>
      <c r="B43" s="87">
        <v>39.908267231964004</v>
      </c>
      <c r="C43" s="87">
        <v>38.610181478668999</v>
      </c>
      <c r="D43" s="87">
        <v>29.934414197764504</v>
      </c>
      <c r="E43" s="87">
        <v>28.610938675252477</v>
      </c>
      <c r="F43" s="87">
        <v>21.73654504155223</v>
      </c>
      <c r="G43" s="87">
        <v>22.03153570379607</v>
      </c>
      <c r="H43" s="87">
        <v>22.099065826715567</v>
      </c>
      <c r="I43" s="87">
        <v>18.397115343803414</v>
      </c>
      <c r="J43" s="87">
        <v>18.493062042418824</v>
      </c>
      <c r="K43" s="87">
        <v>9.8624256075723693</v>
      </c>
      <c r="L43" s="87">
        <v>18.50461756732556</v>
      </c>
      <c r="M43" s="87">
        <v>15.3258856385737</v>
      </c>
      <c r="N43" s="87">
        <v>10.571591213839243</v>
      </c>
      <c r="O43" s="87">
        <v>10.427210691408296</v>
      </c>
      <c r="P43" s="87">
        <v>13.690693901832558</v>
      </c>
      <c r="Q43" s="87">
        <v>20.376492920792384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29</v>
      </c>
      <c r="B45" s="87">
        <v>1260.2514769999511</v>
      </c>
      <c r="C45" s="87">
        <v>554.86191042669543</v>
      </c>
      <c r="D45" s="87">
        <v>492.12588182056737</v>
      </c>
      <c r="E45" s="87">
        <v>528.27058561826334</v>
      </c>
      <c r="F45" s="87">
        <v>530.91815914876645</v>
      </c>
      <c r="G45" s="87">
        <v>543.28921113521278</v>
      </c>
      <c r="H45" s="87">
        <v>450.91601793976974</v>
      </c>
      <c r="I45" s="87">
        <v>380.23788881859178</v>
      </c>
      <c r="J45" s="87">
        <v>354.55435767209173</v>
      </c>
      <c r="K45" s="87">
        <v>334.09094563431466</v>
      </c>
      <c r="L45" s="87">
        <v>528.68751366188053</v>
      </c>
      <c r="M45" s="87">
        <v>348.43476711347347</v>
      </c>
      <c r="N45" s="87">
        <v>316.18227549755375</v>
      </c>
      <c r="O45" s="87">
        <v>330.15713371425193</v>
      </c>
      <c r="P45" s="87">
        <v>54.725996451058371</v>
      </c>
      <c r="Q45" s="87">
        <v>37.0063259271151</v>
      </c>
    </row>
    <row r="46" spans="1:17" x14ac:dyDescent="0.25">
      <c r="A46" s="150" t="s">
        <v>27</v>
      </c>
      <c r="B46" s="87">
        <v>1553.4649741603725</v>
      </c>
      <c r="C46" s="87">
        <v>1451.0378487570786</v>
      </c>
      <c r="D46" s="87">
        <v>1397.7081315955741</v>
      </c>
      <c r="E46" s="87">
        <v>1370.068920913825</v>
      </c>
      <c r="F46" s="87">
        <v>1475.8899513081642</v>
      </c>
      <c r="G46" s="87">
        <v>1336.8066678459124</v>
      </c>
      <c r="H46" s="87">
        <v>1346.5784294724301</v>
      </c>
      <c r="I46" s="87">
        <v>1431.9017304224242</v>
      </c>
      <c r="J46" s="87">
        <v>1268.2341275422218</v>
      </c>
      <c r="K46" s="87">
        <v>535.60904396122442</v>
      </c>
      <c r="L46" s="87">
        <v>849.73681551695188</v>
      </c>
      <c r="M46" s="87">
        <v>861.26575799524494</v>
      </c>
      <c r="N46" s="87">
        <v>692.43465135492295</v>
      </c>
      <c r="O46" s="87">
        <v>590.12947132474062</v>
      </c>
      <c r="P46" s="87">
        <v>742.2342805138361</v>
      </c>
      <c r="Q46" s="87">
        <v>637.52717033132615</v>
      </c>
    </row>
    <row r="47" spans="1:17" x14ac:dyDescent="0.25">
      <c r="A47" s="150" t="s">
        <v>26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87</v>
      </c>
      <c r="B48" s="87">
        <v>29.360957494714825</v>
      </c>
      <c r="C48" s="87">
        <v>30.605093179066127</v>
      </c>
      <c r="D48" s="87">
        <v>29.426739944283902</v>
      </c>
      <c r="E48" s="87">
        <v>8.893379924235898</v>
      </c>
      <c r="F48" s="87">
        <v>33.546243231381332</v>
      </c>
      <c r="G48" s="87">
        <v>55.426795440016583</v>
      </c>
      <c r="H48" s="87">
        <v>182.57496500066702</v>
      </c>
      <c r="I48" s="87">
        <v>226.66707206773884</v>
      </c>
      <c r="J48" s="87">
        <v>594.21508898729144</v>
      </c>
      <c r="K48" s="87">
        <v>234.74539506858616</v>
      </c>
      <c r="L48" s="87">
        <v>327.81313481980322</v>
      </c>
      <c r="M48" s="87">
        <v>394.9218971636156</v>
      </c>
      <c r="N48" s="87">
        <v>298.06585293520459</v>
      </c>
      <c r="O48" s="87">
        <v>248.6968398387379</v>
      </c>
      <c r="P48" s="87">
        <v>277.94231171638705</v>
      </c>
      <c r="Q48" s="87">
        <v>258.53203453710006</v>
      </c>
    </row>
    <row r="49" spans="1:17" x14ac:dyDescent="0.25">
      <c r="A49" s="150" t="s">
        <v>23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120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99</v>
      </c>
      <c r="B51" s="176">
        <v>22692.694623358577</v>
      </c>
      <c r="C51" s="176">
        <v>18746.874693056576</v>
      </c>
      <c r="D51" s="176">
        <v>17509.623011563697</v>
      </c>
      <c r="E51" s="176">
        <v>18931.7277708857</v>
      </c>
      <c r="F51" s="176">
        <v>25155.957391267162</v>
      </c>
      <c r="G51" s="176">
        <v>29878.456821280844</v>
      </c>
      <c r="H51" s="176">
        <v>29054.624826003062</v>
      </c>
      <c r="I51" s="176">
        <v>35717.82853184572</v>
      </c>
      <c r="J51" s="176">
        <v>30544.973394711742</v>
      </c>
      <c r="K51" s="176">
        <v>22820.635033109564</v>
      </c>
      <c r="L51" s="176">
        <v>27757.832068713855</v>
      </c>
      <c r="M51" s="176">
        <v>22761.379585905121</v>
      </c>
      <c r="N51" s="176">
        <v>15534.099191007695</v>
      </c>
      <c r="O51" s="176">
        <v>18097.294903208116</v>
      </c>
      <c r="P51" s="176">
        <v>21644.064149874634</v>
      </c>
      <c r="Q51" s="176">
        <v>21826.836284025136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46</v>
      </c>
      <c r="B53" s="96">
        <v>10840.650254254688</v>
      </c>
      <c r="C53" s="96">
        <v>11188.264264523079</v>
      </c>
      <c r="D53" s="96">
        <v>10457.900642350973</v>
      </c>
      <c r="E53" s="96">
        <v>11053.4671903941</v>
      </c>
      <c r="F53" s="96">
        <v>11607.300301678486</v>
      </c>
      <c r="G53" s="96">
        <v>10859.278264153119</v>
      </c>
      <c r="H53" s="96">
        <v>11666.239072651377</v>
      </c>
      <c r="I53" s="96">
        <v>11345.664887529019</v>
      </c>
      <c r="J53" s="96">
        <v>10764.514248970412</v>
      </c>
      <c r="K53" s="96">
        <v>7977.3049703733323</v>
      </c>
      <c r="L53" s="96">
        <v>9459.4350159504284</v>
      </c>
      <c r="M53" s="96">
        <v>9366.7652257791851</v>
      </c>
      <c r="N53" s="96">
        <v>8607.5295354884365</v>
      </c>
      <c r="O53" s="96">
        <v>8163.3940747612769</v>
      </c>
      <c r="P53" s="96">
        <v>8016.7524697495264</v>
      </c>
      <c r="Q53" s="96">
        <v>8438.6853485261418</v>
      </c>
    </row>
    <row r="54" spans="1:17" x14ac:dyDescent="0.25">
      <c r="A54" s="132" t="s">
        <v>84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83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82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81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80</v>
      </c>
      <c r="B58" s="158">
        <v>25.463888071202788</v>
      </c>
      <c r="C58" s="158">
        <v>25.935949015068388</v>
      </c>
      <c r="D58" s="158">
        <v>24.94439877006818</v>
      </c>
      <c r="E58" s="158">
        <v>24.768874261861722</v>
      </c>
      <c r="F58" s="158">
        <v>26.061586508510718</v>
      </c>
      <c r="G58" s="158">
        <v>25.845641916245487</v>
      </c>
      <c r="H58" s="158">
        <v>27.450719859394358</v>
      </c>
      <c r="I58" s="158">
        <v>26.753484842761438</v>
      </c>
      <c r="J58" s="158">
        <v>25.940632539527311</v>
      </c>
      <c r="K58" s="158">
        <v>20.284899593452575</v>
      </c>
      <c r="L58" s="158">
        <v>22.869754232771111</v>
      </c>
      <c r="M58" s="158">
        <v>23.394144899604676</v>
      </c>
      <c r="N58" s="158">
        <v>22.457862879097625</v>
      </c>
      <c r="O58" s="158">
        <v>21.635993166414945</v>
      </c>
      <c r="P58" s="158">
        <v>20.563821790006074</v>
      </c>
      <c r="Q58" s="158">
        <v>21.688374135815593</v>
      </c>
    </row>
    <row r="59" spans="1:17" x14ac:dyDescent="0.25">
      <c r="A59" s="92" t="s">
        <v>126</v>
      </c>
      <c r="B59" s="91">
        <v>11.859141908461654</v>
      </c>
      <c r="C59" s="91">
        <v>11.8918741448446</v>
      </c>
      <c r="D59" s="91">
        <v>11.401544261679387</v>
      </c>
      <c r="E59" s="91">
        <v>10.560779793710003</v>
      </c>
      <c r="F59" s="91">
        <v>11.362542975061352</v>
      </c>
      <c r="G59" s="91">
        <v>11.850199607308486</v>
      </c>
      <c r="H59" s="91">
        <v>12.446264102898132</v>
      </c>
      <c r="I59" s="91">
        <v>12.066435063907726</v>
      </c>
      <c r="J59" s="91">
        <v>11.579683803796629</v>
      </c>
      <c r="K59" s="91">
        <v>9.1022674040059908</v>
      </c>
      <c r="L59" s="91">
        <v>10.224313406053264</v>
      </c>
      <c r="M59" s="91">
        <v>10.301525913892851</v>
      </c>
      <c r="N59" s="91">
        <v>9.9416185394563445</v>
      </c>
      <c r="O59" s="91">
        <v>9.7815508898887202</v>
      </c>
      <c r="P59" s="91">
        <v>9.232834655284659</v>
      </c>
      <c r="Q59" s="91">
        <v>9.6542559239538441</v>
      </c>
    </row>
    <row r="60" spans="1:17" x14ac:dyDescent="0.25">
      <c r="A60" s="92" t="s">
        <v>27</v>
      </c>
      <c r="B60" s="91">
        <v>13.604746162741124</v>
      </c>
      <c r="C60" s="91">
        <v>14.044074870223795</v>
      </c>
      <c r="D60" s="91">
        <v>13.542854508388798</v>
      </c>
      <c r="E60" s="91">
        <v>14.208094468151728</v>
      </c>
      <c r="F60" s="91">
        <v>14.699043533449368</v>
      </c>
      <c r="G60" s="91">
        <v>13.995442308937005</v>
      </c>
      <c r="H60" s="91">
        <v>15.004455756496222</v>
      </c>
      <c r="I60" s="91">
        <v>14.687049778853716</v>
      </c>
      <c r="J60" s="91">
        <v>14.360948735730677</v>
      </c>
      <c r="K60" s="91">
        <v>11.182632189446588</v>
      </c>
      <c r="L60" s="91">
        <v>12.645440826717843</v>
      </c>
      <c r="M60" s="91">
        <v>13.092618985711818</v>
      </c>
      <c r="N60" s="91">
        <v>12.516244339641284</v>
      </c>
      <c r="O60" s="91">
        <v>11.854442276526221</v>
      </c>
      <c r="P60" s="91">
        <v>11.330987134721408</v>
      </c>
      <c r="Q60" s="91">
        <v>12.034118211861751</v>
      </c>
    </row>
    <row r="61" spans="1:17" x14ac:dyDescent="0.25">
      <c r="A61" s="92" t="s">
        <v>127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22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116</v>
      </c>
      <c r="B63" s="155">
        <v>3271.9321827403683</v>
      </c>
      <c r="C63" s="155">
        <v>3326.7564723465771</v>
      </c>
      <c r="D63" s="155">
        <v>3082.4228902018153</v>
      </c>
      <c r="E63" s="155">
        <v>3444.9531151276142</v>
      </c>
      <c r="F63" s="155">
        <v>3525.7910514379155</v>
      </c>
      <c r="G63" s="155">
        <v>3217.9821098116727</v>
      </c>
      <c r="H63" s="155">
        <v>3498.7530957386602</v>
      </c>
      <c r="I63" s="155">
        <v>3421.1592873719746</v>
      </c>
      <c r="J63" s="155">
        <v>3239.6420925378848</v>
      </c>
      <c r="K63" s="155">
        <v>2458.8495650088234</v>
      </c>
      <c r="L63" s="155">
        <v>2713.9803464544889</v>
      </c>
      <c r="M63" s="155">
        <v>2721.8726141192878</v>
      </c>
      <c r="N63" s="155">
        <v>2621.9276505284097</v>
      </c>
      <c r="O63" s="155">
        <v>2448.2862158033799</v>
      </c>
      <c r="P63" s="155">
        <v>2380.1085593260354</v>
      </c>
      <c r="Q63" s="155">
        <v>2637.7202300287458</v>
      </c>
    </row>
    <row r="64" spans="1:17" x14ac:dyDescent="0.25">
      <c r="A64" s="84" t="s">
        <v>34</v>
      </c>
      <c r="B64" s="153">
        <v>496.57278110470497</v>
      </c>
      <c r="C64" s="153">
        <v>464.85547727048879</v>
      </c>
      <c r="D64" s="153">
        <v>185.6282463839714</v>
      </c>
      <c r="E64" s="153">
        <v>242.05072439997795</v>
      </c>
      <c r="F64" s="153">
        <v>391.97305658273018</v>
      </c>
      <c r="G64" s="153">
        <v>137.92055901268222</v>
      </c>
      <c r="H64" s="153">
        <v>307.17429404778119</v>
      </c>
      <c r="I64" s="153">
        <v>392.29220474387358</v>
      </c>
      <c r="J64" s="153">
        <v>184.96567909356065</v>
      </c>
      <c r="K64" s="153">
        <v>114.50592334231376</v>
      </c>
      <c r="L64" s="153">
        <v>128.72347384813463</v>
      </c>
      <c r="M64" s="153">
        <v>128.84261019322346</v>
      </c>
      <c r="N64" s="153">
        <v>104.57313557429875</v>
      </c>
      <c r="O64" s="153">
        <v>203.62227364040319</v>
      </c>
      <c r="P64" s="153">
        <v>166.40558683093843</v>
      </c>
      <c r="Q64" s="153">
        <v>106.20635393659884</v>
      </c>
    </row>
    <row r="65" spans="1:17" x14ac:dyDescent="0.25">
      <c r="A65" s="84" t="s">
        <v>30</v>
      </c>
      <c r="B65" s="153">
        <v>193.56029908784834</v>
      </c>
      <c r="C65" s="153">
        <v>165.12556341014505</v>
      </c>
      <c r="D65" s="153">
        <v>130.03144704820824</v>
      </c>
      <c r="E65" s="153">
        <v>117.61268967417553</v>
      </c>
      <c r="F65" s="153">
        <v>90.047349205847695</v>
      </c>
      <c r="G65" s="153">
        <v>105.80706515517826</v>
      </c>
      <c r="H65" s="153">
        <v>174.97058933199918</v>
      </c>
      <c r="I65" s="153">
        <v>74.19587445388845</v>
      </c>
      <c r="J65" s="153">
        <v>20.046228493266664</v>
      </c>
      <c r="K65" s="153">
        <v>26.343823849811095</v>
      </c>
      <c r="L65" s="153">
        <v>98.808734696334483</v>
      </c>
      <c r="M65" s="153">
        <v>151.70534222587341</v>
      </c>
      <c r="N65" s="153">
        <v>46.446318622702982</v>
      </c>
      <c r="O65" s="153">
        <v>120.7424079693</v>
      </c>
      <c r="P65" s="153">
        <v>61.102890676358889</v>
      </c>
      <c r="Q65" s="153">
        <v>12.380224526711777</v>
      </c>
    </row>
    <row r="66" spans="1:17" x14ac:dyDescent="0.25">
      <c r="A66" s="84" t="s">
        <v>27</v>
      </c>
      <c r="B66" s="153">
        <v>2581.6177161190076</v>
      </c>
      <c r="C66" s="153">
        <v>2696.4034021638467</v>
      </c>
      <c r="D66" s="153">
        <v>2765.8364598102594</v>
      </c>
      <c r="E66" s="153">
        <v>3084.9148831425646</v>
      </c>
      <c r="F66" s="153">
        <v>3043.5846030142015</v>
      </c>
      <c r="G66" s="153">
        <v>2973.8820620031338</v>
      </c>
      <c r="H66" s="153">
        <v>3016.2330412495357</v>
      </c>
      <c r="I66" s="153">
        <v>2954.6712081742121</v>
      </c>
      <c r="J66" s="153">
        <v>3034.6301849510578</v>
      </c>
      <c r="K66" s="153">
        <v>2317.9998178166989</v>
      </c>
      <c r="L66" s="153">
        <v>2486.4481379100203</v>
      </c>
      <c r="M66" s="153">
        <v>2435.3980134777257</v>
      </c>
      <c r="N66" s="153">
        <v>2468.650013205061</v>
      </c>
      <c r="O66" s="153">
        <v>2123.921534193677</v>
      </c>
      <c r="P66" s="153">
        <v>2152.6000818187381</v>
      </c>
      <c r="Q66" s="153">
        <v>2519.1336515654352</v>
      </c>
    </row>
    <row r="67" spans="1:17" x14ac:dyDescent="0.25">
      <c r="A67" s="84" t="s">
        <v>26</v>
      </c>
      <c r="B67" s="153">
        <v>0.18138642880686745</v>
      </c>
      <c r="C67" s="153">
        <v>0.37202950209599983</v>
      </c>
      <c r="D67" s="153">
        <v>0.9267369593760042</v>
      </c>
      <c r="E67" s="153">
        <v>0.37481791089600108</v>
      </c>
      <c r="F67" s="153">
        <v>0.1860426351359995</v>
      </c>
      <c r="G67" s="153">
        <v>0.37242364067839295</v>
      </c>
      <c r="H67" s="153">
        <v>0.37517110934400133</v>
      </c>
      <c r="I67" s="153">
        <v>0</v>
      </c>
      <c r="J67" s="153">
        <v>0</v>
      </c>
      <c r="K67" s="153">
        <v>0</v>
      </c>
      <c r="L67" s="153">
        <v>0</v>
      </c>
      <c r="M67" s="153">
        <v>5.9266482224655315</v>
      </c>
      <c r="N67" s="153">
        <v>2.2581831263469718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22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115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114</v>
      </c>
      <c r="B70" s="155">
        <v>3294.2223296661323</v>
      </c>
      <c r="C70" s="155">
        <v>3470.8173942157232</v>
      </c>
      <c r="D70" s="155">
        <v>3164.1617361166082</v>
      </c>
      <c r="E70" s="155">
        <v>3236.5398739961774</v>
      </c>
      <c r="F70" s="155">
        <v>3456.4618879563368</v>
      </c>
      <c r="G70" s="155">
        <v>3221.1162893854043</v>
      </c>
      <c r="H70" s="155">
        <v>3440.5284292535239</v>
      </c>
      <c r="I70" s="155">
        <v>3183.8650811030825</v>
      </c>
      <c r="J70" s="155">
        <v>3112.1658455784709</v>
      </c>
      <c r="K70" s="155">
        <v>2488.2351209556655</v>
      </c>
      <c r="L70" s="155">
        <v>2722.3388520135231</v>
      </c>
      <c r="M70" s="155">
        <v>2751.308315340616</v>
      </c>
      <c r="N70" s="155">
        <v>2642.0542196753304</v>
      </c>
      <c r="O70" s="155">
        <v>2485.0058571028262</v>
      </c>
      <c r="P70" s="155">
        <v>2419.1242847815611</v>
      </c>
      <c r="Q70" s="155">
        <v>2479.396756791959</v>
      </c>
    </row>
    <row r="71" spans="1:17" x14ac:dyDescent="0.25">
      <c r="A71" s="152" t="s">
        <v>124</v>
      </c>
      <c r="B71" s="151">
        <v>3294.2223296661323</v>
      </c>
      <c r="C71" s="151">
        <v>3470.8173942157232</v>
      </c>
      <c r="D71" s="151">
        <v>3164.1617361166082</v>
      </c>
      <c r="E71" s="151">
        <v>3236.5398739961774</v>
      </c>
      <c r="F71" s="151">
        <v>3456.4618879563368</v>
      </c>
      <c r="G71" s="151">
        <v>3221.1162893854043</v>
      </c>
      <c r="H71" s="151">
        <v>3440.5284292535239</v>
      </c>
      <c r="I71" s="151">
        <v>3183.8650811030825</v>
      </c>
      <c r="J71" s="151">
        <v>3112.1658455784709</v>
      </c>
      <c r="K71" s="151">
        <v>2488.2351209556655</v>
      </c>
      <c r="L71" s="151">
        <v>2722.3388520135231</v>
      </c>
      <c r="M71" s="151">
        <v>2751.308315340616</v>
      </c>
      <c r="N71" s="151">
        <v>2642.0542196753304</v>
      </c>
      <c r="O71" s="151">
        <v>2485.0058571028262</v>
      </c>
      <c r="P71" s="151">
        <v>2419.1242847815611</v>
      </c>
      <c r="Q71" s="151">
        <v>2479.396756791959</v>
      </c>
    </row>
    <row r="72" spans="1:17" x14ac:dyDescent="0.25">
      <c r="A72" s="154" t="s">
        <v>31</v>
      </c>
      <c r="B72" s="153">
        <v>207.3949095999171</v>
      </c>
      <c r="C72" s="153">
        <v>245.36651405955158</v>
      </c>
      <c r="D72" s="153">
        <v>219.11777942555648</v>
      </c>
      <c r="E72" s="153">
        <v>197.60616034865521</v>
      </c>
      <c r="F72" s="153">
        <v>177.29126285392999</v>
      </c>
      <c r="G72" s="153">
        <v>161.76574118865142</v>
      </c>
      <c r="H72" s="153">
        <v>179.32025994510082</v>
      </c>
      <c r="I72" s="153">
        <v>173.65670563306097</v>
      </c>
      <c r="J72" s="153">
        <v>173.8979116043642</v>
      </c>
      <c r="K72" s="153">
        <v>142.88538047280792</v>
      </c>
      <c r="L72" s="153">
        <v>152.48656209135078</v>
      </c>
      <c r="M72" s="153">
        <v>144.01120608892239</v>
      </c>
      <c r="N72" s="153">
        <v>155.93939404320707</v>
      </c>
      <c r="O72" s="153">
        <v>128.75328116095329</v>
      </c>
      <c r="P72" s="153">
        <v>115.07288007072813</v>
      </c>
      <c r="Q72" s="153">
        <v>123.06363464194742</v>
      </c>
    </row>
    <row r="73" spans="1:17" x14ac:dyDescent="0.25">
      <c r="A73" s="154" t="s">
        <v>126</v>
      </c>
      <c r="B73" s="153">
        <v>267.85377362768503</v>
      </c>
      <c r="C73" s="153">
        <v>292.01613967584365</v>
      </c>
      <c r="D73" s="153">
        <v>199.33634995221806</v>
      </c>
      <c r="E73" s="153">
        <v>188.72309088862369</v>
      </c>
      <c r="F73" s="153">
        <v>161.71616802091262</v>
      </c>
      <c r="G73" s="153">
        <v>164.28796705534435</v>
      </c>
      <c r="H73" s="153">
        <v>127.76066850176342</v>
      </c>
      <c r="I73" s="153">
        <v>116.68763478946374</v>
      </c>
      <c r="J73" s="153">
        <v>103.21611673758737</v>
      </c>
      <c r="K73" s="153">
        <v>106.56082150029998</v>
      </c>
      <c r="L73" s="153">
        <v>130.3486152544429</v>
      </c>
      <c r="M73" s="153">
        <v>95.799489726727359</v>
      </c>
      <c r="N73" s="153">
        <v>85.226680497748887</v>
      </c>
      <c r="O73" s="153">
        <v>81.543473917993992</v>
      </c>
      <c r="P73" s="153">
        <v>78.60396989322895</v>
      </c>
      <c r="Q73" s="153">
        <v>90.747910092110942</v>
      </c>
    </row>
    <row r="74" spans="1:17" x14ac:dyDescent="0.25">
      <c r="A74" s="154" t="s">
        <v>30</v>
      </c>
      <c r="B74" s="153">
        <v>364.99177136960225</v>
      </c>
      <c r="C74" s="153">
        <v>326.37978449788329</v>
      </c>
      <c r="D74" s="153">
        <v>286.46111889796663</v>
      </c>
      <c r="E74" s="153">
        <v>262.40031633105991</v>
      </c>
      <c r="F74" s="153">
        <v>334.26924925030198</v>
      </c>
      <c r="G74" s="153">
        <v>379.14101166435279</v>
      </c>
      <c r="H74" s="153">
        <v>378.25205172779283</v>
      </c>
      <c r="I74" s="153">
        <v>202.55110511754054</v>
      </c>
      <c r="J74" s="153">
        <v>182.12705261479235</v>
      </c>
      <c r="K74" s="153">
        <v>123.70709704489659</v>
      </c>
      <c r="L74" s="153">
        <v>79.423120087661417</v>
      </c>
      <c r="M74" s="153">
        <v>95.557282120218517</v>
      </c>
      <c r="N74" s="153">
        <v>79.722916677034277</v>
      </c>
      <c r="O74" s="153">
        <v>79.18380074476849</v>
      </c>
      <c r="P74" s="153">
        <v>71.118260102780596</v>
      </c>
      <c r="Q74" s="153">
        <v>37.868779372081981</v>
      </c>
    </row>
    <row r="75" spans="1:17" x14ac:dyDescent="0.25">
      <c r="A75" s="154" t="s">
        <v>27</v>
      </c>
      <c r="B75" s="153">
        <v>2453.9818750689283</v>
      </c>
      <c r="C75" s="153">
        <v>2607.054955982444</v>
      </c>
      <c r="D75" s="153">
        <v>2459.2464878408673</v>
      </c>
      <c r="E75" s="153">
        <v>2587.8103064278389</v>
      </c>
      <c r="F75" s="153">
        <v>2783.1852078311917</v>
      </c>
      <c r="G75" s="153">
        <v>2515.9215694770555</v>
      </c>
      <c r="H75" s="153">
        <v>2755.1954490788667</v>
      </c>
      <c r="I75" s="153">
        <v>2690.9696355630181</v>
      </c>
      <c r="J75" s="153">
        <v>2652.9247646217268</v>
      </c>
      <c r="K75" s="153">
        <v>2115.0818219376615</v>
      </c>
      <c r="L75" s="153">
        <v>2360.0805545800686</v>
      </c>
      <c r="M75" s="153">
        <v>2415.9403374047479</v>
      </c>
      <c r="N75" s="153">
        <v>2321.1652284573397</v>
      </c>
      <c r="O75" s="153">
        <v>2195.5253012791109</v>
      </c>
      <c r="P75" s="153">
        <v>2154.3291747148228</v>
      </c>
      <c r="Q75" s="153">
        <v>2227.7164326858192</v>
      </c>
    </row>
    <row r="76" spans="1:17" x14ac:dyDescent="0.25">
      <c r="A76" s="152" t="s">
        <v>123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113</v>
      </c>
      <c r="B77" s="155">
        <v>2605.431782493552</v>
      </c>
      <c r="C77" s="155">
        <v>2660.6611533888381</v>
      </c>
      <c r="D77" s="155">
        <v>2485.649922871648</v>
      </c>
      <c r="E77" s="155">
        <v>2631.4383296559326</v>
      </c>
      <c r="F77" s="155">
        <v>2673.8969642539955</v>
      </c>
      <c r="G77" s="155">
        <v>2383.3524973607646</v>
      </c>
      <c r="H77" s="155">
        <v>2676.7340176568937</v>
      </c>
      <c r="I77" s="155">
        <v>2486.0344743735504</v>
      </c>
      <c r="J77" s="155">
        <v>2339.042485775758</v>
      </c>
      <c r="K77" s="155">
        <v>1440.7058884632495</v>
      </c>
      <c r="L77" s="155">
        <v>2130.274100137668</v>
      </c>
      <c r="M77" s="155">
        <v>2035.5534435539942</v>
      </c>
      <c r="N77" s="155">
        <v>1718.9724950185484</v>
      </c>
      <c r="O77" s="155">
        <v>1763.4770898243762</v>
      </c>
      <c r="P77" s="155">
        <v>1549.4916379931242</v>
      </c>
      <c r="Q77" s="155">
        <v>1479.1865140700131</v>
      </c>
    </row>
    <row r="78" spans="1:17" x14ac:dyDescent="0.25">
      <c r="A78" s="152" t="s">
        <v>122</v>
      </c>
      <c r="B78" s="151">
        <v>992.86622443792191</v>
      </c>
      <c r="C78" s="151">
        <v>1106.8091890906815</v>
      </c>
      <c r="D78" s="151">
        <v>1039.6326935208065</v>
      </c>
      <c r="E78" s="151">
        <v>1111.7995670060006</v>
      </c>
      <c r="F78" s="151">
        <v>1084.4618393771898</v>
      </c>
      <c r="G78" s="151">
        <v>873.63392283380222</v>
      </c>
      <c r="H78" s="151">
        <v>984.29613376361249</v>
      </c>
      <c r="I78" s="151">
        <v>926.67167516611778</v>
      </c>
      <c r="J78" s="151">
        <v>842.98381705267138</v>
      </c>
      <c r="K78" s="151">
        <v>580.76790695011425</v>
      </c>
      <c r="L78" s="151">
        <v>591.5955590288994</v>
      </c>
      <c r="M78" s="151">
        <v>759.33778230331075</v>
      </c>
      <c r="N78" s="151">
        <v>625.78588267388568</v>
      </c>
      <c r="O78" s="151">
        <v>726.89528302939414</v>
      </c>
      <c r="P78" s="151">
        <v>562.8748666849142</v>
      </c>
      <c r="Q78" s="151">
        <v>626.7640880303835</v>
      </c>
    </row>
    <row r="79" spans="1:17" x14ac:dyDescent="0.25">
      <c r="A79" s="154" t="s">
        <v>31</v>
      </c>
      <c r="B79" s="153">
        <v>65.92279773940291</v>
      </c>
      <c r="C79" s="153">
        <v>83.013850744073792</v>
      </c>
      <c r="D79" s="153">
        <v>73.158091401589914</v>
      </c>
      <c r="E79" s="153">
        <v>63.682967768279603</v>
      </c>
      <c r="F79" s="153">
        <v>55.976986462968519</v>
      </c>
      <c r="G79" s="153">
        <v>48.345332203012504</v>
      </c>
      <c r="H79" s="153">
        <v>52.983044480899615</v>
      </c>
      <c r="I79" s="153">
        <v>53.243426579480307</v>
      </c>
      <c r="J79" s="153">
        <v>53.583626176660779</v>
      </c>
      <c r="K79" s="153">
        <v>43.112877492759765</v>
      </c>
      <c r="L79" s="153">
        <v>39.988062553597899</v>
      </c>
      <c r="M79" s="153">
        <v>45.874661246561352</v>
      </c>
      <c r="N79" s="153">
        <v>48.301482558078092</v>
      </c>
      <c r="O79" s="153">
        <v>36.53171504905805</v>
      </c>
      <c r="P79" s="153">
        <v>30.82342779391983</v>
      </c>
      <c r="Q79" s="153">
        <v>31.114771406010203</v>
      </c>
    </row>
    <row r="80" spans="1:17" x14ac:dyDescent="0.25">
      <c r="A80" s="154" t="s">
        <v>126</v>
      </c>
      <c r="B80" s="153">
        <v>88.468658481308665</v>
      </c>
      <c r="C80" s="153">
        <v>104.19474888388569</v>
      </c>
      <c r="D80" s="153">
        <v>76.359106913608457</v>
      </c>
      <c r="E80" s="153">
        <v>73.106593059357905</v>
      </c>
      <c r="F80" s="153">
        <v>66.658248184200417</v>
      </c>
      <c r="G80" s="153">
        <v>62.120239958952702</v>
      </c>
      <c r="H80" s="153">
        <v>46.122620405194901</v>
      </c>
      <c r="I80" s="153">
        <v>46.980206785823114</v>
      </c>
      <c r="J80" s="153">
        <v>41.781458715731453</v>
      </c>
      <c r="K80" s="153">
        <v>36.355738691158876</v>
      </c>
      <c r="L80" s="153">
        <v>31.691942457846942</v>
      </c>
      <c r="M80" s="153">
        <v>34.099103496384814</v>
      </c>
      <c r="N80" s="153">
        <v>31.314993403565204</v>
      </c>
      <c r="O80" s="153">
        <v>27.234652448300764</v>
      </c>
      <c r="P80" s="153">
        <v>20.422486198158204</v>
      </c>
      <c r="Q80" s="153">
        <v>30.423209138743271</v>
      </c>
    </row>
    <row r="81" spans="1:17" x14ac:dyDescent="0.25">
      <c r="A81" s="154" t="s">
        <v>27</v>
      </c>
      <c r="B81" s="153">
        <v>838.47476821721034</v>
      </c>
      <c r="C81" s="153">
        <v>919.60058946272204</v>
      </c>
      <c r="D81" s="153">
        <v>890.115495205608</v>
      </c>
      <c r="E81" s="153">
        <v>975.01000617836326</v>
      </c>
      <c r="F81" s="153">
        <v>961.82660473002068</v>
      </c>
      <c r="G81" s="153">
        <v>763.16835067183683</v>
      </c>
      <c r="H81" s="153">
        <v>885.1904688775179</v>
      </c>
      <c r="I81" s="153">
        <v>826.44804180081451</v>
      </c>
      <c r="J81" s="153">
        <v>747.61873216027902</v>
      </c>
      <c r="K81" s="153">
        <v>501.29929076619561</v>
      </c>
      <c r="L81" s="153">
        <v>519.91555401745438</v>
      </c>
      <c r="M81" s="153">
        <v>679.36401756036457</v>
      </c>
      <c r="N81" s="153">
        <v>546.16940671224256</v>
      </c>
      <c r="O81" s="153">
        <v>663.12891553203542</v>
      </c>
      <c r="P81" s="153">
        <v>511.62895269283621</v>
      </c>
      <c r="Q81" s="153">
        <v>565.22610748563011</v>
      </c>
    </row>
    <row r="82" spans="1:17" x14ac:dyDescent="0.25">
      <c r="A82" s="152" t="s">
        <v>121</v>
      </c>
      <c r="B82" s="151">
        <v>1612.5655580556295</v>
      </c>
      <c r="C82" s="151">
        <v>1553.8519642981562</v>
      </c>
      <c r="D82" s="151">
        <v>1446.0172293508415</v>
      </c>
      <c r="E82" s="151">
        <v>1519.6387626499327</v>
      </c>
      <c r="F82" s="151">
        <v>1589.4351248768069</v>
      </c>
      <c r="G82" s="151">
        <v>1509.7185745269621</v>
      </c>
      <c r="H82" s="151">
        <v>1692.4378838932817</v>
      </c>
      <c r="I82" s="151">
        <v>1559.3627992074323</v>
      </c>
      <c r="J82" s="151">
        <v>1496.0586687230871</v>
      </c>
      <c r="K82" s="151">
        <v>859.93798151313536</v>
      </c>
      <c r="L82" s="151">
        <v>1538.6785411087683</v>
      </c>
      <c r="M82" s="151">
        <v>1276.2156612506835</v>
      </c>
      <c r="N82" s="151">
        <v>1093.1866123446628</v>
      </c>
      <c r="O82" s="151">
        <v>1036.5818067949824</v>
      </c>
      <c r="P82" s="151">
        <v>986.61677130820976</v>
      </c>
      <c r="Q82" s="151">
        <v>852.42242603962984</v>
      </c>
    </row>
    <row r="83" spans="1:17" x14ac:dyDescent="0.25">
      <c r="A83" s="150" t="s">
        <v>34</v>
      </c>
      <c r="B83" s="87">
        <v>420.64992393994277</v>
      </c>
      <c r="C83" s="87">
        <v>451.4338323038474</v>
      </c>
      <c r="D83" s="87">
        <v>402.51537339570734</v>
      </c>
      <c r="E83" s="87">
        <v>450.53721651468584</v>
      </c>
      <c r="F83" s="87">
        <v>526.92364763895614</v>
      </c>
      <c r="G83" s="87">
        <v>488.0091423724636</v>
      </c>
      <c r="H83" s="87">
        <v>530.2603212934481</v>
      </c>
      <c r="I83" s="87">
        <v>465.38398684626651</v>
      </c>
      <c r="J83" s="87">
        <v>428.45867368110282</v>
      </c>
      <c r="K83" s="87">
        <v>170.99382217165882</v>
      </c>
      <c r="L83" s="87">
        <v>427.65643084686815</v>
      </c>
      <c r="M83" s="87">
        <v>461.40228335919005</v>
      </c>
      <c r="N83" s="87">
        <v>415.37540719822914</v>
      </c>
      <c r="O83" s="87">
        <v>378.46847485875162</v>
      </c>
      <c r="P83" s="87">
        <v>485.51395036674785</v>
      </c>
      <c r="Q83" s="87">
        <v>419.55189609466078</v>
      </c>
    </row>
    <row r="84" spans="1:17" x14ac:dyDescent="0.25">
      <c r="A84" s="150" t="s">
        <v>32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31</v>
      </c>
      <c r="B85" s="87">
        <v>30.237734247063045</v>
      </c>
      <c r="C85" s="87">
        <v>30.848427375714699</v>
      </c>
      <c r="D85" s="87">
        <v>28.914928341431573</v>
      </c>
      <c r="E85" s="87">
        <v>29.816476482676435</v>
      </c>
      <c r="F85" s="87">
        <v>27.909216844149636</v>
      </c>
      <c r="G85" s="87">
        <v>26.488662209019289</v>
      </c>
      <c r="H85" s="87">
        <v>28.792193229781201</v>
      </c>
      <c r="I85" s="87">
        <v>20.061318960331072</v>
      </c>
      <c r="J85" s="87">
        <v>20.491015614391952</v>
      </c>
      <c r="K85" s="87">
        <v>8.3153296226711593</v>
      </c>
      <c r="L85" s="87">
        <v>14.362859696837132</v>
      </c>
      <c r="M85" s="87">
        <v>14.794834315904899</v>
      </c>
      <c r="N85" s="87">
        <v>13.032319028414133</v>
      </c>
      <c r="O85" s="87">
        <v>11.272944765931543</v>
      </c>
      <c r="P85" s="87">
        <v>10.290996370687013</v>
      </c>
      <c r="Q85" s="87">
        <v>9.3848547645940492</v>
      </c>
    </row>
    <row r="86" spans="1:17" x14ac:dyDescent="0.25">
      <c r="A86" s="150" t="s">
        <v>126</v>
      </c>
      <c r="B86" s="87">
        <v>16.912441767207596</v>
      </c>
      <c r="C86" s="87">
        <v>19.406203559010038</v>
      </c>
      <c r="D86" s="87">
        <v>13.300149231765781</v>
      </c>
      <c r="E86" s="87">
        <v>12.113832092396171</v>
      </c>
      <c r="F86" s="87">
        <v>6.9412899569305333</v>
      </c>
      <c r="G86" s="87">
        <v>7.3840579827794972</v>
      </c>
      <c r="H86" s="87">
        <v>7.7561744179575003</v>
      </c>
      <c r="I86" s="87">
        <v>6.6333824779044734</v>
      </c>
      <c r="J86" s="87">
        <v>5.4588507901559762</v>
      </c>
      <c r="K86" s="87">
        <v>3.7396271797848182</v>
      </c>
      <c r="L86" s="87">
        <v>7.8003070899075562</v>
      </c>
      <c r="M86" s="87">
        <v>6.386396368884304</v>
      </c>
      <c r="N86" s="87">
        <v>5.2852671223467977</v>
      </c>
      <c r="O86" s="87">
        <v>5.125005635869976</v>
      </c>
      <c r="P86" s="87">
        <v>7.7481614421186942</v>
      </c>
      <c r="Q86" s="87">
        <v>8.6495113950727944</v>
      </c>
    </row>
    <row r="87" spans="1:17" x14ac:dyDescent="0.25">
      <c r="A87" s="150" t="s">
        <v>30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29</v>
      </c>
      <c r="B88" s="87">
        <v>650.70056387673947</v>
      </c>
      <c r="C88" s="87">
        <v>546.85836559879363</v>
      </c>
      <c r="D88" s="87">
        <v>504.62401684440204</v>
      </c>
      <c r="E88" s="87">
        <v>561.13753432029694</v>
      </c>
      <c r="F88" s="87">
        <v>559.6073320059968</v>
      </c>
      <c r="G88" s="87">
        <v>541.91529733609082</v>
      </c>
      <c r="H88" s="87">
        <v>616.71572036133443</v>
      </c>
      <c r="I88" s="87">
        <v>503.45771786867857</v>
      </c>
      <c r="J88" s="87">
        <v>457.27215573210725</v>
      </c>
      <c r="K88" s="87">
        <v>438.41644103334352</v>
      </c>
      <c r="L88" s="87">
        <v>667.83398735508365</v>
      </c>
      <c r="M88" s="87">
        <v>343.28864467430367</v>
      </c>
      <c r="N88" s="87">
        <v>303.33051526570034</v>
      </c>
      <c r="O88" s="87">
        <v>296.76354647521646</v>
      </c>
      <c r="P88" s="87">
        <v>85.485394356950223</v>
      </c>
      <c r="Q88" s="87">
        <v>37.86477142422568</v>
      </c>
    </row>
    <row r="89" spans="1:17" x14ac:dyDescent="0.25">
      <c r="A89" s="150" t="s">
        <v>27</v>
      </c>
      <c r="B89" s="87">
        <v>489.39191624452383</v>
      </c>
      <c r="C89" s="87">
        <v>500.44124876781621</v>
      </c>
      <c r="D89" s="87">
        <v>493.76136686017844</v>
      </c>
      <c r="E89" s="87">
        <v>465.03148977786338</v>
      </c>
      <c r="F89" s="87">
        <v>463.82608356726502</v>
      </c>
      <c r="G89" s="87">
        <v>440.39371712548285</v>
      </c>
      <c r="H89" s="87">
        <v>497.86097276863728</v>
      </c>
      <c r="I89" s="87">
        <v>550.5619405106404</v>
      </c>
      <c r="J89" s="87">
        <v>545.27512082322176</v>
      </c>
      <c r="K89" s="87">
        <v>224.47824888115892</v>
      </c>
      <c r="L89" s="87">
        <v>403.29586844926223</v>
      </c>
      <c r="M89" s="87">
        <v>427.5278901685233</v>
      </c>
      <c r="N89" s="87">
        <v>340.51965752042878</v>
      </c>
      <c r="O89" s="87">
        <v>333.42868107716947</v>
      </c>
      <c r="P89" s="87">
        <v>383.90612692639178</v>
      </c>
      <c r="Q89" s="87">
        <v>364.5185016374495</v>
      </c>
    </row>
    <row r="90" spans="1:17" x14ac:dyDescent="0.25">
      <c r="A90" s="150" t="s">
        <v>26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87</v>
      </c>
      <c r="B91" s="87">
        <v>4.6729779801522451</v>
      </c>
      <c r="C91" s="87">
        <v>4.8638866929738898</v>
      </c>
      <c r="D91" s="87">
        <v>2.9013946773560759</v>
      </c>
      <c r="E91" s="87">
        <v>1.002213462014133</v>
      </c>
      <c r="F91" s="87">
        <v>4.2275548635086722</v>
      </c>
      <c r="G91" s="87">
        <v>5.5276975011260649</v>
      </c>
      <c r="H91" s="87">
        <v>11.052501822123032</v>
      </c>
      <c r="I91" s="87">
        <v>13.264452543611423</v>
      </c>
      <c r="J91" s="87">
        <v>39.102852082106779</v>
      </c>
      <c r="K91" s="87">
        <v>13.994512624518002</v>
      </c>
      <c r="L91" s="87">
        <v>17.729087670809378</v>
      </c>
      <c r="M91" s="87">
        <v>22.815612363877211</v>
      </c>
      <c r="N91" s="87">
        <v>15.643446209543555</v>
      </c>
      <c r="O91" s="87">
        <v>11.523153982043102</v>
      </c>
      <c r="P91" s="87">
        <v>13.672141845314165</v>
      </c>
      <c r="Q91" s="87">
        <v>12.452890723627165</v>
      </c>
    </row>
    <row r="92" spans="1:17" x14ac:dyDescent="0.25">
      <c r="A92" s="150" t="s">
        <v>23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120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99</v>
      </c>
      <c r="B94" s="176">
        <v>1643.600071283433</v>
      </c>
      <c r="C94" s="176">
        <v>1704.0932955568733</v>
      </c>
      <c r="D94" s="176">
        <v>1700.7216943908354</v>
      </c>
      <c r="E94" s="176">
        <v>1715.766997352516</v>
      </c>
      <c r="F94" s="176">
        <v>1925.0888115217283</v>
      </c>
      <c r="G94" s="176">
        <v>2010.9817256790329</v>
      </c>
      <c r="H94" s="176">
        <v>2022.7728101429038</v>
      </c>
      <c r="I94" s="176">
        <v>2227.8525598376523</v>
      </c>
      <c r="J94" s="176">
        <v>2047.7231925387689</v>
      </c>
      <c r="K94" s="176">
        <v>1569.229496352141</v>
      </c>
      <c r="L94" s="176">
        <v>1869.9719631119767</v>
      </c>
      <c r="M94" s="176">
        <v>1834.6367078656817</v>
      </c>
      <c r="N94" s="176">
        <v>1602.1173073870505</v>
      </c>
      <c r="O94" s="176">
        <v>1444.9889188642785</v>
      </c>
      <c r="P94" s="176">
        <v>1647.4641658587996</v>
      </c>
      <c r="Q94" s="176">
        <v>1820.6934734996084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135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47</v>
      </c>
      <c r="B98" s="77">
        <f t="shared" ref="B98:Q98" si="0">SUM(B$99:B$103,B$107:B$108,B$110:B$112,B$105,B$104,B113)</f>
        <v>0.99999999999999989</v>
      </c>
      <c r="C98" s="77">
        <f t="shared" si="0"/>
        <v>1.0000000000000002</v>
      </c>
      <c r="D98" s="77">
        <f t="shared" si="0"/>
        <v>0.99999999999999989</v>
      </c>
      <c r="E98" s="77">
        <f t="shared" si="0"/>
        <v>1</v>
      </c>
      <c r="F98" s="77">
        <f t="shared" si="0"/>
        <v>1</v>
      </c>
      <c r="G98" s="77">
        <f t="shared" si="0"/>
        <v>0.99999999999999967</v>
      </c>
      <c r="H98" s="77">
        <f t="shared" si="0"/>
        <v>1</v>
      </c>
      <c r="I98" s="77">
        <f t="shared" si="0"/>
        <v>1</v>
      </c>
      <c r="J98" s="77">
        <f t="shared" si="0"/>
        <v>1.0000000000000002</v>
      </c>
      <c r="K98" s="77">
        <f t="shared" si="0"/>
        <v>0.99999999999999978</v>
      </c>
      <c r="L98" s="77">
        <f t="shared" si="0"/>
        <v>1.0000000000000002</v>
      </c>
      <c r="M98" s="77">
        <f t="shared" si="0"/>
        <v>0.99999999999999989</v>
      </c>
      <c r="N98" s="77">
        <f t="shared" si="0"/>
        <v>1.0000000000000002</v>
      </c>
      <c r="O98" s="77">
        <f t="shared" si="0"/>
        <v>1</v>
      </c>
      <c r="P98" s="77">
        <f t="shared" si="0"/>
        <v>1.0000000000000002</v>
      </c>
      <c r="Q98" s="77">
        <f t="shared" si="0"/>
        <v>1</v>
      </c>
    </row>
    <row r="99" spans="1:17" x14ac:dyDescent="0.25">
      <c r="A99" s="132" t="s">
        <v>84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83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82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81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80</v>
      </c>
      <c r="B103" s="145">
        <f t="shared" ref="B103:Q103" si="5">IF(B$10=0,0,B$10/B$5)</f>
        <v>3.0783359464806774E-4</v>
      </c>
      <c r="C103" s="145">
        <f t="shared" si="5"/>
        <v>3.1032061950402886E-4</v>
      </c>
      <c r="D103" s="145">
        <f t="shared" si="5"/>
        <v>3.061319231545887E-4</v>
      </c>
      <c r="E103" s="145">
        <f t="shared" si="5"/>
        <v>2.8250635542981874E-4</v>
      </c>
      <c r="F103" s="145">
        <f t="shared" si="5"/>
        <v>2.9053883098890211E-4</v>
      </c>
      <c r="G103" s="145">
        <f t="shared" si="5"/>
        <v>2.8958944926817782E-4</v>
      </c>
      <c r="H103" s="145">
        <f t="shared" si="5"/>
        <v>2.7923505221666938E-4</v>
      </c>
      <c r="I103" s="145">
        <f t="shared" si="5"/>
        <v>2.7159777644297957E-4</v>
      </c>
      <c r="J103" s="145">
        <f t="shared" si="5"/>
        <v>2.7466390351938986E-4</v>
      </c>
      <c r="K103" s="145">
        <f t="shared" si="5"/>
        <v>2.7077683364844918E-4</v>
      </c>
      <c r="L103" s="145">
        <f t="shared" si="5"/>
        <v>2.7545801544348744E-4</v>
      </c>
      <c r="M103" s="145">
        <f t="shared" si="5"/>
        <v>2.8479497427682973E-4</v>
      </c>
      <c r="N103" s="145">
        <f t="shared" si="5"/>
        <v>3.0347941491005255E-4</v>
      </c>
      <c r="O103" s="145">
        <f t="shared" si="5"/>
        <v>2.879430450081215E-4</v>
      </c>
      <c r="P103" s="145">
        <f t="shared" si="5"/>
        <v>2.7800589253896543E-4</v>
      </c>
      <c r="Q103" s="145">
        <f t="shared" si="5"/>
        <v>2.7969838145234496E-4</v>
      </c>
    </row>
    <row r="104" spans="1:17" x14ac:dyDescent="0.25">
      <c r="A104" s="175" t="s">
        <v>118</v>
      </c>
      <c r="B104" s="174">
        <f t="shared" ref="B104:Q104" si="6">IF(B$15=0,0,B$15/B$5)</f>
        <v>5.5618554581033278E-2</v>
      </c>
      <c r="C104" s="174">
        <f t="shared" si="6"/>
        <v>5.372328240571328E-2</v>
      </c>
      <c r="D104" s="174">
        <f t="shared" si="6"/>
        <v>5.3318978686605331E-2</v>
      </c>
      <c r="E104" s="174">
        <f t="shared" si="6"/>
        <v>5.5718940796259019E-2</v>
      </c>
      <c r="F104" s="174">
        <f t="shared" si="6"/>
        <v>4.9998713898955903E-2</v>
      </c>
      <c r="G104" s="174">
        <f t="shared" si="6"/>
        <v>4.6626706451415971E-2</v>
      </c>
      <c r="H104" s="174">
        <f t="shared" si="6"/>
        <v>4.8697758212102218E-2</v>
      </c>
      <c r="I104" s="174">
        <f t="shared" si="6"/>
        <v>4.7633292992581844E-2</v>
      </c>
      <c r="J104" s="174">
        <f t="shared" si="6"/>
        <v>5.0024929556953791E-2</v>
      </c>
      <c r="K104" s="174">
        <f t="shared" si="6"/>
        <v>4.5903754211412608E-2</v>
      </c>
      <c r="L104" s="174">
        <f t="shared" si="6"/>
        <v>4.8292124389435101E-2</v>
      </c>
      <c r="M104" s="174">
        <f t="shared" si="6"/>
        <v>5.1176514758833239E-2</v>
      </c>
      <c r="N104" s="174">
        <f t="shared" si="6"/>
        <v>5.4961481666511013E-2</v>
      </c>
      <c r="O104" s="174">
        <f t="shared" si="6"/>
        <v>5.3401906347636453E-2</v>
      </c>
      <c r="P104" s="174">
        <f t="shared" si="6"/>
        <v>5.271632578208027E-2</v>
      </c>
      <c r="Q104" s="174">
        <f t="shared" si="6"/>
        <v>5.6382954332892511E-2</v>
      </c>
    </row>
    <row r="105" spans="1:17" x14ac:dyDescent="0.25">
      <c r="A105" s="127" t="s">
        <v>117</v>
      </c>
      <c r="B105" s="143">
        <f t="shared" ref="B105:Q105" si="7">IF(B$21=0,0,B$21/B$5)</f>
        <v>0.78167296523738949</v>
      </c>
      <c r="C105" s="143">
        <f t="shared" si="7"/>
        <v>0.79470903370804835</v>
      </c>
      <c r="D105" s="143">
        <f t="shared" si="7"/>
        <v>0.80133670322594197</v>
      </c>
      <c r="E105" s="143">
        <f t="shared" si="7"/>
        <v>0.79653826143099604</v>
      </c>
      <c r="F105" s="143">
        <f t="shared" si="7"/>
        <v>0.77944415080387497</v>
      </c>
      <c r="G105" s="143">
        <f t="shared" si="7"/>
        <v>0.76329239763519119</v>
      </c>
      <c r="H105" s="143">
        <f t="shared" si="7"/>
        <v>0.76615728235719471</v>
      </c>
      <c r="I105" s="143">
        <f t="shared" si="7"/>
        <v>0.74285772165723274</v>
      </c>
      <c r="J105" s="143">
        <f t="shared" si="7"/>
        <v>0.7493068366420399</v>
      </c>
      <c r="K105" s="143">
        <f t="shared" si="7"/>
        <v>0.7534417752634115</v>
      </c>
      <c r="L105" s="143">
        <f t="shared" si="7"/>
        <v>0.7491813345941416</v>
      </c>
      <c r="M105" s="143">
        <f t="shared" si="7"/>
        <v>0.76429981409331027</v>
      </c>
      <c r="N105" s="143">
        <f t="shared" si="7"/>
        <v>0.79178438929818218</v>
      </c>
      <c r="O105" s="143">
        <f t="shared" si="7"/>
        <v>0.78169590766152663</v>
      </c>
      <c r="P105" s="143">
        <f t="shared" si="7"/>
        <v>0.76736553927932083</v>
      </c>
      <c r="Q105" s="143">
        <f t="shared" si="7"/>
        <v>0.76612042268395231</v>
      </c>
    </row>
    <row r="106" spans="1:17" x14ac:dyDescent="0.25">
      <c r="A106" s="127" t="s">
        <v>114</v>
      </c>
      <c r="B106" s="143">
        <f t="shared" ref="B106:Q106" si="8">IF(B$27=0,0,B$27/B$5)</f>
        <v>4.6958413357573163E-2</v>
      </c>
      <c r="C106" s="143">
        <f t="shared" si="8"/>
        <v>4.7347279190632141E-2</v>
      </c>
      <c r="D106" s="143">
        <f t="shared" si="8"/>
        <v>4.5332350244259238E-2</v>
      </c>
      <c r="E106" s="143">
        <f t="shared" si="8"/>
        <v>4.4920657051570681E-2</v>
      </c>
      <c r="F106" s="143">
        <f t="shared" si="8"/>
        <v>4.4792590223511182E-2</v>
      </c>
      <c r="G106" s="143">
        <f t="shared" si="8"/>
        <v>4.4145727944213224E-2</v>
      </c>
      <c r="H106" s="143">
        <f t="shared" si="8"/>
        <v>4.3581180831779642E-2</v>
      </c>
      <c r="I106" s="143">
        <f t="shared" si="8"/>
        <v>4.173065254398714E-2</v>
      </c>
      <c r="J106" s="143">
        <f t="shared" si="8"/>
        <v>4.2575762396689969E-2</v>
      </c>
      <c r="K106" s="143">
        <f t="shared" si="8"/>
        <v>4.2263445578675944E-2</v>
      </c>
      <c r="L106" s="143">
        <f t="shared" si="8"/>
        <v>4.1805053263198354E-2</v>
      </c>
      <c r="M106" s="143">
        <f t="shared" si="8"/>
        <v>4.3196365880926811E-2</v>
      </c>
      <c r="N106" s="143">
        <f t="shared" si="8"/>
        <v>4.4976102780209887E-2</v>
      </c>
      <c r="O106" s="143">
        <f t="shared" si="8"/>
        <v>4.3720853028032212E-2</v>
      </c>
      <c r="P106" s="143">
        <f t="shared" si="8"/>
        <v>4.2927407935934754E-2</v>
      </c>
      <c r="Q106" s="143">
        <f t="shared" si="8"/>
        <v>4.1852281691725002E-2</v>
      </c>
    </row>
    <row r="107" spans="1:17" x14ac:dyDescent="0.25">
      <c r="A107" s="142" t="s">
        <v>124</v>
      </c>
      <c r="B107" s="141">
        <f t="shared" ref="B107:Q107" si="9">IF(B$28=0,0,B$28/B$5)</f>
        <v>4.6958413357573163E-2</v>
      </c>
      <c r="C107" s="141">
        <f t="shared" si="9"/>
        <v>4.7347279190632141E-2</v>
      </c>
      <c r="D107" s="141">
        <f t="shared" si="9"/>
        <v>4.5332350244259238E-2</v>
      </c>
      <c r="E107" s="141">
        <f t="shared" si="9"/>
        <v>4.4920657051570681E-2</v>
      </c>
      <c r="F107" s="141">
        <f t="shared" si="9"/>
        <v>4.4792590223511182E-2</v>
      </c>
      <c r="G107" s="141">
        <f t="shared" si="9"/>
        <v>4.4145727944213224E-2</v>
      </c>
      <c r="H107" s="141">
        <f t="shared" si="9"/>
        <v>4.3581180831779642E-2</v>
      </c>
      <c r="I107" s="141">
        <f t="shared" si="9"/>
        <v>4.173065254398714E-2</v>
      </c>
      <c r="J107" s="141">
        <f t="shared" si="9"/>
        <v>4.2575762396689969E-2</v>
      </c>
      <c r="K107" s="141">
        <f t="shared" si="9"/>
        <v>4.2263445578675944E-2</v>
      </c>
      <c r="L107" s="141">
        <f t="shared" si="9"/>
        <v>4.1805053263198354E-2</v>
      </c>
      <c r="M107" s="141">
        <f t="shared" si="9"/>
        <v>4.3196365880926811E-2</v>
      </c>
      <c r="N107" s="141">
        <f t="shared" si="9"/>
        <v>4.4976102780209887E-2</v>
      </c>
      <c r="O107" s="141">
        <f t="shared" si="9"/>
        <v>4.3720853028032212E-2</v>
      </c>
      <c r="P107" s="141">
        <f t="shared" si="9"/>
        <v>4.2927407935934754E-2</v>
      </c>
      <c r="Q107" s="141">
        <f t="shared" si="9"/>
        <v>4.1852281691725002E-2</v>
      </c>
    </row>
    <row r="108" spans="1:17" x14ac:dyDescent="0.25">
      <c r="A108" s="142" t="s">
        <v>123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113</v>
      </c>
      <c r="B109" s="143">
        <f t="shared" ref="B109:Q109" si="11">IF(B$34=0,0,B$34/B$5)</f>
        <v>2.8822125857500911E-2</v>
      </c>
      <c r="C109" s="143">
        <f t="shared" si="11"/>
        <v>2.7638688471858883E-2</v>
      </c>
      <c r="D109" s="143">
        <f t="shared" si="11"/>
        <v>2.6148993439529127E-2</v>
      </c>
      <c r="E109" s="143">
        <f t="shared" si="11"/>
        <v>2.6625765054225915E-2</v>
      </c>
      <c r="F109" s="143">
        <f t="shared" si="11"/>
        <v>2.6346685870012342E-2</v>
      </c>
      <c r="G109" s="143">
        <f t="shared" si="11"/>
        <v>2.5046230728992206E-2</v>
      </c>
      <c r="H109" s="143">
        <f t="shared" si="11"/>
        <v>2.4894488406802393E-2</v>
      </c>
      <c r="I109" s="143">
        <f t="shared" si="11"/>
        <v>2.4181775617629096E-2</v>
      </c>
      <c r="J109" s="143">
        <f t="shared" si="11"/>
        <v>2.5330301959419706E-2</v>
      </c>
      <c r="K109" s="143">
        <f t="shared" si="11"/>
        <v>1.9886244450982346E-2</v>
      </c>
      <c r="L109" s="143">
        <f t="shared" si="11"/>
        <v>2.4059068697303034E-2</v>
      </c>
      <c r="M109" s="143">
        <f t="shared" si="11"/>
        <v>2.5445580598150563E-2</v>
      </c>
      <c r="N109" s="143">
        <f t="shared" si="11"/>
        <v>2.3928488795996558E-2</v>
      </c>
      <c r="O109" s="143">
        <f t="shared" si="11"/>
        <v>2.4506635577606763E-2</v>
      </c>
      <c r="P109" s="143">
        <f t="shared" si="11"/>
        <v>2.3462602448618964E-2</v>
      </c>
      <c r="Q109" s="143">
        <f t="shared" si="11"/>
        <v>2.2676711092312667E-2</v>
      </c>
    </row>
    <row r="110" spans="1:17" x14ac:dyDescent="0.25">
      <c r="A110" s="142" t="s">
        <v>122</v>
      </c>
      <c r="B110" s="141">
        <f t="shared" ref="B110:Q110" si="12">IF(B$35=0,0,B$35/B$5)</f>
        <v>1.1237413120199631E-2</v>
      </c>
      <c r="C110" s="141">
        <f t="shared" si="12"/>
        <v>1.2029859499529444E-2</v>
      </c>
      <c r="D110" s="141">
        <f t="shared" si="12"/>
        <v>1.1253728731899011E-2</v>
      </c>
      <c r="E110" s="141">
        <f t="shared" si="12"/>
        <v>1.1629687695564283E-2</v>
      </c>
      <c r="F110" s="141">
        <f t="shared" si="12"/>
        <v>9.7127409703147791E-3</v>
      </c>
      <c r="G110" s="141">
        <f t="shared" si="12"/>
        <v>9.1942311999292023E-3</v>
      </c>
      <c r="H110" s="141">
        <f t="shared" si="12"/>
        <v>9.2511898803766309E-3</v>
      </c>
      <c r="I110" s="141">
        <f t="shared" si="12"/>
        <v>9.0979885829379319E-3</v>
      </c>
      <c r="J110" s="141">
        <f t="shared" si="12"/>
        <v>9.31296219599787E-3</v>
      </c>
      <c r="K110" s="141">
        <f t="shared" si="12"/>
        <v>8.8302254560508522E-3</v>
      </c>
      <c r="L110" s="141">
        <f t="shared" si="12"/>
        <v>8.8151264903783468E-3</v>
      </c>
      <c r="M110" s="141">
        <f t="shared" si="12"/>
        <v>9.904017947135739E-3</v>
      </c>
      <c r="N110" s="141">
        <f t="shared" si="12"/>
        <v>9.421691663260694E-3</v>
      </c>
      <c r="O110" s="141">
        <f t="shared" si="12"/>
        <v>1.0964986312957344E-2</v>
      </c>
      <c r="P110" s="141">
        <f t="shared" si="12"/>
        <v>9.7607141808703467E-3</v>
      </c>
      <c r="Q110" s="141">
        <f t="shared" si="12"/>
        <v>1.0130537863083683E-2</v>
      </c>
    </row>
    <row r="111" spans="1:17" x14ac:dyDescent="0.25">
      <c r="A111" s="142" t="s">
        <v>121</v>
      </c>
      <c r="B111" s="141">
        <f t="shared" ref="B111:Q111" si="13">IF(B$39=0,0,B$39/B$5)</f>
        <v>1.7584712737301278E-2</v>
      </c>
      <c r="C111" s="141">
        <f t="shared" si="13"/>
        <v>1.5608828972329436E-2</v>
      </c>
      <c r="D111" s="141">
        <f t="shared" si="13"/>
        <v>1.4895264707630118E-2</v>
      </c>
      <c r="E111" s="141">
        <f t="shared" si="13"/>
        <v>1.4996077358661633E-2</v>
      </c>
      <c r="F111" s="141">
        <f t="shared" si="13"/>
        <v>1.6633944899697568E-2</v>
      </c>
      <c r="G111" s="141">
        <f t="shared" si="13"/>
        <v>1.5851999529063004E-2</v>
      </c>
      <c r="H111" s="141">
        <f t="shared" si="13"/>
        <v>1.5643298526425757E-2</v>
      </c>
      <c r="I111" s="141">
        <f t="shared" si="13"/>
        <v>1.5083787034691166E-2</v>
      </c>
      <c r="J111" s="141">
        <f t="shared" si="13"/>
        <v>1.6017339763421835E-2</v>
      </c>
      <c r="K111" s="141">
        <f t="shared" si="13"/>
        <v>1.1056018994931496E-2</v>
      </c>
      <c r="L111" s="141">
        <f t="shared" si="13"/>
        <v>1.5243942206924694E-2</v>
      </c>
      <c r="M111" s="141">
        <f t="shared" si="13"/>
        <v>1.5541562651014825E-2</v>
      </c>
      <c r="N111" s="141">
        <f t="shared" si="13"/>
        <v>1.4506797132735864E-2</v>
      </c>
      <c r="O111" s="141">
        <f t="shared" si="13"/>
        <v>1.354164926464942E-2</v>
      </c>
      <c r="P111" s="141">
        <f t="shared" si="13"/>
        <v>1.3701888267748621E-2</v>
      </c>
      <c r="Q111" s="141">
        <f t="shared" si="13"/>
        <v>1.2546173229228985E-2</v>
      </c>
    </row>
    <row r="112" spans="1:17" x14ac:dyDescent="0.25">
      <c r="A112" s="173" t="s">
        <v>120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99</v>
      </c>
      <c r="B113" s="171">
        <f t="shared" ref="B113:Q113" si="15">IF(B$51=0,0,B$51/B$5)</f>
        <v>8.6620107371854993E-2</v>
      </c>
      <c r="C113" s="171">
        <f t="shared" si="15"/>
        <v>7.6271395604243522E-2</v>
      </c>
      <c r="D113" s="171">
        <f t="shared" si="15"/>
        <v>7.3556842480509685E-2</v>
      </c>
      <c r="E113" s="171">
        <f t="shared" si="15"/>
        <v>7.5913869311518473E-2</v>
      </c>
      <c r="F113" s="171">
        <f t="shared" si="15"/>
        <v>9.9127320372656799E-2</v>
      </c>
      <c r="G113" s="171">
        <f t="shared" si="15"/>
        <v>0.12059934779091885</v>
      </c>
      <c r="H113" s="171">
        <f t="shared" si="15"/>
        <v>0.11639005513990436</v>
      </c>
      <c r="I113" s="171">
        <f t="shared" si="15"/>
        <v>0.14332495941212628</v>
      </c>
      <c r="J113" s="171">
        <f t="shared" si="15"/>
        <v>0.13248750554137737</v>
      </c>
      <c r="K113" s="171">
        <f t="shared" si="15"/>
        <v>0.138234003661869</v>
      </c>
      <c r="L113" s="171">
        <f t="shared" si="15"/>
        <v>0.13638696104047868</v>
      </c>
      <c r="M113" s="171">
        <f t="shared" si="15"/>
        <v>0.11559692969450222</v>
      </c>
      <c r="N113" s="171">
        <f t="shared" si="15"/>
        <v>8.4046058044190547E-2</v>
      </c>
      <c r="O113" s="171">
        <f t="shared" si="15"/>
        <v>9.6386754340189812E-2</v>
      </c>
      <c r="P113" s="171">
        <f t="shared" si="15"/>
        <v>0.11325011866150633</v>
      </c>
      <c r="Q113" s="171">
        <f t="shared" si="15"/>
        <v>0.11268793181766522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46</v>
      </c>
      <c r="B115" s="77">
        <f t="shared" ref="B115:Q115" si="16">SUM(B$116:B$120,B$124:B$125,B$127:B$129,B$122,B$121,B130)</f>
        <v>1</v>
      </c>
      <c r="C115" s="77">
        <f t="shared" si="16"/>
        <v>1</v>
      </c>
      <c r="D115" s="77">
        <f t="shared" si="16"/>
        <v>1.0000000000000002</v>
      </c>
      <c r="E115" s="77">
        <f t="shared" si="16"/>
        <v>1.0000000000000002</v>
      </c>
      <c r="F115" s="77">
        <f t="shared" si="16"/>
        <v>1</v>
      </c>
      <c r="G115" s="77">
        <f t="shared" si="16"/>
        <v>1</v>
      </c>
      <c r="H115" s="77">
        <f t="shared" si="16"/>
        <v>1</v>
      </c>
      <c r="I115" s="77">
        <f t="shared" si="16"/>
        <v>1.0000000000000002</v>
      </c>
      <c r="J115" s="77">
        <f t="shared" si="16"/>
        <v>0.99999999999999989</v>
      </c>
      <c r="K115" s="77">
        <f t="shared" si="16"/>
        <v>1</v>
      </c>
      <c r="L115" s="77">
        <f t="shared" si="16"/>
        <v>0.99999999999999989</v>
      </c>
      <c r="M115" s="77">
        <f t="shared" si="16"/>
        <v>0.99999999999999989</v>
      </c>
      <c r="N115" s="77">
        <f t="shared" si="16"/>
        <v>1</v>
      </c>
      <c r="O115" s="77">
        <f t="shared" si="16"/>
        <v>0.99999999999999989</v>
      </c>
      <c r="P115" s="77">
        <f t="shared" si="16"/>
        <v>1</v>
      </c>
      <c r="Q115" s="77">
        <f t="shared" si="16"/>
        <v>1</v>
      </c>
    </row>
    <row r="116" spans="1:17" x14ac:dyDescent="0.25">
      <c r="A116" s="132" t="s">
        <v>84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83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82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81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80</v>
      </c>
      <c r="B120" s="145">
        <f t="shared" ref="B120:Q120" si="21">IF(B$58=0,0,B$58/B$53)</f>
        <v>2.3489262612460763E-3</v>
      </c>
      <c r="C120" s="145">
        <f t="shared" si="21"/>
        <v>2.3181387569927905E-3</v>
      </c>
      <c r="D120" s="145">
        <f t="shared" si="21"/>
        <v>2.3852204780997607E-3</v>
      </c>
      <c r="E120" s="145">
        <f t="shared" si="21"/>
        <v>2.2408239727157151E-3</v>
      </c>
      <c r="F120" s="145">
        <f t="shared" si="21"/>
        <v>2.245275458647525E-3</v>
      </c>
      <c r="G120" s="145">
        <f t="shared" si="21"/>
        <v>2.3800515363496034E-3</v>
      </c>
      <c r="H120" s="145">
        <f t="shared" si="21"/>
        <v>2.3530050848817085E-3</v>
      </c>
      <c r="I120" s="145">
        <f t="shared" si="21"/>
        <v>2.3580358760788411E-3</v>
      </c>
      <c r="J120" s="145">
        <f t="shared" si="21"/>
        <v>2.4098284362444353E-3</v>
      </c>
      <c r="K120" s="145">
        <f t="shared" si="21"/>
        <v>2.5428261385001625E-3</v>
      </c>
      <c r="L120" s="145">
        <f t="shared" si="21"/>
        <v>2.4176659804954845E-3</v>
      </c>
      <c r="M120" s="145">
        <f t="shared" si="21"/>
        <v>2.4975692606471417E-3</v>
      </c>
      <c r="N120" s="145">
        <f t="shared" si="21"/>
        <v>2.6090950703689044E-3</v>
      </c>
      <c r="O120" s="145">
        <f t="shared" si="21"/>
        <v>2.6503673555717264E-3</v>
      </c>
      <c r="P120" s="145">
        <f t="shared" si="21"/>
        <v>2.5651062406631302E-3</v>
      </c>
      <c r="Q120" s="145">
        <f t="shared" si="21"/>
        <v>2.5701129074096329E-3</v>
      </c>
    </row>
    <row r="121" spans="1:17" x14ac:dyDescent="0.25">
      <c r="A121" s="175" t="s">
        <v>116</v>
      </c>
      <c r="B121" s="174">
        <f t="shared" ref="B121:Q121" si="22">IF(B$63=0,0,B$63/B$53)</f>
        <v>0.30182065706401845</v>
      </c>
      <c r="C121" s="174">
        <f t="shared" si="22"/>
        <v>0.2973433942649536</v>
      </c>
      <c r="D121" s="174">
        <f t="shared" si="22"/>
        <v>0.29474585728220076</v>
      </c>
      <c r="E121" s="174">
        <f t="shared" si="22"/>
        <v>0.31166267161143923</v>
      </c>
      <c r="F121" s="174">
        <f t="shared" si="22"/>
        <v>0.30375633952781117</v>
      </c>
      <c r="G121" s="174">
        <f t="shared" si="22"/>
        <v>0.29633480527286526</v>
      </c>
      <c r="H121" s="174">
        <f t="shared" si="22"/>
        <v>0.2999041142522636</v>
      </c>
      <c r="I121" s="174">
        <f t="shared" si="22"/>
        <v>0.30153889800962308</v>
      </c>
      <c r="J121" s="174">
        <f t="shared" si="22"/>
        <v>0.30095571593931841</v>
      </c>
      <c r="K121" s="174">
        <f t="shared" si="22"/>
        <v>0.30823060847500117</v>
      </c>
      <c r="L121" s="174">
        <f t="shared" si="22"/>
        <v>0.28690723514440297</v>
      </c>
      <c r="M121" s="174">
        <f t="shared" si="22"/>
        <v>0.29058832462547024</v>
      </c>
      <c r="N121" s="174">
        <f t="shared" si="22"/>
        <v>0.30460861501762221</v>
      </c>
      <c r="O121" s="174">
        <f t="shared" si="22"/>
        <v>0.2999103306028964</v>
      </c>
      <c r="P121" s="174">
        <f t="shared" si="22"/>
        <v>0.29689186092587427</v>
      </c>
      <c r="Q121" s="174">
        <f t="shared" si="22"/>
        <v>0.31257478162631536</v>
      </c>
    </row>
    <row r="122" spans="1:17" x14ac:dyDescent="0.25">
      <c r="A122" s="127" t="s">
        <v>115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114</v>
      </c>
      <c r="B123" s="143">
        <f t="shared" ref="B123:Q123" si="24">IF(B$70=0,0,B$70/B$53)</f>
        <v>0.30387682033863522</v>
      </c>
      <c r="C123" s="143">
        <f t="shared" si="24"/>
        <v>0.31021946855700888</v>
      </c>
      <c r="D123" s="143">
        <f t="shared" si="24"/>
        <v>0.3025618471935772</v>
      </c>
      <c r="E123" s="143">
        <f t="shared" si="24"/>
        <v>0.29280766100331473</v>
      </c>
      <c r="F123" s="143">
        <f t="shared" si="24"/>
        <v>0.29778344646226751</v>
      </c>
      <c r="G123" s="143">
        <f t="shared" si="24"/>
        <v>0.29662342294132277</v>
      </c>
      <c r="H123" s="143">
        <f t="shared" si="24"/>
        <v>0.29491324563363314</v>
      </c>
      <c r="I123" s="143">
        <f t="shared" si="24"/>
        <v>0.28062393104900696</v>
      </c>
      <c r="J123" s="143">
        <f t="shared" si="24"/>
        <v>0.289113449394722</v>
      </c>
      <c r="K123" s="143">
        <f t="shared" si="24"/>
        <v>0.31191425302111997</v>
      </c>
      <c r="L123" s="143">
        <f t="shared" si="24"/>
        <v>0.28779085087250306</v>
      </c>
      <c r="M123" s="143">
        <f t="shared" si="24"/>
        <v>0.29373089311222117</v>
      </c>
      <c r="N123" s="143">
        <f t="shared" si="24"/>
        <v>0.30694686655239067</v>
      </c>
      <c r="O123" s="143">
        <f t="shared" si="24"/>
        <v>0.30440841570857224</v>
      </c>
      <c r="P123" s="143">
        <f t="shared" si="24"/>
        <v>0.30175863529651226</v>
      </c>
      <c r="Q123" s="143">
        <f t="shared" si="24"/>
        <v>0.29381315387295465</v>
      </c>
    </row>
    <row r="124" spans="1:17" x14ac:dyDescent="0.25">
      <c r="A124" s="142" t="s">
        <v>124</v>
      </c>
      <c r="B124" s="141">
        <f t="shared" ref="B124:Q124" si="25">IF(B$71=0,0,B$71/B$53)</f>
        <v>0.30387682033863522</v>
      </c>
      <c r="C124" s="141">
        <f t="shared" si="25"/>
        <v>0.31021946855700888</v>
      </c>
      <c r="D124" s="141">
        <f t="shared" si="25"/>
        <v>0.3025618471935772</v>
      </c>
      <c r="E124" s="141">
        <f t="shared" si="25"/>
        <v>0.29280766100331473</v>
      </c>
      <c r="F124" s="141">
        <f t="shared" si="25"/>
        <v>0.29778344646226751</v>
      </c>
      <c r="G124" s="141">
        <f t="shared" si="25"/>
        <v>0.29662342294132277</v>
      </c>
      <c r="H124" s="141">
        <f t="shared" si="25"/>
        <v>0.29491324563363314</v>
      </c>
      <c r="I124" s="141">
        <f t="shared" si="25"/>
        <v>0.28062393104900696</v>
      </c>
      <c r="J124" s="141">
        <f t="shared" si="25"/>
        <v>0.289113449394722</v>
      </c>
      <c r="K124" s="141">
        <f t="shared" si="25"/>
        <v>0.31191425302111997</v>
      </c>
      <c r="L124" s="141">
        <f t="shared" si="25"/>
        <v>0.28779085087250306</v>
      </c>
      <c r="M124" s="141">
        <f t="shared" si="25"/>
        <v>0.29373089311222117</v>
      </c>
      <c r="N124" s="141">
        <f t="shared" si="25"/>
        <v>0.30694686655239067</v>
      </c>
      <c r="O124" s="141">
        <f t="shared" si="25"/>
        <v>0.30440841570857224</v>
      </c>
      <c r="P124" s="141">
        <f t="shared" si="25"/>
        <v>0.30175863529651226</v>
      </c>
      <c r="Q124" s="141">
        <f t="shared" si="25"/>
        <v>0.29381315387295465</v>
      </c>
    </row>
    <row r="125" spans="1:17" x14ac:dyDescent="0.25">
      <c r="A125" s="142" t="s">
        <v>123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113</v>
      </c>
      <c r="B126" s="143">
        <f t="shared" ref="B126:Q126" si="27">IF(B$77=0,0,B$77/B$53)</f>
        <v>0.24033906835717575</v>
      </c>
      <c r="C126" s="143">
        <f t="shared" si="27"/>
        <v>0.23780821497267823</v>
      </c>
      <c r="D126" s="143">
        <f t="shared" si="27"/>
        <v>0.23768153933358321</v>
      </c>
      <c r="E126" s="143">
        <f t="shared" si="27"/>
        <v>0.23806451716279184</v>
      </c>
      <c r="F126" s="143">
        <f t="shared" si="27"/>
        <v>0.23036338293645542</v>
      </c>
      <c r="G126" s="143">
        <f t="shared" si="27"/>
        <v>0.21947614191159459</v>
      </c>
      <c r="H126" s="143">
        <f t="shared" si="27"/>
        <v>0.22944275365758937</v>
      </c>
      <c r="I126" s="143">
        <f t="shared" si="27"/>
        <v>0.21911756596179405</v>
      </c>
      <c r="J126" s="143">
        <f t="shared" si="27"/>
        <v>0.21729196800491757</v>
      </c>
      <c r="K126" s="143">
        <f t="shared" si="27"/>
        <v>0.18060057799141976</v>
      </c>
      <c r="L126" s="143">
        <f t="shared" si="27"/>
        <v>0.22520098679737383</v>
      </c>
      <c r="M126" s="143">
        <f t="shared" si="27"/>
        <v>0.21731658630150669</v>
      </c>
      <c r="N126" s="143">
        <f t="shared" si="27"/>
        <v>0.19970567488979343</v>
      </c>
      <c r="O126" s="143">
        <f t="shared" si="27"/>
        <v>0.21602253592981738</v>
      </c>
      <c r="P126" s="143">
        <f t="shared" si="27"/>
        <v>0.1932817114960188</v>
      </c>
      <c r="Q126" s="143">
        <f t="shared" si="27"/>
        <v>0.17528636902291425</v>
      </c>
    </row>
    <row r="127" spans="1:17" x14ac:dyDescent="0.25">
      <c r="A127" s="142" t="s">
        <v>122</v>
      </c>
      <c r="B127" s="141">
        <f t="shared" ref="B127:Q127" si="28">IF(B$78=0,0,B$78/B$53)</f>
        <v>9.1587331124186613E-2</v>
      </c>
      <c r="C127" s="141">
        <f t="shared" si="28"/>
        <v>9.8925906907675401E-2</v>
      </c>
      <c r="D127" s="141">
        <f t="shared" si="28"/>
        <v>9.9411223062365356E-2</v>
      </c>
      <c r="E127" s="141">
        <f t="shared" si="28"/>
        <v>0.10058378496587916</v>
      </c>
      <c r="F127" s="141">
        <f t="shared" si="28"/>
        <v>9.3429291152256136E-2</v>
      </c>
      <c r="G127" s="141">
        <f t="shared" si="28"/>
        <v>8.0450459190985119E-2</v>
      </c>
      <c r="H127" s="141">
        <f t="shared" si="28"/>
        <v>8.4371332323460807E-2</v>
      </c>
      <c r="I127" s="141">
        <f t="shared" si="28"/>
        <v>8.1676277622539428E-2</v>
      </c>
      <c r="J127" s="141">
        <f t="shared" si="28"/>
        <v>7.8311366175515054E-2</v>
      </c>
      <c r="K127" s="141">
        <f t="shared" si="28"/>
        <v>7.280252028811865E-2</v>
      </c>
      <c r="L127" s="141">
        <f t="shared" si="28"/>
        <v>6.2540263560281917E-2</v>
      </c>
      <c r="M127" s="141">
        <f t="shared" si="28"/>
        <v>8.106723762152844E-2</v>
      </c>
      <c r="N127" s="141">
        <f t="shared" si="28"/>
        <v>7.270214758994438E-2</v>
      </c>
      <c r="O127" s="141">
        <f t="shared" si="28"/>
        <v>8.904326758850617E-2</v>
      </c>
      <c r="P127" s="141">
        <f t="shared" si="28"/>
        <v>7.0212329594666972E-2</v>
      </c>
      <c r="Q127" s="141">
        <f t="shared" si="28"/>
        <v>7.4272716915538384E-2</v>
      </c>
    </row>
    <row r="128" spans="1:17" x14ac:dyDescent="0.25">
      <c r="A128" s="142" t="s">
        <v>121</v>
      </c>
      <c r="B128" s="141">
        <f t="shared" ref="B128:Q128" si="29">IF(B$82=0,0,B$82/B$53)</f>
        <v>0.14875173723298907</v>
      </c>
      <c r="C128" s="141">
        <f t="shared" si="29"/>
        <v>0.13888230806500279</v>
      </c>
      <c r="D128" s="141">
        <f t="shared" si="29"/>
        <v>0.13827031627121786</v>
      </c>
      <c r="E128" s="141">
        <f t="shared" si="29"/>
        <v>0.13748073219691273</v>
      </c>
      <c r="F128" s="141">
        <f t="shared" si="29"/>
        <v>0.13693409178419938</v>
      </c>
      <c r="G128" s="141">
        <f t="shared" si="29"/>
        <v>0.13902568272060944</v>
      </c>
      <c r="H128" s="141">
        <f t="shared" si="29"/>
        <v>0.14507142133412859</v>
      </c>
      <c r="I128" s="141">
        <f t="shared" si="29"/>
        <v>0.13744128833925459</v>
      </c>
      <c r="J128" s="141">
        <f t="shared" si="29"/>
        <v>0.13898060182940256</v>
      </c>
      <c r="K128" s="141">
        <f t="shared" si="29"/>
        <v>0.10779805770330113</v>
      </c>
      <c r="L128" s="141">
        <f t="shared" si="29"/>
        <v>0.16266072323709185</v>
      </c>
      <c r="M128" s="141">
        <f t="shared" si="29"/>
        <v>0.13624934867997826</v>
      </c>
      <c r="N128" s="141">
        <f t="shared" si="29"/>
        <v>0.12700352729984907</v>
      </c>
      <c r="O128" s="141">
        <f t="shared" si="29"/>
        <v>0.12697926834131124</v>
      </c>
      <c r="P128" s="141">
        <f t="shared" si="29"/>
        <v>0.1230693819013518</v>
      </c>
      <c r="Q128" s="141">
        <f t="shared" si="29"/>
        <v>0.1010136521073759</v>
      </c>
    </row>
    <row r="129" spans="1:17" x14ac:dyDescent="0.25">
      <c r="A129" s="173" t="s">
        <v>120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99</v>
      </c>
      <c r="B130" s="171">
        <f t="shared" ref="B130:Q130" si="31">IF(B$94=0,0,B$94/B$53)</f>
        <v>0.15161452797892455</v>
      </c>
      <c r="C130" s="171">
        <f t="shared" si="31"/>
        <v>0.1523107834483666</v>
      </c>
      <c r="D130" s="171">
        <f t="shared" si="31"/>
        <v>0.16262553571253927</v>
      </c>
      <c r="E130" s="171">
        <f t="shared" si="31"/>
        <v>0.15522432624973867</v>
      </c>
      <c r="F130" s="171">
        <f t="shared" si="31"/>
        <v>0.16585155561481843</v>
      </c>
      <c r="G130" s="171">
        <f t="shared" si="31"/>
        <v>0.18518557833786783</v>
      </c>
      <c r="H130" s="171">
        <f t="shared" si="31"/>
        <v>0.17338688137163213</v>
      </c>
      <c r="I130" s="171">
        <f t="shared" si="31"/>
        <v>0.19636156910349728</v>
      </c>
      <c r="J130" s="171">
        <f t="shared" si="31"/>
        <v>0.19022903822479742</v>
      </c>
      <c r="K130" s="171">
        <f t="shared" si="31"/>
        <v>0.19671173437395889</v>
      </c>
      <c r="L130" s="171">
        <f t="shared" si="31"/>
        <v>0.19768326120522461</v>
      </c>
      <c r="M130" s="171">
        <f t="shared" si="31"/>
        <v>0.19586662670015467</v>
      </c>
      <c r="N130" s="171">
        <f t="shared" si="31"/>
        <v>0.18612974846982477</v>
      </c>
      <c r="O130" s="171">
        <f t="shared" si="31"/>
        <v>0.17700835040314214</v>
      </c>
      <c r="P130" s="171">
        <f t="shared" si="31"/>
        <v>0.20550268604093155</v>
      </c>
      <c r="Q130" s="171">
        <f t="shared" si="31"/>
        <v>0.21575558257040614</v>
      </c>
    </row>
    <row r="131" spans="1:17" x14ac:dyDescent="0.25">
      <c r="A131" s="138"/>
    </row>
    <row r="132" spans="1:17" ht="12.75" x14ac:dyDescent="0.25">
      <c r="A132" s="137" t="s">
        <v>134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133</v>
      </c>
      <c r="B134" s="133">
        <f>IF(B$5=0,0,(B$5-B$51)/ISI_fec!B$5)</f>
        <v>4.1533763517322937</v>
      </c>
      <c r="C134" s="133">
        <f>IF(C$5=0,0,(C$5-C$51)/ISI_fec!C$5)</f>
        <v>4.1464038963059471</v>
      </c>
      <c r="D134" s="133">
        <f>IF(D$5=0,0,(D$5-D$51)/ISI_fec!D$5)</f>
        <v>4.1576457033899805</v>
      </c>
      <c r="E134" s="133">
        <f>IF(E$5=0,0,(E$5-E$51)/ISI_fec!E$5)</f>
        <v>4.1407688288047817</v>
      </c>
      <c r="F134" s="133">
        <f>IF(F$5=0,0,(F$5-F$51)/ISI_fec!F$5)</f>
        <v>4.1149910170007473</v>
      </c>
      <c r="G134" s="133">
        <f>IF(G$5=0,0,(G$5-G$51)/ISI_fec!G$5)</f>
        <v>4.0959233366228878</v>
      </c>
      <c r="H134" s="133">
        <f>IF(H$5=0,0,(H$5-H$51)/ISI_fec!H$5)</f>
        <v>4.1109114626464969</v>
      </c>
      <c r="I134" s="133">
        <f>IF(I$5=0,0,(I$5-I$51)/ISI_fec!I$5)</f>
        <v>4.0963733082510281</v>
      </c>
      <c r="J134" s="133">
        <f>IF(J$5=0,0,(J$5-J$51)/ISI_fec!J$5)</f>
        <v>4.0930428695335523</v>
      </c>
      <c r="K134" s="133">
        <f>IF(K$5=0,0,(K$5-K$51)/ISI_fec!K$5)</f>
        <v>4.0675236681250126</v>
      </c>
      <c r="L134" s="133">
        <f>IF(L$5=0,0,(L$5-L$51)/ISI_fec!L$5)</f>
        <v>4.091150007431291</v>
      </c>
      <c r="M134" s="133">
        <f>IF(M$5=0,0,(M$5-M$51)/ISI_fec!M$5)</f>
        <v>4.0533724491070844</v>
      </c>
      <c r="N134" s="133">
        <f>IF(N$5=0,0,(N$5-N$51)/ISI_fec!N$5)</f>
        <v>4.0197035120946598</v>
      </c>
      <c r="O134" s="133">
        <f>IF(O$5=0,0,(O$5-O$51)/ISI_fec!O$5)</f>
        <v>4.028496352622704</v>
      </c>
      <c r="P134" s="133">
        <f>IF(P$5=0,0,(P$5-P$51)/ISI_fec!P$5)</f>
        <v>4.0265763119053695</v>
      </c>
      <c r="Q134" s="133">
        <f>IF(Q$5=0,0,(Q$5-Q$51)/ISI_fec!Q$5)</f>
        <v>4.0464672138417823</v>
      </c>
    </row>
    <row r="135" spans="1:17" x14ac:dyDescent="0.25">
      <c r="A135" s="132" t="s">
        <v>84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83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82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81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80</v>
      </c>
      <c r="B139" s="128">
        <f>IF(B$10=0,0,B$10/ISI_fec!B$10)</f>
        <v>1.2851608568696804</v>
      </c>
      <c r="C139" s="128">
        <f>IF(C$10=0,0,C$10/ISI_fec!C$10)</f>
        <v>1.2769503649834655</v>
      </c>
      <c r="D139" s="128">
        <f>IF(D$10=0,0,D$10/ISI_fec!D$10)</f>
        <v>1.267560552738028</v>
      </c>
      <c r="E139" s="128">
        <f>IF(E$10=0,0,E$10/ISI_fec!E$10)</f>
        <v>1.1639002742738953</v>
      </c>
      <c r="F139" s="128">
        <f>IF(F$10=0,0,F$10/ISI_fec!F$10)</f>
        <v>1.219362946814283</v>
      </c>
      <c r="G139" s="128">
        <f>IF(G$10=0,0,G$10/ISI_fec!G$10)</f>
        <v>1.2289493475379243</v>
      </c>
      <c r="H139" s="128">
        <f>IF(H$10=0,0,H$10/ISI_fec!H$10)</f>
        <v>1.1862057814571361</v>
      </c>
      <c r="I139" s="128">
        <f>IF(I$10=0,0,I$10/ISI_fec!I$10)</f>
        <v>1.1920503904571145</v>
      </c>
      <c r="J139" s="128">
        <f>IF(J$10=0,0,J$10/ISI_fec!J$10)</f>
        <v>1.1844960806974412</v>
      </c>
      <c r="K139" s="128">
        <f>IF(K$10=0,0,K$10/ISI_fec!K$10)</f>
        <v>1.1716832435172992</v>
      </c>
      <c r="L139" s="128">
        <f>IF(L$10=0,0,L$10/ISI_fec!L$10)</f>
        <v>1.1832947733802222</v>
      </c>
      <c r="M139" s="128">
        <f>IF(M$10=0,0,M$10/ISI_fec!M$10)</f>
        <v>1.1768363551963021</v>
      </c>
      <c r="N139" s="128">
        <f>IF(N$10=0,0,N$10/ISI_fec!N$10)</f>
        <v>1.1987386490376948</v>
      </c>
      <c r="O139" s="128">
        <f>IF(O$10=0,0,O$10/ISI_fec!O$10)</f>
        <v>1.1820510570797345</v>
      </c>
      <c r="P139" s="128">
        <f>IF(P$10=0,0,P$10/ISI_fec!P$10)</f>
        <v>1.1621217016739751</v>
      </c>
      <c r="Q139" s="128">
        <f>IF(Q$10=0,0,Q$10/ISI_fec!Q$10)</f>
        <v>1.1896223621624364</v>
      </c>
    </row>
    <row r="140" spans="1:17" x14ac:dyDescent="0.25">
      <c r="A140" s="127" t="s">
        <v>118</v>
      </c>
      <c r="B140" s="126">
        <f>IF(B$15=0,0,B$15/ISI_fec!B$15)</f>
        <v>2.6843231761258308</v>
      </c>
      <c r="C140" s="126">
        <f>IF(C$15=0,0,C$15/ISI_fec!C$15)</f>
        <v>2.5214756414361297</v>
      </c>
      <c r="D140" s="126">
        <f>IF(D$15=0,0,D$15/ISI_fec!D$15)</f>
        <v>2.4800351536074312</v>
      </c>
      <c r="E140" s="126">
        <f>IF(E$15=0,0,E$15/ISI_fec!E$15)</f>
        <v>2.5860883521474745</v>
      </c>
      <c r="F140" s="126">
        <f>IF(F$15=0,0,F$15/ISI_fec!F$15)</f>
        <v>2.3520252933654926</v>
      </c>
      <c r="G140" s="126">
        <f>IF(G$15=0,0,G$15/ISI_fec!G$15)</f>
        <v>2.2297614179299963</v>
      </c>
      <c r="H140" s="126">
        <f>IF(H$15=0,0,H$15/ISI_fec!H$15)</f>
        <v>2.3365922764100793</v>
      </c>
      <c r="I140" s="126">
        <f>IF(I$15=0,0,I$15/ISI_fec!I$15)</f>
        <v>2.372818615604563</v>
      </c>
      <c r="J140" s="126">
        <f>IF(J$15=0,0,J$15/ISI_fec!J$15)</f>
        <v>2.4568893662194871</v>
      </c>
      <c r="K140" s="126">
        <f>IF(K$15=0,0,K$15/ISI_fec!K$15)</f>
        <v>2.2754738288732739</v>
      </c>
      <c r="L140" s="126">
        <f>IF(L$15=0,0,L$15/ISI_fec!L$15)</f>
        <v>2.3704824174080215</v>
      </c>
      <c r="M140" s="126">
        <f>IF(M$15=0,0,M$15/ISI_fec!M$15)</f>
        <v>2.4401067515751707</v>
      </c>
      <c r="N140" s="126">
        <f>IF(N$15=0,0,N$15/ISI_fec!N$15)</f>
        <v>2.5290507423997259</v>
      </c>
      <c r="O140" s="126">
        <f>IF(O$15=0,0,O$15/ISI_fec!O$15)</f>
        <v>2.5128101437698529</v>
      </c>
      <c r="P140" s="126">
        <f>IF(P$15=0,0,P$15/ISI_fec!P$15)</f>
        <v>2.5226025462075174</v>
      </c>
      <c r="Q140" s="126">
        <f>IF(Q$15=0,0,Q$15/ISI_fec!Q$15)</f>
        <v>2.6990200232425523</v>
      </c>
    </row>
    <row r="141" spans="1:17" x14ac:dyDescent="0.25">
      <c r="A141" s="127" t="s">
        <v>117</v>
      </c>
      <c r="B141" s="126">
        <f>IF(B$21=0,0,B$21/ISI_fec!B$21)</f>
        <v>5.145116269769419</v>
      </c>
      <c r="C141" s="126">
        <f>IF(C$21=0,0,C$21/ISI_fec!C$21)</f>
        <v>5.1788146862990816</v>
      </c>
      <c r="D141" s="126">
        <f>IF(D$21=0,0,D$21/ISI_fec!D$21)</f>
        <v>5.2129563631502709</v>
      </c>
      <c r="E141" s="126">
        <f>IF(E$21=0,0,E$21/ISI_fec!E$21)</f>
        <v>5.1718309302882348</v>
      </c>
      <c r="F141" s="126">
        <f>IF(F$21=0,0,F$21/ISI_fec!F$21)</f>
        <v>5.1635849683981059</v>
      </c>
      <c r="G141" s="126">
        <f>IF(G$21=0,0,G$21/ISI_fec!G$21)</f>
        <v>5.1572984972968934</v>
      </c>
      <c r="H141" s="126">
        <f>IF(H$21=0,0,H$21/ISI_fec!H$21)</f>
        <v>5.154449063762895</v>
      </c>
      <c r="I141" s="126">
        <f>IF(I$21=0,0,I$21/ISI_fec!I$21)</f>
        <v>5.137837903733196</v>
      </c>
      <c r="J141" s="126">
        <f>IF(J$21=0,0,J$21/ISI_fec!J$21)</f>
        <v>5.1241566612523615</v>
      </c>
      <c r="K141" s="126">
        <f>IF(K$21=0,0,K$21/ISI_fec!K$21)</f>
        <v>5.13016786461945</v>
      </c>
      <c r="L141" s="126">
        <f>IF(L$21=0,0,L$21/ISI_fec!L$21)</f>
        <v>5.1639243430620203</v>
      </c>
      <c r="M141" s="126">
        <f>IF(M$21=0,0,M$21/ISI_fec!M$21)</f>
        <v>5.1090135572599253</v>
      </c>
      <c r="N141" s="126">
        <f>IF(N$21=0,0,N$21/ISI_fec!N$21)</f>
        <v>5.059321743326926</v>
      </c>
      <c r="O141" s="126">
        <f>IF(O$21=0,0,O$21/ISI_fec!O$21)</f>
        <v>5.0590643688362924</v>
      </c>
      <c r="P141" s="126">
        <f>IF(P$21=0,0,P$21/ISI_fec!P$21)</f>
        <v>5.0551984977355744</v>
      </c>
      <c r="Q141" s="126">
        <f>IF(Q$21=0,0,Q$21/ISI_fec!Q$21)</f>
        <v>5.0699650997010819</v>
      </c>
    </row>
    <row r="142" spans="1:17" x14ac:dyDescent="0.25">
      <c r="A142" s="127" t="s">
        <v>114</v>
      </c>
      <c r="B142" s="126">
        <f>IF(B$27=0,0,B$27/ISI_fec!B$27)</f>
        <v>1.6501183583242598</v>
      </c>
      <c r="C142" s="126">
        <f>IF(C$27=0,0,C$27/ISI_fec!C$27)</f>
        <v>1.648967956204465</v>
      </c>
      <c r="D142" s="126">
        <f>IF(D$27=0,0,D$27/ISI_fec!D$27)</f>
        <v>1.5998504530703106</v>
      </c>
      <c r="E142" s="126">
        <f>IF(E$27=0,0,E$27/ISI_fec!E$27)</f>
        <v>1.5843204687553574</v>
      </c>
      <c r="F142" s="126">
        <f>IF(F$27=0,0,F$27/ISI_fec!F$27)</f>
        <v>1.6108019677580714</v>
      </c>
      <c r="G142" s="126">
        <f>IF(G$27=0,0,G$27/ISI_fec!G$27)</f>
        <v>1.6088230850363321</v>
      </c>
      <c r="H142" s="126">
        <f>IF(H$27=0,0,H$27/ISI_fec!H$27)</f>
        <v>1.5960353456746781</v>
      </c>
      <c r="I142" s="126">
        <f>IF(I$27=0,0,I$27/ISI_fec!I$27)</f>
        <v>1.5627645716357066</v>
      </c>
      <c r="J142" s="126">
        <f>IF(J$27=0,0,J$27/ISI_fec!J$27)</f>
        <v>1.5594040940769012</v>
      </c>
      <c r="K142" s="126">
        <f>IF(K$27=0,0,K$27/ISI_fec!K$27)</f>
        <v>1.5668196876458698</v>
      </c>
      <c r="L142" s="126">
        <f>IF(L$27=0,0,L$27/ISI_fec!L$27)</f>
        <v>1.5238829136685068</v>
      </c>
      <c r="M142" s="126">
        <f>IF(M$27=0,0,M$27/ISI_fec!M$27)</f>
        <v>1.5169012314581871</v>
      </c>
      <c r="N142" s="126">
        <f>IF(N$27=0,0,N$27/ISI_fec!N$27)</f>
        <v>1.5154079374851672</v>
      </c>
      <c r="O142" s="126">
        <f>IF(O$27=0,0,O$27/ISI_fec!O$27)</f>
        <v>1.4985311806603279</v>
      </c>
      <c r="P142" s="126">
        <f>IF(P$27=0,0,P$27/ISI_fec!P$27)</f>
        <v>1.5065174752330435</v>
      </c>
      <c r="Q142" s="126">
        <f>IF(Q$27=0,0,Q$27/ISI_fec!Q$27)</f>
        <v>1.482403244087668</v>
      </c>
    </row>
    <row r="143" spans="1:17" x14ac:dyDescent="0.25">
      <c r="A143" s="72" t="s">
        <v>113</v>
      </c>
      <c r="B143" s="125">
        <f>IF(B$34=0,0,B$34/ISI_fec!B$34)</f>
        <v>2.1253939346329189</v>
      </c>
      <c r="C143" s="125">
        <f>IF(C$34=0,0,C$34/ISI_fec!C$34)</f>
        <v>1.9755209336612589</v>
      </c>
      <c r="D143" s="125">
        <f>IF(D$34=0,0,D$34/ISI_fec!D$34)</f>
        <v>1.8724646983184239</v>
      </c>
      <c r="E143" s="125">
        <f>IF(E$34=0,0,E$34/ISI_fec!E$34)</f>
        <v>1.9107364258930282</v>
      </c>
      <c r="F143" s="125">
        <f>IF(F$34=0,0,F$34/ISI_fec!F$34)</f>
        <v>1.9223744773828928</v>
      </c>
      <c r="G143" s="125">
        <f>IF(G$34=0,0,G$34/ISI_fec!G$34)</f>
        <v>1.891663889816005</v>
      </c>
      <c r="H143" s="125">
        <f>IF(H$34=0,0,H$34/ISI_fec!H$34)</f>
        <v>1.9105776937300023</v>
      </c>
      <c r="I143" s="125">
        <f>IF(I$34=0,0,I$34/ISI_fec!I$34)</f>
        <v>1.8926325069740373</v>
      </c>
      <c r="J143" s="125">
        <f>IF(J$34=0,0,J$34/ISI_fec!J$34)</f>
        <v>1.9529959745734686</v>
      </c>
      <c r="K143" s="125">
        <f>IF(K$34=0,0,K$34/ISI_fec!K$34)</f>
        <v>1.5602959337994722</v>
      </c>
      <c r="L143" s="125">
        <f>IF(L$34=0,0,L$34/ISI_fec!L$34)</f>
        <v>1.8353528938445078</v>
      </c>
      <c r="M143" s="125">
        <f>IF(M$34=0,0,M$34/ISI_fec!M$34)</f>
        <v>1.8350179190439331</v>
      </c>
      <c r="N143" s="125">
        <f>IF(N$34=0,0,N$34/ISI_fec!N$34)</f>
        <v>1.6571969480142725</v>
      </c>
      <c r="O143" s="125">
        <f>IF(O$34=0,0,O$34/ISI_fec!O$34)</f>
        <v>1.7579850415241678</v>
      </c>
      <c r="P143" s="125">
        <f>IF(P$34=0,0,P$34/ISI_fec!P$34)</f>
        <v>1.711681447822119</v>
      </c>
      <c r="Q143" s="125">
        <f>IF(Q$34=0,0,Q$34/ISI_fec!Q$34)</f>
        <v>1.6490849146819293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132</v>
      </c>
      <c r="B145" s="133">
        <f>IF(B$53=0,0,(B$53-B$94)/ISI_fec!B$53)</f>
        <v>1.0120030994699147</v>
      </c>
      <c r="C145" s="133">
        <f>IF(C$53=0,0,(C$53-C$94)/ISI_fec!C$53)</f>
        <v>1.0144766228681639</v>
      </c>
      <c r="D145" s="133">
        <f>IF(D$53=0,0,(D$53-D$94)/ISI_fec!D$53)</f>
        <v>0.97862628802649154</v>
      </c>
      <c r="E145" s="133">
        <f>IF(E$53=0,0,(E$53-E$94)/ISI_fec!E$53)</f>
        <v>0.99448215178261845</v>
      </c>
      <c r="F145" s="133">
        <f>IF(F$53=0,0,(F$53-F$94)/ISI_fec!F$53)</f>
        <v>0.99401537857521072</v>
      </c>
      <c r="G145" s="133">
        <f>IF(G$53=0,0,(G$53-G$94)/ISI_fec!G$53)</f>
        <v>0.95198547812072187</v>
      </c>
      <c r="H145" s="133">
        <f>IF(H$53=0,0,(H$53-H$94)/ISI_fec!H$53)</f>
        <v>0.9687341274531458</v>
      </c>
      <c r="I145" s="133">
        <f>IF(I$53=0,0,(I$53-I$94)/ISI_fec!I$53)</f>
        <v>0.93431121695027319</v>
      </c>
      <c r="J145" s="133">
        <f>IF(J$53=0,0,(J$53-J$94)/ISI_fec!J$53)</f>
        <v>0.91195616629509157</v>
      </c>
      <c r="K145" s="133">
        <f>IF(K$53=0,0,(K$53-K$94)/ISI_fec!K$53)</f>
        <v>0.86684178677538581</v>
      </c>
      <c r="L145" s="133">
        <f>IF(L$53=0,0,(L$53-L$94)/ISI_fec!L$53)</f>
        <v>0.91155097634382709</v>
      </c>
      <c r="M145" s="133">
        <f>IF(M$53=0,0,(M$53-M$94)/ISI_fec!M$53)</f>
        <v>0.87755714570509646</v>
      </c>
      <c r="N145" s="133">
        <f>IF(N$53=0,0,(N$53-N$94)/ISI_fec!N$53)</f>
        <v>0.85868840753049613</v>
      </c>
      <c r="O145" s="133">
        <f>IF(O$53=0,0,(O$53-O$94)/ISI_fec!O$53)</f>
        <v>0.87328959003039919</v>
      </c>
      <c r="P145" s="133">
        <f>IF(P$53=0,0,(P$53-P$94)/ISI_fec!P$53)</f>
        <v>0.85578232121702968</v>
      </c>
      <c r="Q145" s="133">
        <f>IF(Q$53=0,0,(Q$53-Q$94)/ISI_fec!Q$53)</f>
        <v>0.8593268117423799</v>
      </c>
    </row>
    <row r="146" spans="1:17" x14ac:dyDescent="0.25">
      <c r="A146" s="132" t="s">
        <v>84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83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82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81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80</v>
      </c>
      <c r="B150" s="128">
        <f>IF(B$58=0,0,B$58/ISI_fec!B$58)</f>
        <v>1.3188657952300795</v>
      </c>
      <c r="C150" s="128">
        <f>IF(C$58=0,0,C$58/ISI_fec!C$58)</f>
        <v>1.3012937358120267</v>
      </c>
      <c r="D150" s="128">
        <f>IF(D$58=0,0,D$58/ISI_fec!D$58)</f>
        <v>1.2978639196922073</v>
      </c>
      <c r="E150" s="128">
        <f>IF(E$58=0,0,E$58/ISI_fec!E$58)</f>
        <v>1.2283913905243617</v>
      </c>
      <c r="F150" s="128">
        <f>IF(F$58=0,0,F$58/ISI_fec!F$58)</f>
        <v>1.2493326943003236</v>
      </c>
      <c r="G150" s="128">
        <f>IF(G$58=0,0,G$58/ISI_fec!G$58)</f>
        <v>1.3012688272833215</v>
      </c>
      <c r="H150" s="128">
        <f>IF(H$58=0,0,H$58/ISI_fec!H$58)</f>
        <v>1.2891392218758833</v>
      </c>
      <c r="I150" s="128">
        <f>IF(I$58=0,0,I$58/ISI_fec!I$58)</f>
        <v>1.2835480309537275</v>
      </c>
      <c r="J150" s="128">
        <f>IF(J$58=0,0,J$58/ISI_fec!J$58)</f>
        <v>1.2728105351276253</v>
      </c>
      <c r="K150" s="128">
        <f>IF(K$58=0,0,K$58/ISI_fec!K$58)</f>
        <v>1.2781892279866198</v>
      </c>
      <c r="L150" s="128">
        <f>IF(L$58=0,0,L$58/ISI_fec!L$58)</f>
        <v>1.2743650590428561</v>
      </c>
      <c r="M150" s="128">
        <f>IF(M$58=0,0,M$58/ISI_fec!M$58)</f>
        <v>1.2590541779591324</v>
      </c>
      <c r="N150" s="128">
        <f>IF(N$58=0,0,N$58/ISI_fec!N$58)</f>
        <v>1.2643246678900768</v>
      </c>
      <c r="O150" s="128">
        <f>IF(O$58=0,0,O$58/ISI_fec!O$58)</f>
        <v>1.2860459996654756</v>
      </c>
      <c r="P150" s="128">
        <f>IF(P$58=0,0,P$58/ISI_fec!P$58)</f>
        <v>1.2540628759256534</v>
      </c>
      <c r="Q150" s="128">
        <f>IF(Q$58=0,0,Q$58/ISI_fec!Q$58)</f>
        <v>1.2699089520639943</v>
      </c>
    </row>
    <row r="151" spans="1:17" x14ac:dyDescent="0.25">
      <c r="A151" s="127" t="s">
        <v>116</v>
      </c>
      <c r="B151" s="126">
        <f>IF(B$63=0,0,B$63/ISI_fec!B$63)</f>
        <v>2.0961681582561176</v>
      </c>
      <c r="C151" s="126">
        <f>IF(C$63=0,0,C$63/ISI_fec!C$63)</f>
        <v>2.0334097459753337</v>
      </c>
      <c r="D151" s="126">
        <f>IF(D$63=0,0,D$63/ISI_fec!D$63)</f>
        <v>2.0163753267507025</v>
      </c>
      <c r="E151" s="126">
        <f>IF(E$63=0,0,E$63/ISI_fec!E$63)</f>
        <v>2.1572905897294881</v>
      </c>
      <c r="F151" s="126">
        <f>IF(F$63=0,0,F$63/ISI_fec!F$63)</f>
        <v>2.1485586330504285</v>
      </c>
      <c r="G151" s="126">
        <f>IF(G$63=0,0,G$63/ISI_fec!G$63)</f>
        <v>2.0315825629538775</v>
      </c>
      <c r="H151" s="126">
        <f>IF(H$63=0,0,H$63/ISI_fec!H$63)</f>
        <v>2.0738395987914191</v>
      </c>
      <c r="I151" s="126">
        <f>IF(I$63=0,0,I$63/ISI_fec!I$63)</f>
        <v>2.0537724539952231</v>
      </c>
      <c r="J151" s="126">
        <f>IF(J$63=0,0,J$63/ISI_fec!J$63)</f>
        <v>1.9999374818096642</v>
      </c>
      <c r="K151" s="126">
        <f>IF(K$63=0,0,K$63/ISI_fec!K$63)</f>
        <v>1.9980036098711798</v>
      </c>
      <c r="L151" s="126">
        <f>IF(L$63=0,0,L$63/ISI_fec!L$63)</f>
        <v>1.943110615665657</v>
      </c>
      <c r="M151" s="126">
        <f>IF(M$63=0,0,M$63/ISI_fec!M$63)</f>
        <v>1.9534868677149497</v>
      </c>
      <c r="N151" s="126">
        <f>IF(N$63=0,0,N$63/ISI_fec!N$63)</f>
        <v>1.9734331240045404</v>
      </c>
      <c r="O151" s="126">
        <f>IF(O$63=0,0,O$63/ISI_fec!O$63)</f>
        <v>1.9391343119624711</v>
      </c>
      <c r="P151" s="126">
        <f>IF(P$63=0,0,P$63/ISI_fec!P$63)</f>
        <v>1.9416401827559984</v>
      </c>
      <c r="Q151" s="126">
        <f>IF(Q$63=0,0,Q$63/ISI_fec!Q$63)</f>
        <v>2.0941707676558292</v>
      </c>
    </row>
    <row r="152" spans="1:17" x14ac:dyDescent="0.25">
      <c r="A152" s="127" t="s">
        <v>115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114</v>
      </c>
      <c r="B153" s="126">
        <f>IF(B$70=0,0,B$70/ISI_fec!B$70)</f>
        <v>1.5951662870759702</v>
      </c>
      <c r="C153" s="126">
        <f>IF(C$70=0,0,C$70/ISI_fec!C$70)</f>
        <v>1.6304355175261627</v>
      </c>
      <c r="D153" s="126">
        <f>IF(D$70=0,0,D$70/ISI_fec!D$70)</f>
        <v>1.5521689822996414</v>
      </c>
      <c r="E153" s="126">
        <f>IF(E$70=0,0,E$70/ISI_fec!E$70)</f>
        <v>1.5128287024883982</v>
      </c>
      <c r="F153" s="126">
        <f>IF(F$70=0,0,F$70/ISI_fec!F$70)</f>
        <v>1.5578826392878686</v>
      </c>
      <c r="G153" s="126">
        <f>IF(G$70=0,0,G$70/ISI_fec!G$70)</f>
        <v>1.5209147672034058</v>
      </c>
      <c r="H153" s="126">
        <f>IF(H$70=0,0,H$70/ISI_fec!H$70)</f>
        <v>1.5166147972749122</v>
      </c>
      <c r="I153" s="126">
        <f>IF(I$70=0,0,I$70/ISI_fec!I$70)</f>
        <v>1.432578293771918</v>
      </c>
      <c r="J153" s="126">
        <f>IF(J$70=0,0,J$70/ISI_fec!J$70)</f>
        <v>1.427335401346788</v>
      </c>
      <c r="K153" s="126">
        <f>IF(K$70=0,0,K$70/ISI_fec!K$70)</f>
        <v>1.4752655063624622</v>
      </c>
      <c r="L153" s="126">
        <f>IF(L$70=0,0,L$70/ISI_fec!L$70)</f>
        <v>1.4322547650485917</v>
      </c>
      <c r="M153" s="126">
        <f>IF(M$70=0,0,M$70/ISI_fec!M$70)</f>
        <v>1.4040114991476804</v>
      </c>
      <c r="N153" s="126">
        <f>IF(N$70=0,0,N$70/ISI_fec!N$70)</f>
        <v>1.4231782866169287</v>
      </c>
      <c r="O153" s="126">
        <f>IF(O$70=0,0,O$70/ISI_fec!O$70)</f>
        <v>1.4152059931271319</v>
      </c>
      <c r="P153" s="126">
        <f>IF(P$70=0,0,P$70/ISI_fec!P$70)</f>
        <v>1.4239610907255766</v>
      </c>
      <c r="Q153" s="126">
        <f>IF(Q$70=0,0,Q$70/ISI_fec!Q$70)</f>
        <v>1.4132337019235814</v>
      </c>
    </row>
    <row r="154" spans="1:17" x14ac:dyDescent="0.25">
      <c r="A154" s="72" t="s">
        <v>113</v>
      </c>
      <c r="B154" s="125">
        <f>IF(B$77=0,0,B$77/ISI_fec!B$77)</f>
        <v>2.3089865503551117</v>
      </c>
      <c r="C154" s="125">
        <f>IF(C$77=0,0,C$77/ISI_fec!C$77)</f>
        <v>2.2731234687500788</v>
      </c>
      <c r="D154" s="125">
        <f>IF(D$77=0,0,D$77/ISI_fec!D$77)</f>
        <v>2.2243519586669338</v>
      </c>
      <c r="E154" s="125">
        <f>IF(E$77=0,0,E$77/ISI_fec!E$77)</f>
        <v>2.2392376408482768</v>
      </c>
      <c r="F154" s="125">
        <f>IF(F$77=0,0,F$77/ISI_fec!F$77)</f>
        <v>2.1945339258457732</v>
      </c>
      <c r="G154" s="125">
        <f>IF(G$77=0,0,G$77/ISI_fec!G$77)</f>
        <v>2.0575374330567748</v>
      </c>
      <c r="H154" s="125">
        <f>IF(H$77=0,0,H$77/ISI_fec!H$77)</f>
        <v>2.1731051169877471</v>
      </c>
      <c r="I154" s="125">
        <f>IF(I$77=0,0,I$77/ISI_fec!I$77)</f>
        <v>2.0581633068628102</v>
      </c>
      <c r="J154" s="125">
        <f>IF(J$77=0,0,J$77/ISI_fec!J$77)</f>
        <v>1.9807219907788303</v>
      </c>
      <c r="K154" s="125">
        <f>IF(K$77=0,0,K$77/ISI_fec!K$77)</f>
        <v>1.5838020879275645</v>
      </c>
      <c r="L154" s="125">
        <f>IF(L$77=0,0,L$77/ISI_fec!L$77)</f>
        <v>2.0899207777328033</v>
      </c>
      <c r="M154" s="125">
        <f>IF(M$77=0,0,M$77/ISI_fec!M$77)</f>
        <v>1.9470597038276476</v>
      </c>
      <c r="N154" s="125">
        <f>IF(N$77=0,0,N$77/ISI_fec!N$77)</f>
        <v>1.7204190456821746</v>
      </c>
      <c r="O154" s="125">
        <f>IF(O$77=0,0,O$77/ISI_fec!O$77)</f>
        <v>1.878562502831727</v>
      </c>
      <c r="P154" s="125">
        <f>IF(P$77=0,0,P$77/ISI_fec!P$77)</f>
        <v>1.720514739142861</v>
      </c>
      <c r="Q154" s="125">
        <f>IF(Q$77=0,0,Q$77/ISI_fec!Q$77)</f>
        <v>1.5814940988183952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79</v>
      </c>
      <c r="B3" s="46">
        <f>SUM(B4:B8)</f>
        <v>29484.107583244542</v>
      </c>
      <c r="C3" s="46">
        <f t="shared" ref="C3:Q3" si="0">SUM(C4:C8)</f>
        <v>28234.116213220448</v>
      </c>
      <c r="D3" s="46">
        <f t="shared" si="0"/>
        <v>26476.616734842886</v>
      </c>
      <c r="E3" s="46">
        <f t="shared" si="0"/>
        <v>26203.870264533874</v>
      </c>
      <c r="F3" s="46">
        <f t="shared" si="0"/>
        <v>28459.264909711186</v>
      </c>
      <c r="G3" s="46">
        <f t="shared" si="0"/>
        <v>29669.214521315302</v>
      </c>
      <c r="H3" s="46">
        <f t="shared" si="0"/>
        <v>32491.995960111384</v>
      </c>
      <c r="I3" s="46">
        <f t="shared" si="0"/>
        <v>35536.824090916569</v>
      </c>
      <c r="J3" s="46">
        <f t="shared" si="0"/>
        <v>32776.478780247286</v>
      </c>
      <c r="K3" s="46">
        <f t="shared" si="0"/>
        <v>26672.627979548626</v>
      </c>
      <c r="L3" s="46">
        <f t="shared" si="0"/>
        <v>31936.858244728985</v>
      </c>
      <c r="M3" s="46">
        <f t="shared" si="0"/>
        <v>33543.844991902319</v>
      </c>
      <c r="N3" s="46">
        <f t="shared" si="0"/>
        <v>32635.41758221206</v>
      </c>
      <c r="O3" s="46">
        <f t="shared" si="0"/>
        <v>31147.805797060646</v>
      </c>
      <c r="P3" s="46">
        <f t="shared" si="0"/>
        <v>32339.95767238038</v>
      </c>
      <c r="Q3" s="46">
        <f t="shared" si="0"/>
        <v>35141.87962901251</v>
      </c>
    </row>
    <row r="4" spans="1:17" x14ac:dyDescent="0.25">
      <c r="A4" s="110" t="s">
        <v>45</v>
      </c>
      <c r="B4" s="120">
        <v>1741.1602058736519</v>
      </c>
      <c r="C4" s="120">
        <v>1721.8101824989178</v>
      </c>
      <c r="D4" s="120">
        <v>1626.2289614726801</v>
      </c>
      <c r="E4" s="120">
        <v>1683.8694585345797</v>
      </c>
      <c r="F4" s="120">
        <v>1783.5734129084233</v>
      </c>
      <c r="G4" s="120">
        <v>1866.917152304417</v>
      </c>
      <c r="H4" s="120">
        <v>2078.1274110691143</v>
      </c>
      <c r="I4" s="120">
        <v>2124.1221960755356</v>
      </c>
      <c r="J4" s="120">
        <v>1961.0132313726183</v>
      </c>
      <c r="K4" s="120">
        <v>1209.1639984921308</v>
      </c>
      <c r="L4" s="120">
        <v>1563.6061416603088</v>
      </c>
      <c r="M4" s="120">
        <v>1583.4153906753399</v>
      </c>
      <c r="N4" s="120">
        <v>1604.1964395124194</v>
      </c>
      <c r="O4" s="120">
        <v>1551.3208171996139</v>
      </c>
      <c r="P4" s="120">
        <v>1611.2926678477602</v>
      </c>
      <c r="Q4" s="120">
        <v>1751.308284964967</v>
      </c>
    </row>
    <row r="5" spans="1:17" x14ac:dyDescent="0.25">
      <c r="A5" s="180" t="s">
        <v>60</v>
      </c>
      <c r="B5" s="189">
        <f>SUM(B6:B7)</f>
        <v>8854.5869866358862</v>
      </c>
      <c r="C5" s="189">
        <f t="shared" ref="C5:Q5" si="1">SUM(C6:C7)</f>
        <v>8571.4547339979217</v>
      </c>
      <c r="D5" s="189">
        <f t="shared" si="1"/>
        <v>7968.4624140415399</v>
      </c>
      <c r="E5" s="189">
        <f t="shared" si="1"/>
        <v>7828.0667288929926</v>
      </c>
      <c r="F5" s="189">
        <f t="shared" si="1"/>
        <v>8370.1934514389213</v>
      </c>
      <c r="G5" s="189">
        <f t="shared" si="1"/>
        <v>8750.934895702605</v>
      </c>
      <c r="H5" s="189">
        <f t="shared" si="1"/>
        <v>9529.5543120642014</v>
      </c>
      <c r="I5" s="189">
        <f t="shared" si="1"/>
        <v>10392.501195708031</v>
      </c>
      <c r="J5" s="189">
        <f t="shared" si="1"/>
        <v>9743.3010176325297</v>
      </c>
      <c r="K5" s="189">
        <f t="shared" si="1"/>
        <v>7890.1413195971418</v>
      </c>
      <c r="L5" s="189">
        <f t="shared" si="1"/>
        <v>9647.4073236922341</v>
      </c>
      <c r="M5" s="189">
        <f t="shared" si="1"/>
        <v>10144.984276353078</v>
      </c>
      <c r="N5" s="189">
        <f t="shared" si="1"/>
        <v>9682.4232516046141</v>
      </c>
      <c r="O5" s="189">
        <f t="shared" si="1"/>
        <v>9516.1675426302972</v>
      </c>
      <c r="P5" s="189">
        <f t="shared" si="1"/>
        <v>9885.4225159290145</v>
      </c>
      <c r="Q5" s="189">
        <f t="shared" si="1"/>
        <v>10855.039851499914</v>
      </c>
    </row>
    <row r="6" spans="1:17" x14ac:dyDescent="0.25">
      <c r="A6" s="179" t="s">
        <v>44</v>
      </c>
      <c r="B6" s="189">
        <v>5098.3578531579114</v>
      </c>
      <c r="C6" s="189">
        <v>5112.2501484173627</v>
      </c>
      <c r="D6" s="189">
        <v>4708.4784351389999</v>
      </c>
      <c r="E6" s="189">
        <v>4653.2408192544481</v>
      </c>
      <c r="F6" s="189">
        <v>5003.1695295269519</v>
      </c>
      <c r="G6" s="189">
        <v>5045.8591271552068</v>
      </c>
      <c r="H6" s="189">
        <v>5210.5860988787808</v>
      </c>
      <c r="I6" s="189">
        <v>5596.6780303222949</v>
      </c>
      <c r="J6" s="189">
        <v>5341.7310929206333</v>
      </c>
      <c r="K6" s="189">
        <v>3896.9895466942371</v>
      </c>
      <c r="L6" s="189">
        <v>4795.4551554032269</v>
      </c>
      <c r="M6" s="189">
        <v>5067.1191054122401</v>
      </c>
      <c r="N6" s="189">
        <v>4542.9655215026487</v>
      </c>
      <c r="O6" s="189">
        <v>4383.625732511352</v>
      </c>
      <c r="P6" s="189">
        <v>4715.8213469812681</v>
      </c>
      <c r="Q6" s="189">
        <v>5201.3198141474586</v>
      </c>
    </row>
    <row r="7" spans="1:17" x14ac:dyDescent="0.25">
      <c r="A7" s="179" t="s">
        <v>345</v>
      </c>
      <c r="B7" s="189">
        <v>3756.2291334779752</v>
      </c>
      <c r="C7" s="189">
        <v>3459.20458558056</v>
      </c>
      <c r="D7" s="189">
        <v>3259.98397890254</v>
      </c>
      <c r="E7" s="189">
        <v>3174.8259096385445</v>
      </c>
      <c r="F7" s="189">
        <v>3367.0239219119703</v>
      </c>
      <c r="G7" s="189">
        <v>3705.0757685473991</v>
      </c>
      <c r="H7" s="189">
        <v>4318.9682131854206</v>
      </c>
      <c r="I7" s="189">
        <v>4795.8231653857374</v>
      </c>
      <c r="J7" s="189">
        <v>4401.5699247118964</v>
      </c>
      <c r="K7" s="189">
        <v>3993.1517729029051</v>
      </c>
      <c r="L7" s="189">
        <v>4851.9521682890081</v>
      </c>
      <c r="M7" s="189">
        <v>5077.8651709408377</v>
      </c>
      <c r="N7" s="189">
        <v>5139.4577301019644</v>
      </c>
      <c r="O7" s="189">
        <v>5132.5418101189452</v>
      </c>
      <c r="P7" s="189">
        <v>5169.6011689477473</v>
      </c>
      <c r="Q7" s="189">
        <v>5653.7200373524556</v>
      </c>
    </row>
    <row r="8" spans="1:17" x14ac:dyDescent="0.25">
      <c r="A8" s="108" t="s">
        <v>43</v>
      </c>
      <c r="B8" s="118">
        <v>10033.773404099118</v>
      </c>
      <c r="C8" s="118">
        <v>9369.3965627256894</v>
      </c>
      <c r="D8" s="118">
        <v>8913.4629452871268</v>
      </c>
      <c r="E8" s="118">
        <v>8863.867348213309</v>
      </c>
      <c r="F8" s="118">
        <v>9935.3045939249187</v>
      </c>
      <c r="G8" s="118">
        <v>10300.427577605675</v>
      </c>
      <c r="H8" s="118">
        <v>11354.759924913869</v>
      </c>
      <c r="I8" s="118">
        <v>12627.699503424968</v>
      </c>
      <c r="J8" s="118">
        <v>11328.863513609609</v>
      </c>
      <c r="K8" s="118">
        <v>9683.1813418622114</v>
      </c>
      <c r="L8" s="118">
        <v>11078.437455684209</v>
      </c>
      <c r="M8" s="118">
        <v>11670.461048520827</v>
      </c>
      <c r="N8" s="118">
        <v>11666.37463949041</v>
      </c>
      <c r="O8" s="118">
        <v>10564.149894600438</v>
      </c>
      <c r="P8" s="118">
        <v>10957.819972674592</v>
      </c>
      <c r="Q8" s="118">
        <v>11680.491641047716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144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138</v>
      </c>
      <c r="B11" s="120">
        <v>5832.8130000000001</v>
      </c>
      <c r="C11" s="120">
        <v>5057.0780000000004</v>
      </c>
      <c r="D11" s="120">
        <v>5920.6180000000004</v>
      </c>
      <c r="E11" s="120">
        <v>6197.0889999999999</v>
      </c>
      <c r="F11" s="120">
        <v>6862.893</v>
      </c>
      <c r="G11" s="120">
        <v>7654.4830000000002</v>
      </c>
      <c r="H11" s="120">
        <v>7745.5069999999996</v>
      </c>
      <c r="I11" s="120">
        <v>7294.4610000000002</v>
      </c>
      <c r="J11" s="120">
        <v>7564.5</v>
      </c>
      <c r="K11" s="120">
        <v>5287</v>
      </c>
      <c r="L11" s="120">
        <v>6705</v>
      </c>
      <c r="M11" s="120">
        <v>6936</v>
      </c>
      <c r="N11" s="120">
        <v>6698</v>
      </c>
      <c r="O11" s="120">
        <v>6638</v>
      </c>
      <c r="P11" s="120">
        <v>6714</v>
      </c>
      <c r="Q11" s="120">
        <v>7208.5029765845229</v>
      </c>
    </row>
    <row r="12" spans="1:17" x14ac:dyDescent="0.25">
      <c r="A12" s="180" t="s">
        <v>137</v>
      </c>
      <c r="B12" s="189">
        <f>SUM(B13:B14)</f>
        <v>5520.9269999999997</v>
      </c>
      <c r="C12" s="189">
        <f t="shared" ref="C12:Q12" si="2">SUM(C13:C14)</f>
        <v>5464.3340000000007</v>
      </c>
      <c r="D12" s="189">
        <f t="shared" si="2"/>
        <v>5545.7479999999996</v>
      </c>
      <c r="E12" s="189">
        <f t="shared" si="2"/>
        <v>5513.9709999999995</v>
      </c>
      <c r="F12" s="189">
        <f t="shared" si="2"/>
        <v>5689.5889999999999</v>
      </c>
      <c r="G12" s="189">
        <f t="shared" si="2"/>
        <v>6191.1900000000005</v>
      </c>
      <c r="H12" s="189">
        <f t="shared" si="2"/>
        <v>6262.5030000000006</v>
      </c>
      <c r="I12" s="189">
        <f t="shared" si="2"/>
        <v>6391.8159999999998</v>
      </c>
      <c r="J12" s="189">
        <f t="shared" si="2"/>
        <v>6279.2769999999991</v>
      </c>
      <c r="K12" s="189">
        <f t="shared" si="2"/>
        <v>4750.2070509026735</v>
      </c>
      <c r="L12" s="189">
        <f t="shared" si="2"/>
        <v>5576.9280604163259</v>
      </c>
      <c r="M12" s="189">
        <f t="shared" si="2"/>
        <v>5565.9830501603783</v>
      </c>
      <c r="N12" s="189">
        <f t="shared" si="2"/>
        <v>5034.9623118191957</v>
      </c>
      <c r="O12" s="189">
        <f t="shared" si="2"/>
        <v>4773.2120744320928</v>
      </c>
      <c r="P12" s="189">
        <f t="shared" si="2"/>
        <v>4888.4024826634686</v>
      </c>
      <c r="Q12" s="189">
        <f t="shared" si="2"/>
        <v>5404.5807490257084</v>
      </c>
    </row>
    <row r="13" spans="1:17" x14ac:dyDescent="0.25">
      <c r="A13" s="179" t="s">
        <v>44</v>
      </c>
      <c r="B13" s="189">
        <v>2995.13</v>
      </c>
      <c r="C13" s="189">
        <v>3050.1310000000003</v>
      </c>
      <c r="D13" s="189">
        <v>3086.8420000000001</v>
      </c>
      <c r="E13" s="189">
        <v>3130.241</v>
      </c>
      <c r="F13" s="189">
        <v>3264.7990000000004</v>
      </c>
      <c r="G13" s="189">
        <v>3261.9110000000001</v>
      </c>
      <c r="H13" s="189">
        <v>3063.6410000000005</v>
      </c>
      <c r="I13" s="189">
        <v>3107.9829999999997</v>
      </c>
      <c r="J13" s="189">
        <v>3042.8329999999996</v>
      </c>
      <c r="K13" s="189">
        <v>2306.5659999999998</v>
      </c>
      <c r="L13" s="189">
        <v>2419.65</v>
      </c>
      <c r="M13" s="189">
        <v>2592.761</v>
      </c>
      <c r="N13" s="189">
        <v>2076.13</v>
      </c>
      <c r="O13" s="189">
        <v>1965.825</v>
      </c>
      <c r="P13" s="189">
        <v>2023.5735082101542</v>
      </c>
      <c r="Q13" s="189">
        <v>2211.0733547830741</v>
      </c>
    </row>
    <row r="14" spans="1:17" x14ac:dyDescent="0.25">
      <c r="A14" s="179" t="s">
        <v>345</v>
      </c>
      <c r="B14" s="189">
        <v>2525.797</v>
      </c>
      <c r="C14" s="189">
        <v>2414.203</v>
      </c>
      <c r="D14" s="189">
        <v>2458.9059999999995</v>
      </c>
      <c r="E14" s="189">
        <v>2383.7299999999996</v>
      </c>
      <c r="F14" s="189">
        <v>2424.79</v>
      </c>
      <c r="G14" s="189">
        <v>2929.2790000000005</v>
      </c>
      <c r="H14" s="189">
        <v>3198.8619999999996</v>
      </c>
      <c r="I14" s="189">
        <v>3283.8330000000001</v>
      </c>
      <c r="J14" s="189">
        <v>3236.4439999999995</v>
      </c>
      <c r="K14" s="189">
        <v>2443.6410509026737</v>
      </c>
      <c r="L14" s="189">
        <v>3157.2780604163258</v>
      </c>
      <c r="M14" s="189">
        <v>2973.2220501603783</v>
      </c>
      <c r="N14" s="189">
        <v>2958.8323118191956</v>
      </c>
      <c r="O14" s="189">
        <v>2807.3870744320925</v>
      </c>
      <c r="P14" s="189">
        <v>2864.8289744533145</v>
      </c>
      <c r="Q14" s="189">
        <v>3193.5073942426343</v>
      </c>
    </row>
    <row r="15" spans="1:17" x14ac:dyDescent="0.25">
      <c r="A15" s="108" t="s">
        <v>140</v>
      </c>
      <c r="B15" s="118">
        <v>15335.945456666665</v>
      </c>
      <c r="C15" s="118">
        <v>15553.599006666667</v>
      </c>
      <c r="D15" s="118">
        <v>16063.058139999997</v>
      </c>
      <c r="E15" s="118">
        <v>14833.522296666666</v>
      </c>
      <c r="F15" s="118">
        <v>15306.616020000003</v>
      </c>
      <c r="G15" s="118">
        <v>15061.615023333336</v>
      </c>
      <c r="H15" s="118">
        <v>14929.78635</v>
      </c>
      <c r="I15" s="118">
        <v>14997.11795</v>
      </c>
      <c r="J15" s="118">
        <v>14913.419416666669</v>
      </c>
      <c r="K15" s="118">
        <v>12831.7551</v>
      </c>
      <c r="L15" s="118">
        <v>14407.491450000001</v>
      </c>
      <c r="M15" s="118">
        <v>15025.559783333336</v>
      </c>
      <c r="N15" s="118">
        <v>14485.186916666667</v>
      </c>
      <c r="O15" s="118">
        <v>14054.8595</v>
      </c>
      <c r="P15" s="118">
        <v>14460.351733333333</v>
      </c>
      <c r="Q15" s="118">
        <v>14925.3093686629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143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138</v>
      </c>
      <c r="B18" s="120">
        <v>7259.555172413794</v>
      </c>
      <c r="C18" s="120">
        <v>7181.1781046126671</v>
      </c>
      <c r="D18" s="120">
        <v>7055.9696045252094</v>
      </c>
      <c r="E18" s="120">
        <v>7215.8452746218827</v>
      </c>
      <c r="F18" s="120">
        <v>7660.6143605831285</v>
      </c>
      <c r="G18" s="120">
        <v>8948.9967232946456</v>
      </c>
      <c r="H18" s="120">
        <v>9044.0538284940376</v>
      </c>
      <c r="I18" s="120">
        <v>8912.7249154161818</v>
      </c>
      <c r="J18" s="120">
        <v>9195.9150144447922</v>
      </c>
      <c r="K18" s="120">
        <v>9195.9150144447922</v>
      </c>
      <c r="L18" s="120">
        <v>9003.7885155170825</v>
      </c>
      <c r="M18" s="120">
        <v>9125.3967349811173</v>
      </c>
      <c r="N18" s="120">
        <v>9074.4082826656941</v>
      </c>
      <c r="O18" s="120">
        <v>8943.0793695878365</v>
      </c>
      <c r="P18" s="120">
        <v>8775.0694730786854</v>
      </c>
      <c r="Q18" s="120">
        <v>9247.6346198754836</v>
      </c>
    </row>
    <row r="19" spans="1:17" x14ac:dyDescent="0.25">
      <c r="A19" s="180" t="s">
        <v>137</v>
      </c>
      <c r="B19" s="189">
        <f t="shared" ref="B19" si="3">SUM(B20:B21)</f>
        <v>6962.1586206896554</v>
      </c>
      <c r="C19" s="189">
        <f t="shared" ref="C19" si="4">SUM(C20:C21)</f>
        <v>6815.3893649703896</v>
      </c>
      <c r="D19" s="189">
        <f t="shared" ref="D19" si="5">SUM(D20:D21)</f>
        <v>6610.1493107944434</v>
      </c>
      <c r="E19" s="189">
        <f t="shared" ref="E19" si="6">SUM(E20:E21)</f>
        <v>6636.5527774666998</v>
      </c>
      <c r="F19" s="189">
        <f t="shared" ref="F19" si="7">SUM(F20:F21)</f>
        <v>6622.4388344253175</v>
      </c>
      <c r="G19" s="189">
        <f t="shared" ref="G19" si="8">SUM(G20:G21)</f>
        <v>7117.3517921633593</v>
      </c>
      <c r="H19" s="189">
        <f t="shared" ref="H19" si="9">SUM(H20:H21)</f>
        <v>7338.4564180796697</v>
      </c>
      <c r="I19" s="189">
        <f t="shared" ref="I19" si="10">SUM(I20:I21)</f>
        <v>7374.0205452188547</v>
      </c>
      <c r="J19" s="189">
        <f t="shared" ref="J19" si="11">SUM(J20:J21)</f>
        <v>7405.6061352046609</v>
      </c>
      <c r="K19" s="189">
        <f t="shared" ref="K19" si="12">SUM(K20:K21)</f>
        <v>7518.2811678628059</v>
      </c>
      <c r="L19" s="189">
        <f t="shared" ref="L19" si="13">SUM(L20:L21)</f>
        <v>7489.7986478411531</v>
      </c>
      <c r="M19" s="189">
        <f t="shared" ref="M19" si="14">SUM(M20:M21)</f>
        <v>7401.4494304553473</v>
      </c>
      <c r="N19" s="189">
        <f t="shared" ref="N19" si="15">SUM(N20:N21)</f>
        <v>7318.1655084555259</v>
      </c>
      <c r="O19" s="189">
        <f t="shared" ref="O19" si="16">SUM(O20:O21)</f>
        <v>7101.1744606459833</v>
      </c>
      <c r="P19" s="189">
        <f t="shared" ref="P19" si="17">SUM(P20:P21)</f>
        <v>6999.2519491656567</v>
      </c>
      <c r="Q19" s="189">
        <f t="shared" ref="Q19" si="18">SUM(Q20:Q21)</f>
        <v>7451.6579974051183</v>
      </c>
    </row>
    <row r="20" spans="1:17" x14ac:dyDescent="0.25">
      <c r="A20" s="179" t="s">
        <v>44</v>
      </c>
      <c r="B20" s="189">
        <v>3822.7494252873566</v>
      </c>
      <c r="C20" s="189">
        <v>3725.8561983489826</v>
      </c>
      <c r="D20" s="189">
        <v>3623.0618367580669</v>
      </c>
      <c r="E20" s="189">
        <v>3628.4953932228418</v>
      </c>
      <c r="F20" s="189">
        <v>3647.0115329830164</v>
      </c>
      <c r="G20" s="189">
        <v>3677.2207630413345</v>
      </c>
      <c r="H20" s="189">
        <v>3647.7620085546478</v>
      </c>
      <c r="I20" s="189">
        <v>3584.6292117083262</v>
      </c>
      <c r="J20" s="189">
        <v>3559.2613327360341</v>
      </c>
      <c r="K20" s="189">
        <v>3498.1704418877698</v>
      </c>
      <c r="L20" s="189">
        <v>3375.629057728614</v>
      </c>
      <c r="M20" s="189">
        <v>3321.8518365378677</v>
      </c>
      <c r="N20" s="189">
        <v>3342.6566715064482</v>
      </c>
      <c r="O20" s="189">
        <v>3200.9400488743022</v>
      </c>
      <c r="P20" s="189">
        <v>3148.2546409298784</v>
      </c>
      <c r="Q20" s="189">
        <v>3331.9593647396891</v>
      </c>
    </row>
    <row r="21" spans="1:17" x14ac:dyDescent="0.25">
      <c r="A21" s="179" t="s">
        <v>345</v>
      </c>
      <c r="B21" s="189">
        <v>3139.4091954022988</v>
      </c>
      <c r="C21" s="189">
        <v>3089.5331666214074</v>
      </c>
      <c r="D21" s="189">
        <v>2987.0874740363765</v>
      </c>
      <c r="E21" s="189">
        <v>3008.057384243858</v>
      </c>
      <c r="F21" s="189">
        <v>2975.4273014423011</v>
      </c>
      <c r="G21" s="189">
        <v>3440.1310291220248</v>
      </c>
      <c r="H21" s="189">
        <v>3690.6944095250224</v>
      </c>
      <c r="I21" s="189">
        <v>3789.3913335105285</v>
      </c>
      <c r="J21" s="189">
        <v>3846.3448024686268</v>
      </c>
      <c r="K21" s="189">
        <v>4020.1107259750365</v>
      </c>
      <c r="L21" s="189">
        <v>4114.1695901125395</v>
      </c>
      <c r="M21" s="189">
        <v>4079.5975939174796</v>
      </c>
      <c r="N21" s="189">
        <v>3975.5088369490772</v>
      </c>
      <c r="O21" s="189">
        <v>3900.2344117716812</v>
      </c>
      <c r="P21" s="189">
        <v>3850.9973082357787</v>
      </c>
      <c r="Q21" s="189">
        <v>4119.6986326654296</v>
      </c>
    </row>
    <row r="22" spans="1:17" x14ac:dyDescent="0.25">
      <c r="A22" s="108" t="s">
        <v>140</v>
      </c>
      <c r="B22" s="118">
        <v>18831.167337164756</v>
      </c>
      <c r="C22" s="118">
        <v>18590.779964555579</v>
      </c>
      <c r="D22" s="118">
        <v>18288.566432467236</v>
      </c>
      <c r="E22" s="118">
        <v>17875.570920277169</v>
      </c>
      <c r="F22" s="118">
        <v>18300.069922337803</v>
      </c>
      <c r="G22" s="118">
        <v>17913.629086100493</v>
      </c>
      <c r="H22" s="118">
        <v>17735.798340050103</v>
      </c>
      <c r="I22" s="118">
        <v>17748.546048656419</v>
      </c>
      <c r="J22" s="118">
        <v>17686.34443064162</v>
      </c>
      <c r="K22" s="118">
        <v>17755.851594344476</v>
      </c>
      <c r="L22" s="118">
        <v>17709.562288348308</v>
      </c>
      <c r="M22" s="118">
        <v>17477.697630298124</v>
      </c>
      <c r="N22" s="118">
        <v>17626.629716495532</v>
      </c>
      <c r="O22" s="118">
        <v>17462.769769937873</v>
      </c>
      <c r="P22" s="118">
        <v>17833.728928790759</v>
      </c>
      <c r="Q22" s="118">
        <v>18053.643679705954</v>
      </c>
    </row>
    <row r="23" spans="1:17" x14ac:dyDescent="0.25">
      <c r="A23" s="124" t="s">
        <v>142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138</v>
      </c>
      <c r="B24" s="120"/>
      <c r="C24" s="120">
        <v>68.929250810543422</v>
      </c>
      <c r="D24" s="120">
        <v>5.6843418860808015E-14</v>
      </c>
      <c r="E24" s="120">
        <v>341.4997223439413</v>
      </c>
      <c r="F24" s="120">
        <v>747.73051661407635</v>
      </c>
      <c r="G24" s="120">
        <v>1311.534810925592</v>
      </c>
      <c r="H24" s="120">
        <v>325.78536404331243</v>
      </c>
      <c r="I24" s="120">
        <v>68.929250810543337</v>
      </c>
      <c r="J24" s="120">
        <v>461.9976592838467</v>
      </c>
      <c r="K24" s="120">
        <v>0</v>
      </c>
      <c r="L24" s="120">
        <v>193.08312120814105</v>
      </c>
      <c r="M24" s="120">
        <v>190.53747027457862</v>
      </c>
      <c r="N24" s="120">
        <v>127.81910793980992</v>
      </c>
      <c r="O24" s="120">
        <v>62.718362334768663</v>
      </c>
      <c r="P24" s="120">
        <v>23.152448214073484</v>
      </c>
      <c r="Q24" s="120">
        <v>541.49439760734367</v>
      </c>
    </row>
    <row r="25" spans="1:17" x14ac:dyDescent="0.25">
      <c r="A25" s="179" t="s">
        <v>137</v>
      </c>
      <c r="B25" s="189"/>
      <c r="C25" s="189">
        <f t="shared" ref="C25" si="19">SUM(C26:C27)</f>
        <v>14.963490321825422</v>
      </c>
      <c r="D25" s="189">
        <f t="shared" ref="D25" si="20">SUM(D26:D27)</f>
        <v>67.604489995188942</v>
      </c>
      <c r="E25" s="189">
        <f t="shared" ref="E25" si="21">SUM(E26:E27)</f>
        <v>190.13971737844355</v>
      </c>
      <c r="F25" s="189">
        <f t="shared" ref="F25" si="22">SUM(F26:F27)</f>
        <v>143.21622292584971</v>
      </c>
      <c r="G25" s="189">
        <f t="shared" ref="G25" si="23">SUM(G26:G27)</f>
        <v>777.22665955777563</v>
      </c>
      <c r="H25" s="189">
        <f t="shared" ref="H25" si="24">SUM(H26:H27)</f>
        <v>289.95420632644777</v>
      </c>
      <c r="I25" s="189">
        <f t="shared" ref="I25" si="25">SUM(I26:I27)</f>
        <v>334.20625899613765</v>
      </c>
      <c r="J25" s="189">
        <f t="shared" ref="J25" si="26">SUM(J26:J27)</f>
        <v>201.52991554636787</v>
      </c>
      <c r="K25" s="189">
        <f t="shared" ref="K25" si="27">SUM(K26:K27)</f>
        <v>226.15964393539039</v>
      </c>
      <c r="L25" s="189">
        <f t="shared" ref="L25" si="28">SUM(L26:L27)</f>
        <v>268.32958136642054</v>
      </c>
      <c r="M25" s="189">
        <f t="shared" ref="M25" si="29">SUM(M26:M27)</f>
        <v>80.495511267931619</v>
      </c>
      <c r="N25" s="189">
        <f t="shared" ref="N25" si="30">SUM(N26:N27)</f>
        <v>40.077681490083229</v>
      </c>
      <c r="O25" s="189">
        <f t="shared" ref="O25" si="31">SUM(O26:O27)</f>
        <v>67.641978643669987</v>
      </c>
      <c r="P25" s="189">
        <f t="shared" ref="P25" si="32">SUM(P26:P27)</f>
        <v>150.72766868796543</v>
      </c>
      <c r="Q25" s="189">
        <f t="shared" ref="Q25" si="33">SUM(Q26:Q27)</f>
        <v>495.12371732744037</v>
      </c>
    </row>
    <row r="26" spans="1:17" x14ac:dyDescent="0.25">
      <c r="A26" s="102" t="s">
        <v>44</v>
      </c>
      <c r="B26" s="189"/>
      <c r="C26" s="189">
        <v>14.963490321825422</v>
      </c>
      <c r="D26" s="189">
        <v>14.912060702684881</v>
      </c>
      <c r="E26" s="189">
        <v>76.841612424066383</v>
      </c>
      <c r="F26" s="189">
        <v>128.369806235217</v>
      </c>
      <c r="G26" s="189">
        <v>103.49340754340702</v>
      </c>
      <c r="H26" s="189">
        <v>21.718033719869673</v>
      </c>
      <c r="I26" s="189">
        <v>113.37743297512486</v>
      </c>
      <c r="J26" s="189">
        <v>10.402417484290197</v>
      </c>
      <c r="K26" s="189">
        <v>0</v>
      </c>
      <c r="L26" s="189">
        <v>14.912060702684952</v>
      </c>
      <c r="M26" s="189">
        <v>48.64963861223967</v>
      </c>
      <c r="N26" s="189">
        <v>31.207252452870609</v>
      </c>
      <c r="O26" s="189">
        <v>18.825517206869876</v>
      </c>
      <c r="P26" s="189">
        <v>71.408055959291389</v>
      </c>
      <c r="Q26" s="189">
        <v>204.79180819305776</v>
      </c>
    </row>
    <row r="27" spans="1:17" x14ac:dyDescent="0.25">
      <c r="A27" s="102" t="s">
        <v>345</v>
      </c>
      <c r="B27" s="189"/>
      <c r="C27" s="189">
        <v>0</v>
      </c>
      <c r="D27" s="189">
        <v>52.692429292504066</v>
      </c>
      <c r="E27" s="189">
        <v>113.29810495437718</v>
      </c>
      <c r="F27" s="189">
        <v>14.846416690632704</v>
      </c>
      <c r="G27" s="189">
        <v>673.73325201436865</v>
      </c>
      <c r="H27" s="189">
        <v>268.23617260657812</v>
      </c>
      <c r="I27" s="189">
        <v>220.82882602101279</v>
      </c>
      <c r="J27" s="189">
        <v>191.12749806207768</v>
      </c>
      <c r="K27" s="189">
        <v>226.15964393539039</v>
      </c>
      <c r="L27" s="189">
        <v>253.41752066373559</v>
      </c>
      <c r="M27" s="189">
        <v>31.845872655691942</v>
      </c>
      <c r="N27" s="189">
        <v>8.8704290372126184</v>
      </c>
      <c r="O27" s="189">
        <v>48.816461436800111</v>
      </c>
      <c r="P27" s="189">
        <v>79.319612728674031</v>
      </c>
      <c r="Q27" s="189">
        <v>290.33190913438261</v>
      </c>
    </row>
    <row r="28" spans="1:17" x14ac:dyDescent="0.25">
      <c r="A28" s="119" t="s">
        <v>140</v>
      </c>
      <c r="B28" s="118"/>
      <c r="C28" s="118">
        <v>151.28498922034956</v>
      </c>
      <c r="D28" s="118">
        <v>338.13612814648326</v>
      </c>
      <c r="E28" s="118">
        <v>569.04253106596843</v>
      </c>
      <c r="F28" s="118">
        <v>470.95176680007592</v>
      </c>
      <c r="G28" s="118">
        <v>552.50621961910599</v>
      </c>
      <c r="H28" s="118">
        <v>505.73661743388561</v>
      </c>
      <c r="I28" s="118">
        <v>326.19744805357749</v>
      </c>
      <c r="J28" s="118">
        <v>1024.3369052662331</v>
      </c>
      <c r="K28" s="118">
        <v>438.9826689369649</v>
      </c>
      <c r="L28" s="118">
        <v>602.72626518582069</v>
      </c>
      <c r="M28" s="118">
        <v>520.25951758782026</v>
      </c>
      <c r="N28" s="118">
        <v>653.81773649208151</v>
      </c>
      <c r="O28" s="118">
        <v>247.97069573996549</v>
      </c>
      <c r="P28" s="118">
        <v>1203.537966716126</v>
      </c>
      <c r="Q28" s="118">
        <v>862.46398571663065</v>
      </c>
    </row>
    <row r="29" spans="1:17" x14ac:dyDescent="0.25">
      <c r="A29" s="124" t="s">
        <v>141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138</v>
      </c>
      <c r="B30" s="120"/>
      <c r="C30" s="120">
        <f>B18+C24-C18</f>
        <v>147.30631861167058</v>
      </c>
      <c r="D30" s="120">
        <f t="shared" ref="D30:Q30" si="34">C18+D24-D18</f>
        <v>125.20850008745765</v>
      </c>
      <c r="E30" s="120">
        <f t="shared" si="34"/>
        <v>181.62405224726808</v>
      </c>
      <c r="F30" s="120">
        <f t="shared" si="34"/>
        <v>302.96143065283013</v>
      </c>
      <c r="G30" s="120">
        <f t="shared" si="34"/>
        <v>23.152448214075775</v>
      </c>
      <c r="H30" s="120">
        <f t="shared" si="34"/>
        <v>230.72825884392114</v>
      </c>
      <c r="I30" s="120">
        <f t="shared" si="34"/>
        <v>200.25816388839849</v>
      </c>
      <c r="J30" s="120">
        <f t="shared" si="34"/>
        <v>178.80756025523624</v>
      </c>
      <c r="K30" s="120">
        <f t="shared" si="34"/>
        <v>0</v>
      </c>
      <c r="L30" s="120">
        <f t="shared" si="34"/>
        <v>385.20962013585086</v>
      </c>
      <c r="M30" s="120">
        <f t="shared" si="34"/>
        <v>68.929250810544545</v>
      </c>
      <c r="N30" s="120">
        <f t="shared" si="34"/>
        <v>178.8075602552326</v>
      </c>
      <c r="O30" s="120">
        <f t="shared" si="34"/>
        <v>194.04727541262582</v>
      </c>
      <c r="P30" s="120">
        <f t="shared" si="34"/>
        <v>191.16234472322503</v>
      </c>
      <c r="Q30" s="120">
        <f t="shared" si="34"/>
        <v>68.929250810546364</v>
      </c>
    </row>
    <row r="31" spans="1:17" x14ac:dyDescent="0.25">
      <c r="A31" s="179" t="s">
        <v>137</v>
      </c>
      <c r="B31" s="189"/>
      <c r="C31" s="189">
        <f t="shared" ref="C31:Q31" si="35">SUM(C32:C33)</f>
        <v>161.73274604109065</v>
      </c>
      <c r="D31" s="189">
        <f t="shared" si="35"/>
        <v>272.84454417113557</v>
      </c>
      <c r="E31" s="189">
        <f t="shared" si="35"/>
        <v>163.73625070618709</v>
      </c>
      <c r="F31" s="189">
        <f t="shared" si="35"/>
        <v>157.33016596723201</v>
      </c>
      <c r="G31" s="189">
        <f t="shared" si="35"/>
        <v>282.31370181973398</v>
      </c>
      <c r="H31" s="189">
        <f t="shared" si="35"/>
        <v>68.84958041013715</v>
      </c>
      <c r="I31" s="189">
        <f t="shared" si="35"/>
        <v>298.64213185695326</v>
      </c>
      <c r="J31" s="189">
        <f t="shared" si="35"/>
        <v>169.94432556056199</v>
      </c>
      <c r="K31" s="189">
        <f t="shared" si="35"/>
        <v>113.48461127724477</v>
      </c>
      <c r="L31" s="189">
        <f t="shared" si="35"/>
        <v>296.81210138807364</v>
      </c>
      <c r="M31" s="189">
        <f t="shared" si="35"/>
        <v>168.844728653738</v>
      </c>
      <c r="N31" s="189">
        <f t="shared" si="35"/>
        <v>123.36160348990506</v>
      </c>
      <c r="O31" s="189">
        <f t="shared" si="35"/>
        <v>284.6330264532121</v>
      </c>
      <c r="P31" s="189">
        <f t="shared" si="35"/>
        <v>252.65018016829163</v>
      </c>
      <c r="Q31" s="189">
        <f t="shared" si="35"/>
        <v>42.71766908797872</v>
      </c>
    </row>
    <row r="32" spans="1:17" x14ac:dyDescent="0.25">
      <c r="A32" s="102" t="s">
        <v>44</v>
      </c>
      <c r="B32" s="189"/>
      <c r="C32" s="189">
        <f t="shared" ref="C32:Q32" si="36">B20+C26-C20</f>
        <v>111.85671726019928</v>
      </c>
      <c r="D32" s="189">
        <f t="shared" si="36"/>
        <v>117.70642229360055</v>
      </c>
      <c r="E32" s="189">
        <f t="shared" si="36"/>
        <v>71.408055959291232</v>
      </c>
      <c r="F32" s="189">
        <f t="shared" si="36"/>
        <v>109.85366647504225</v>
      </c>
      <c r="G32" s="189">
        <f t="shared" si="36"/>
        <v>73.284177485089003</v>
      </c>
      <c r="H32" s="189">
        <f t="shared" si="36"/>
        <v>51.176788206556466</v>
      </c>
      <c r="I32" s="189">
        <f t="shared" si="36"/>
        <v>176.5102298214465</v>
      </c>
      <c r="J32" s="189">
        <f t="shared" si="36"/>
        <v>35.7702964565824</v>
      </c>
      <c r="K32" s="189">
        <f t="shared" si="36"/>
        <v>61.09089084826428</v>
      </c>
      <c r="L32" s="189">
        <f t="shared" si="36"/>
        <v>137.45344486184058</v>
      </c>
      <c r="M32" s="189">
        <f t="shared" si="36"/>
        <v>102.4268598029862</v>
      </c>
      <c r="N32" s="189">
        <f t="shared" si="36"/>
        <v>10.402417484290254</v>
      </c>
      <c r="O32" s="189">
        <f t="shared" si="36"/>
        <v>160.54213983901582</v>
      </c>
      <c r="P32" s="189">
        <f t="shared" si="36"/>
        <v>124.09346390371502</v>
      </c>
      <c r="Q32" s="189">
        <f t="shared" si="36"/>
        <v>21.087084383247202</v>
      </c>
    </row>
    <row r="33" spans="1:17" x14ac:dyDescent="0.25">
      <c r="A33" s="102" t="s">
        <v>345</v>
      </c>
      <c r="B33" s="189"/>
      <c r="C33" s="189">
        <f t="shared" ref="C33:Q33" si="37">B21+C27-C21</f>
        <v>49.876028780891374</v>
      </c>
      <c r="D33" s="189">
        <f t="shared" si="37"/>
        <v>155.13812187753501</v>
      </c>
      <c r="E33" s="189">
        <f t="shared" si="37"/>
        <v>92.328194746895861</v>
      </c>
      <c r="F33" s="189">
        <f t="shared" si="37"/>
        <v>47.47649949218976</v>
      </c>
      <c r="G33" s="189">
        <f t="shared" si="37"/>
        <v>209.02952433464498</v>
      </c>
      <c r="H33" s="189">
        <f t="shared" si="37"/>
        <v>17.672792203580684</v>
      </c>
      <c r="I33" s="189">
        <f t="shared" si="37"/>
        <v>122.13190203550676</v>
      </c>
      <c r="J33" s="189">
        <f t="shared" si="37"/>
        <v>134.17402910397959</v>
      </c>
      <c r="K33" s="189">
        <f t="shared" si="37"/>
        <v>52.393720428980487</v>
      </c>
      <c r="L33" s="189">
        <f t="shared" si="37"/>
        <v>159.35865652623306</v>
      </c>
      <c r="M33" s="189">
        <f t="shared" si="37"/>
        <v>66.417868850751802</v>
      </c>
      <c r="N33" s="189">
        <f t="shared" si="37"/>
        <v>112.95918600561481</v>
      </c>
      <c r="O33" s="189">
        <f t="shared" si="37"/>
        <v>124.09088661419628</v>
      </c>
      <c r="P33" s="189">
        <f t="shared" si="37"/>
        <v>128.55671626457661</v>
      </c>
      <c r="Q33" s="189">
        <f t="shared" si="37"/>
        <v>21.630584704731518</v>
      </c>
    </row>
    <row r="34" spans="1:17" x14ac:dyDescent="0.25">
      <c r="A34" s="119" t="s">
        <v>140</v>
      </c>
      <c r="B34" s="118"/>
      <c r="C34" s="118">
        <f t="shared" ref="C34:Q34" si="38">B22+C28-C22</f>
        <v>391.67236182952547</v>
      </c>
      <c r="D34" s="118">
        <f t="shared" si="38"/>
        <v>640.34966023482411</v>
      </c>
      <c r="E34" s="118">
        <f t="shared" si="38"/>
        <v>982.03804325603414</v>
      </c>
      <c r="F34" s="118">
        <f t="shared" si="38"/>
        <v>46.4527647394425</v>
      </c>
      <c r="G34" s="118">
        <f t="shared" si="38"/>
        <v>938.94705585641714</v>
      </c>
      <c r="H34" s="118">
        <f t="shared" si="38"/>
        <v>683.56736348427512</v>
      </c>
      <c r="I34" s="118">
        <f t="shared" si="38"/>
        <v>313.44973944726371</v>
      </c>
      <c r="J34" s="118">
        <f t="shared" si="38"/>
        <v>1086.5385232810331</v>
      </c>
      <c r="K34" s="118">
        <f t="shared" si="38"/>
        <v>369.47550523410973</v>
      </c>
      <c r="L34" s="118">
        <f t="shared" si="38"/>
        <v>649.0155711819898</v>
      </c>
      <c r="M34" s="118">
        <f t="shared" si="38"/>
        <v>752.12417563800409</v>
      </c>
      <c r="N34" s="118">
        <f t="shared" si="38"/>
        <v>504.88565029467281</v>
      </c>
      <c r="O34" s="118">
        <f t="shared" si="38"/>
        <v>411.83064229762385</v>
      </c>
      <c r="P34" s="118">
        <f t="shared" si="38"/>
        <v>832.57880786323949</v>
      </c>
      <c r="Q34" s="118">
        <f t="shared" si="38"/>
        <v>642.54923480143407</v>
      </c>
    </row>
    <row r="35" spans="1:17" x14ac:dyDescent="0.25">
      <c r="A35" s="31" t="s">
        <v>139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138</v>
      </c>
      <c r="B36" s="120">
        <f>B18-B11</f>
        <v>1426.7421724137939</v>
      </c>
      <c r="C36" s="120">
        <f t="shared" ref="C36:Q36" si="39">C18-C11</f>
        <v>2124.1001046126667</v>
      </c>
      <c r="D36" s="120">
        <f t="shared" si="39"/>
        <v>1135.351604525209</v>
      </c>
      <c r="E36" s="120">
        <f t="shared" si="39"/>
        <v>1018.7562746218828</v>
      </c>
      <c r="F36" s="120">
        <f t="shared" si="39"/>
        <v>797.72136058312844</v>
      </c>
      <c r="G36" s="120">
        <f t="shared" si="39"/>
        <v>1294.5137232946454</v>
      </c>
      <c r="H36" s="120">
        <f t="shared" si="39"/>
        <v>1298.546828494038</v>
      </c>
      <c r="I36" s="120">
        <f t="shared" si="39"/>
        <v>1618.2639154161816</v>
      </c>
      <c r="J36" s="120">
        <f t="shared" si="39"/>
        <v>1631.4150144447922</v>
      </c>
      <c r="K36" s="120">
        <f t="shared" si="39"/>
        <v>3908.9150144447922</v>
      </c>
      <c r="L36" s="120">
        <f t="shared" si="39"/>
        <v>2298.7885155170825</v>
      </c>
      <c r="M36" s="120">
        <f t="shared" si="39"/>
        <v>2189.3967349811173</v>
      </c>
      <c r="N36" s="120">
        <f t="shared" si="39"/>
        <v>2376.4082826656941</v>
      </c>
      <c r="O36" s="120">
        <f t="shared" si="39"/>
        <v>2305.0793695878365</v>
      </c>
      <c r="P36" s="120">
        <f t="shared" si="39"/>
        <v>2061.0694730786854</v>
      </c>
      <c r="Q36" s="120">
        <f t="shared" si="39"/>
        <v>2039.1316432909607</v>
      </c>
    </row>
    <row r="37" spans="1:17" x14ac:dyDescent="0.25">
      <c r="A37" s="180" t="s">
        <v>137</v>
      </c>
      <c r="B37" s="189">
        <f>SUM(B38:B39)</f>
        <v>1441.2316206896553</v>
      </c>
      <c r="C37" s="189">
        <f t="shared" ref="C37:Q37" si="40">SUM(C38:C39)</f>
        <v>1351.0553649703897</v>
      </c>
      <c r="D37" s="189">
        <f t="shared" si="40"/>
        <v>1064.4013107944438</v>
      </c>
      <c r="E37" s="189">
        <f t="shared" si="40"/>
        <v>1122.5817774667003</v>
      </c>
      <c r="F37" s="189">
        <f t="shared" si="40"/>
        <v>932.84983442531711</v>
      </c>
      <c r="G37" s="189">
        <f t="shared" si="40"/>
        <v>926.16179216335877</v>
      </c>
      <c r="H37" s="189">
        <f t="shared" si="40"/>
        <v>1075.95341807967</v>
      </c>
      <c r="I37" s="189">
        <f t="shared" si="40"/>
        <v>982.20454521885495</v>
      </c>
      <c r="J37" s="189">
        <f t="shared" si="40"/>
        <v>1126.3291352046617</v>
      </c>
      <c r="K37" s="189">
        <f t="shared" si="40"/>
        <v>2768.0741169601329</v>
      </c>
      <c r="L37" s="189">
        <f t="shared" si="40"/>
        <v>1912.8705874248276</v>
      </c>
      <c r="M37" s="189">
        <f t="shared" si="40"/>
        <v>1835.466380294969</v>
      </c>
      <c r="N37" s="189">
        <f t="shared" si="40"/>
        <v>2283.2031966363297</v>
      </c>
      <c r="O37" s="189">
        <f t="shared" si="40"/>
        <v>2327.9623862138906</v>
      </c>
      <c r="P37" s="189">
        <f t="shared" si="40"/>
        <v>2110.8494665021885</v>
      </c>
      <c r="Q37" s="189">
        <f t="shared" si="40"/>
        <v>2047.0772483794103</v>
      </c>
    </row>
    <row r="38" spans="1:17" x14ac:dyDescent="0.25">
      <c r="A38" s="179" t="s">
        <v>44</v>
      </c>
      <c r="B38" s="189">
        <f t="shared" ref="B38:Q38" si="41">B20-B13</f>
        <v>827.61942528735653</v>
      </c>
      <c r="C38" s="189">
        <f t="shared" si="41"/>
        <v>675.7251983489823</v>
      </c>
      <c r="D38" s="189">
        <f t="shared" si="41"/>
        <v>536.21983675806678</v>
      </c>
      <c r="E38" s="189">
        <f t="shared" si="41"/>
        <v>498.25439322284183</v>
      </c>
      <c r="F38" s="189">
        <f t="shared" si="41"/>
        <v>382.21253298301599</v>
      </c>
      <c r="G38" s="189">
        <f t="shared" si="41"/>
        <v>415.30976304133446</v>
      </c>
      <c r="H38" s="189">
        <f t="shared" si="41"/>
        <v>584.12100855464723</v>
      </c>
      <c r="I38" s="189">
        <f t="shared" si="41"/>
        <v>476.64621170832652</v>
      </c>
      <c r="J38" s="189">
        <f t="shared" si="41"/>
        <v>516.42833273603446</v>
      </c>
      <c r="K38" s="189">
        <f t="shared" si="41"/>
        <v>1191.60444188777</v>
      </c>
      <c r="L38" s="189">
        <f t="shared" si="41"/>
        <v>955.97905772861395</v>
      </c>
      <c r="M38" s="189">
        <f t="shared" si="41"/>
        <v>729.09083653786774</v>
      </c>
      <c r="N38" s="189">
        <f t="shared" si="41"/>
        <v>1266.5266715064481</v>
      </c>
      <c r="O38" s="189">
        <f t="shared" si="41"/>
        <v>1235.1150488743021</v>
      </c>
      <c r="P38" s="189">
        <f t="shared" si="41"/>
        <v>1124.6811327197242</v>
      </c>
      <c r="Q38" s="189">
        <f t="shared" si="41"/>
        <v>1120.886009956615</v>
      </c>
    </row>
    <row r="39" spans="1:17" x14ac:dyDescent="0.25">
      <c r="A39" s="179" t="s">
        <v>345</v>
      </c>
      <c r="B39" s="189">
        <f t="shared" ref="B39:Q39" si="42">B21-B14</f>
        <v>613.61219540229877</v>
      </c>
      <c r="C39" s="189">
        <f t="shared" si="42"/>
        <v>675.33016662140744</v>
      </c>
      <c r="D39" s="189">
        <f t="shared" si="42"/>
        <v>528.18147403637704</v>
      </c>
      <c r="E39" s="189">
        <f t="shared" si="42"/>
        <v>624.32738424385843</v>
      </c>
      <c r="F39" s="189">
        <f t="shared" si="42"/>
        <v>550.63730144230112</v>
      </c>
      <c r="G39" s="189">
        <f t="shared" si="42"/>
        <v>510.85202912202431</v>
      </c>
      <c r="H39" s="189">
        <f t="shared" si="42"/>
        <v>491.83240952502274</v>
      </c>
      <c r="I39" s="189">
        <f t="shared" si="42"/>
        <v>505.55833351052843</v>
      </c>
      <c r="J39" s="189">
        <f t="shared" si="42"/>
        <v>609.90080246862726</v>
      </c>
      <c r="K39" s="189">
        <f t="shared" si="42"/>
        <v>1576.4696750723629</v>
      </c>
      <c r="L39" s="189">
        <f t="shared" si="42"/>
        <v>956.89152969621364</v>
      </c>
      <c r="M39" s="189">
        <f t="shared" si="42"/>
        <v>1106.3755437571012</v>
      </c>
      <c r="N39" s="189">
        <f t="shared" si="42"/>
        <v>1016.6765251298816</v>
      </c>
      <c r="O39" s="189">
        <f t="shared" si="42"/>
        <v>1092.8473373395886</v>
      </c>
      <c r="P39" s="189">
        <f t="shared" si="42"/>
        <v>986.16833378246429</v>
      </c>
      <c r="Q39" s="189">
        <f t="shared" si="42"/>
        <v>926.19123842279532</v>
      </c>
    </row>
    <row r="40" spans="1:17" x14ac:dyDescent="0.25">
      <c r="A40" s="108" t="s">
        <v>140</v>
      </c>
      <c r="B40" s="118">
        <f t="shared" ref="B40:Q40" si="43">B22-B15</f>
        <v>3495.2218804980912</v>
      </c>
      <c r="C40" s="118">
        <f t="shared" si="43"/>
        <v>3037.1809578889115</v>
      </c>
      <c r="D40" s="118">
        <f t="shared" si="43"/>
        <v>2225.5082924672388</v>
      </c>
      <c r="E40" s="118">
        <f t="shared" si="43"/>
        <v>3042.0486236105025</v>
      </c>
      <c r="F40" s="118">
        <f t="shared" si="43"/>
        <v>2993.4539023378002</v>
      </c>
      <c r="G40" s="118">
        <f t="shared" si="43"/>
        <v>2852.0140627671572</v>
      </c>
      <c r="H40" s="118">
        <f t="shared" si="43"/>
        <v>2806.0119900501031</v>
      </c>
      <c r="I40" s="118">
        <f t="shared" si="43"/>
        <v>2751.428098656419</v>
      </c>
      <c r="J40" s="118">
        <f t="shared" si="43"/>
        <v>2772.9250139749511</v>
      </c>
      <c r="K40" s="118">
        <f t="shared" si="43"/>
        <v>4924.096494344476</v>
      </c>
      <c r="L40" s="118">
        <f t="shared" si="43"/>
        <v>3302.070838348307</v>
      </c>
      <c r="M40" s="118">
        <f t="shared" si="43"/>
        <v>2452.137846964788</v>
      </c>
      <c r="N40" s="118">
        <f t="shared" si="43"/>
        <v>3141.4427998288647</v>
      </c>
      <c r="O40" s="118">
        <f t="shared" si="43"/>
        <v>3407.9102699378727</v>
      </c>
      <c r="P40" s="118">
        <f t="shared" si="43"/>
        <v>3373.3771954574258</v>
      </c>
      <c r="Q40" s="118">
        <f t="shared" si="43"/>
        <v>3128.3343110430542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78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70</v>
      </c>
      <c r="B43" s="38">
        <v>11984.456044349859</v>
      </c>
      <c r="C43" s="38">
        <v>12111.323742500001</v>
      </c>
      <c r="D43" s="38">
        <v>12134.916843499997</v>
      </c>
      <c r="E43" s="38">
        <v>11900.039500000003</v>
      </c>
      <c r="F43" s="38">
        <v>12196.112063500001</v>
      </c>
      <c r="G43" s="38">
        <v>11942.015028142872</v>
      </c>
      <c r="H43" s="38">
        <v>11582.480177500001</v>
      </c>
      <c r="I43" s="38">
        <v>11511.768399500001</v>
      </c>
      <c r="J43" s="38">
        <v>11003.189778500002</v>
      </c>
      <c r="K43" s="38">
        <v>9100.0065105000012</v>
      </c>
      <c r="L43" s="38">
        <v>9910.5223587974942</v>
      </c>
      <c r="M43" s="38">
        <v>10413.305692719443</v>
      </c>
      <c r="N43" s="38">
        <v>9674.5090322682754</v>
      </c>
      <c r="O43" s="38">
        <v>9496.8114357877985</v>
      </c>
      <c r="P43" s="38">
        <v>9251.1906697871327</v>
      </c>
      <c r="Q43" s="38">
        <v>9652.5860550759571</v>
      </c>
    </row>
    <row r="44" spans="1:17" x14ac:dyDescent="0.25">
      <c r="A44" s="55" t="s">
        <v>34</v>
      </c>
      <c r="B44" s="54">
        <v>701.72417656306538</v>
      </c>
      <c r="C44" s="54">
        <v>656.77755999999897</v>
      </c>
      <c r="D44" s="54">
        <v>674.68040599999699</v>
      </c>
      <c r="E44" s="54">
        <v>524.0565199999993</v>
      </c>
      <c r="F44" s="54">
        <v>459.5910659999999</v>
      </c>
      <c r="G44" s="54">
        <v>590.16568225278263</v>
      </c>
      <c r="H44" s="54">
        <v>454.24979500000029</v>
      </c>
      <c r="I44" s="54">
        <v>461.44722199999836</v>
      </c>
      <c r="J44" s="54">
        <v>379.76013100000137</v>
      </c>
      <c r="K44" s="54">
        <v>242.89584800000208</v>
      </c>
      <c r="L44" s="54">
        <v>294.11264823318811</v>
      </c>
      <c r="M44" s="54">
        <v>343.63168779692728</v>
      </c>
      <c r="N44" s="54">
        <v>336.3801387042119</v>
      </c>
      <c r="O44" s="54">
        <v>314.70165205501598</v>
      </c>
      <c r="P44" s="54">
        <v>313.18143993716438</v>
      </c>
      <c r="Q44" s="54">
        <v>333.2055039147823</v>
      </c>
    </row>
    <row r="45" spans="1:17" x14ac:dyDescent="0.25">
      <c r="A45" s="52" t="s">
        <v>33</v>
      </c>
      <c r="B45" s="51">
        <v>1565.7181189552693</v>
      </c>
      <c r="C45" s="51">
        <v>1324.0528475000028</v>
      </c>
      <c r="D45" s="51">
        <v>1264.7294149999993</v>
      </c>
      <c r="E45" s="51">
        <v>1287.4905000000028</v>
      </c>
      <c r="F45" s="51">
        <v>1276.4487200000024</v>
      </c>
      <c r="G45" s="51">
        <v>1214.3823746741959</v>
      </c>
      <c r="H45" s="51">
        <v>1170.2731099999992</v>
      </c>
      <c r="I45" s="51">
        <v>941.1584800000021</v>
      </c>
      <c r="J45" s="51">
        <v>942.67125249999788</v>
      </c>
      <c r="K45" s="51">
        <v>710.06843500000036</v>
      </c>
      <c r="L45" s="51">
        <v>682.89080501382898</v>
      </c>
      <c r="M45" s="51">
        <v>595.1265587454551</v>
      </c>
      <c r="N45" s="51">
        <v>413.41734167964114</v>
      </c>
      <c r="O45" s="51">
        <v>383.48547659280723</v>
      </c>
      <c r="P45" s="51">
        <v>282.18567832362208</v>
      </c>
      <c r="Q45" s="51">
        <v>301.04761717316455</v>
      </c>
    </row>
    <row r="46" spans="1:17" x14ac:dyDescent="0.25">
      <c r="A46" s="53" t="s">
        <v>32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31</v>
      </c>
      <c r="B47" s="51">
        <v>363.73460648911424</v>
      </c>
      <c r="C47" s="51">
        <v>146.27278000000211</v>
      </c>
      <c r="D47" s="51">
        <v>138.66127999999861</v>
      </c>
      <c r="E47" s="51">
        <v>128.77186999999995</v>
      </c>
      <c r="F47" s="51">
        <v>123.19112000000001</v>
      </c>
      <c r="G47" s="51">
        <v>124.52453593949231</v>
      </c>
      <c r="H47" s="51">
        <v>128.03988999999987</v>
      </c>
      <c r="I47" s="51">
        <v>127.54851999999997</v>
      </c>
      <c r="J47" s="51">
        <v>135.76935999999995</v>
      </c>
      <c r="K47" s="51">
        <v>117.91235999999924</v>
      </c>
      <c r="L47" s="51">
        <v>121.01504489049675</v>
      </c>
      <c r="M47" s="51">
        <v>111.16921701139796</v>
      </c>
      <c r="N47" s="51">
        <v>90.289867107597686</v>
      </c>
      <c r="O47" s="51">
        <v>82.710523914130135</v>
      </c>
      <c r="P47" s="51">
        <v>80.45900518326934</v>
      </c>
      <c r="Q47" s="51">
        <v>84.954366105596648</v>
      </c>
    </row>
    <row r="48" spans="1:17" x14ac:dyDescent="0.25">
      <c r="A48" s="53" t="s">
        <v>77</v>
      </c>
      <c r="B48" s="51">
        <v>230.42409943912853</v>
      </c>
      <c r="C48" s="51">
        <v>216.24106000000074</v>
      </c>
      <c r="D48" s="51">
        <v>189.12984000000034</v>
      </c>
      <c r="E48" s="51">
        <v>179.15047750000278</v>
      </c>
      <c r="F48" s="51">
        <v>160.03877500000229</v>
      </c>
      <c r="G48" s="51">
        <v>155.90999097930307</v>
      </c>
      <c r="H48" s="51">
        <v>135.26108499999935</v>
      </c>
      <c r="I48" s="51">
        <v>179.63799250000218</v>
      </c>
      <c r="J48" s="51">
        <v>157.86329499999792</v>
      </c>
      <c r="K48" s="51">
        <v>125.18187500000101</v>
      </c>
      <c r="L48" s="51">
        <v>129.24799930509985</v>
      </c>
      <c r="M48" s="51">
        <v>122.35880613903971</v>
      </c>
      <c r="N48" s="51">
        <v>113.83240954774698</v>
      </c>
      <c r="O48" s="51">
        <v>99.817039883853198</v>
      </c>
      <c r="P48" s="51">
        <v>59.574690771661963</v>
      </c>
      <c r="Q48" s="51">
        <v>60.674961397977086</v>
      </c>
    </row>
    <row r="49" spans="1:17" x14ac:dyDescent="0.25">
      <c r="A49" s="53" t="s">
        <v>30</v>
      </c>
      <c r="B49" s="51">
        <v>969.23667231944387</v>
      </c>
      <c r="C49" s="51">
        <v>959.46592750000002</v>
      </c>
      <c r="D49" s="51">
        <v>934.84257500000001</v>
      </c>
      <c r="E49" s="51">
        <v>869.49422249999998</v>
      </c>
      <c r="F49" s="51">
        <v>886.53340500000013</v>
      </c>
      <c r="G49" s="51">
        <v>819.47962005479235</v>
      </c>
      <c r="H49" s="51">
        <v>887.06160250000016</v>
      </c>
      <c r="I49" s="51">
        <v>614.3318324999999</v>
      </c>
      <c r="J49" s="51">
        <v>560.54449750000026</v>
      </c>
      <c r="K49" s="51">
        <v>401.53324000000009</v>
      </c>
      <c r="L49" s="51">
        <v>392.65978822243164</v>
      </c>
      <c r="M49" s="51">
        <v>323.87992086426522</v>
      </c>
      <c r="N49" s="51">
        <v>196.81375765982318</v>
      </c>
      <c r="O49" s="51">
        <v>192.50256092755669</v>
      </c>
      <c r="P49" s="51">
        <v>132.81347951378578</v>
      </c>
      <c r="Q49" s="51">
        <v>126.11217253379994</v>
      </c>
    </row>
    <row r="50" spans="1:17" x14ac:dyDescent="0.25">
      <c r="A50" s="53" t="s">
        <v>29</v>
      </c>
      <c r="B50" s="51">
        <v>2.3227407075825104</v>
      </c>
      <c r="C50" s="51">
        <v>2.07308</v>
      </c>
      <c r="D50" s="51">
        <v>2.0957200000000036</v>
      </c>
      <c r="E50" s="51">
        <v>110.07393</v>
      </c>
      <c r="F50" s="51">
        <v>106.68542000000001</v>
      </c>
      <c r="G50" s="51">
        <v>114.46822770060838</v>
      </c>
      <c r="H50" s="51">
        <v>19.910532499999999</v>
      </c>
      <c r="I50" s="51">
        <v>19.640134999999969</v>
      </c>
      <c r="J50" s="51">
        <v>88.494100000000003</v>
      </c>
      <c r="K50" s="51">
        <v>65.44095999999999</v>
      </c>
      <c r="L50" s="51">
        <v>39.967972595800632</v>
      </c>
      <c r="M50" s="51">
        <v>37.718614730752101</v>
      </c>
      <c r="N50" s="51">
        <v>12.481307364473333</v>
      </c>
      <c r="O50" s="51">
        <v>8.4553518672671686</v>
      </c>
      <c r="P50" s="51">
        <v>9.3385028549049593</v>
      </c>
      <c r="Q50" s="51">
        <v>29.306117135790885</v>
      </c>
    </row>
    <row r="51" spans="1:17" x14ac:dyDescent="0.25">
      <c r="A51" s="52" t="s">
        <v>28</v>
      </c>
      <c r="B51" s="51">
        <v>3038.5648013230784</v>
      </c>
      <c r="C51" s="51">
        <v>3168.1273525000006</v>
      </c>
      <c r="D51" s="51">
        <v>3270.3143325000001</v>
      </c>
      <c r="E51" s="51">
        <v>3068.0328474999997</v>
      </c>
      <c r="F51" s="51">
        <v>3104.981139999999</v>
      </c>
      <c r="G51" s="51">
        <v>2839.7595230876495</v>
      </c>
      <c r="H51" s="51">
        <v>2978.5144300000002</v>
      </c>
      <c r="I51" s="51">
        <v>2975.5423500000006</v>
      </c>
      <c r="J51" s="51">
        <v>2813.5496050000002</v>
      </c>
      <c r="K51" s="51">
        <v>2659.1674250000001</v>
      </c>
      <c r="L51" s="51">
        <v>2917.3916601833416</v>
      </c>
      <c r="M51" s="51">
        <v>3218.0545778022451</v>
      </c>
      <c r="N51" s="51">
        <v>3149.6548818953502</v>
      </c>
      <c r="O51" s="51">
        <v>3258.265889799738</v>
      </c>
      <c r="P51" s="51">
        <v>3166.6668057471807</v>
      </c>
      <c r="Q51" s="51">
        <v>3229.5952453514928</v>
      </c>
    </row>
    <row r="52" spans="1:17" x14ac:dyDescent="0.25">
      <c r="A52" s="53" t="s">
        <v>67</v>
      </c>
      <c r="B52" s="51">
        <v>2982.507673092055</v>
      </c>
      <c r="C52" s="51">
        <v>3105.4957425000007</v>
      </c>
      <c r="D52" s="51">
        <v>3203.3335725000002</v>
      </c>
      <c r="E52" s="51">
        <v>3007.3653274999997</v>
      </c>
      <c r="F52" s="51">
        <v>3062.881139999999</v>
      </c>
      <c r="G52" s="51">
        <v>2816.8069377441452</v>
      </c>
      <c r="H52" s="51">
        <v>2955.7729899999999</v>
      </c>
      <c r="I52" s="51">
        <v>2952.8846700000004</v>
      </c>
      <c r="J52" s="51">
        <v>2784.3872249999995</v>
      </c>
      <c r="K52" s="51">
        <v>2633.1930349999998</v>
      </c>
      <c r="L52" s="51">
        <v>2894.4624131260907</v>
      </c>
      <c r="M52" s="51">
        <v>3194.0266713489964</v>
      </c>
      <c r="N52" s="51">
        <v>3126.4630594854957</v>
      </c>
      <c r="O52" s="51">
        <v>3231.8735052824231</v>
      </c>
      <c r="P52" s="51">
        <v>3134.9957360316316</v>
      </c>
      <c r="Q52" s="51">
        <v>3197.0405805873388</v>
      </c>
    </row>
    <row r="53" spans="1:17" x14ac:dyDescent="0.25">
      <c r="A53" s="53" t="s">
        <v>26</v>
      </c>
      <c r="B53" s="51">
        <v>56.057128231023249</v>
      </c>
      <c r="C53" s="51">
        <v>62.631610000000002</v>
      </c>
      <c r="D53" s="51">
        <v>66.980759999999989</v>
      </c>
      <c r="E53" s="51">
        <v>60.667520000000003</v>
      </c>
      <c r="F53" s="51">
        <v>42.1</v>
      </c>
      <c r="G53" s="51">
        <v>22.952585343504424</v>
      </c>
      <c r="H53" s="51">
        <v>22.741440000000001</v>
      </c>
      <c r="I53" s="51">
        <v>22.657679999999999</v>
      </c>
      <c r="J53" s="51">
        <v>29.162379999999999</v>
      </c>
      <c r="K53" s="51">
        <v>25.97439</v>
      </c>
      <c r="L53" s="51">
        <v>22.92924705725131</v>
      </c>
      <c r="M53" s="51">
        <v>24.027906453248555</v>
      </c>
      <c r="N53" s="51">
        <v>23.191822409854147</v>
      </c>
      <c r="O53" s="51">
        <v>26.392384517315261</v>
      </c>
      <c r="P53" s="51">
        <v>31.671069715549081</v>
      </c>
      <c r="Q53" s="51">
        <v>32.554664764153912</v>
      </c>
    </row>
    <row r="54" spans="1:17" x14ac:dyDescent="0.25">
      <c r="A54" s="52" t="s">
        <v>25</v>
      </c>
      <c r="B54" s="51">
        <v>7.3205472557201174</v>
      </c>
      <c r="C54" s="51">
        <v>7.2002974999999578</v>
      </c>
      <c r="D54" s="51">
        <v>7.2496375000003184</v>
      </c>
      <c r="E54" s="51">
        <v>11.977444999999991</v>
      </c>
      <c r="F54" s="51">
        <v>12.231137499999809</v>
      </c>
      <c r="G54" s="51">
        <v>70.619768507963926</v>
      </c>
      <c r="H54" s="51">
        <v>11.728282500000217</v>
      </c>
      <c r="I54" s="51">
        <v>12.88612750000056</v>
      </c>
      <c r="J54" s="51">
        <v>17.591072499999829</v>
      </c>
      <c r="K54" s="51">
        <v>14.406254999999982</v>
      </c>
      <c r="L54" s="51">
        <v>15.530837728852834</v>
      </c>
      <c r="M54" s="51">
        <v>17.949386996705098</v>
      </c>
      <c r="N54" s="51">
        <v>10.655457907132645</v>
      </c>
      <c r="O54" s="51">
        <v>15.366571657100071</v>
      </c>
      <c r="P54" s="51">
        <v>15.835370057723368</v>
      </c>
      <c r="Q54" s="51">
        <v>12.121196078388962</v>
      </c>
    </row>
    <row r="55" spans="1:17" x14ac:dyDescent="0.25">
      <c r="A55" s="53" t="s">
        <v>24</v>
      </c>
      <c r="B55" s="51">
        <v>7.3205472557201174</v>
      </c>
      <c r="C55" s="51">
        <v>7.2002974999999578</v>
      </c>
      <c r="D55" s="51">
        <v>7.2496375000003184</v>
      </c>
      <c r="E55" s="51">
        <v>11.492604999999982</v>
      </c>
      <c r="F55" s="51">
        <v>11.223597499999817</v>
      </c>
      <c r="G55" s="51">
        <v>70.094305433841384</v>
      </c>
      <c r="H55" s="51">
        <v>11.225142500000191</v>
      </c>
      <c r="I55" s="51">
        <v>12.178807500000561</v>
      </c>
      <c r="J55" s="51">
        <v>17.27490249999979</v>
      </c>
      <c r="K55" s="51">
        <v>13.898075000000082</v>
      </c>
      <c r="L55" s="51">
        <v>14.885946746367605</v>
      </c>
      <c r="M55" s="51">
        <v>16.68351749489603</v>
      </c>
      <c r="N55" s="51">
        <v>9.2940086956662213</v>
      </c>
      <c r="O55" s="51">
        <v>12.66760184564985</v>
      </c>
      <c r="P55" s="51">
        <v>13.51850517391297</v>
      </c>
      <c r="Q55" s="51">
        <v>11.30912505613316</v>
      </c>
    </row>
    <row r="56" spans="1:17" x14ac:dyDescent="0.25">
      <c r="A56" s="53" t="s">
        <v>75</v>
      </c>
      <c r="B56" s="51">
        <v>0</v>
      </c>
      <c r="C56" s="51">
        <v>0</v>
      </c>
      <c r="D56" s="51">
        <v>0</v>
      </c>
      <c r="E56" s="51">
        <v>0.48484000000000904</v>
      </c>
      <c r="F56" s="51">
        <v>0.49642999999999304</v>
      </c>
      <c r="G56" s="51">
        <v>9.5538518822010587E-2</v>
      </c>
      <c r="H56" s="51">
        <v>0.50314000000002679</v>
      </c>
      <c r="I56" s="51">
        <v>0.48752000000001061</v>
      </c>
      <c r="J56" s="51">
        <v>9.9740000000039686E-2</v>
      </c>
      <c r="K56" s="51">
        <v>0.20009999999988537</v>
      </c>
      <c r="L56" s="51">
        <v>0.40604341799928534</v>
      </c>
      <c r="M56" s="51">
        <v>1.0270238282526136</v>
      </c>
      <c r="N56" s="51">
        <v>1.1225973219859164</v>
      </c>
      <c r="O56" s="51">
        <v>2.4601230349282215</v>
      </c>
      <c r="P56" s="51">
        <v>2.0780119154097063</v>
      </c>
      <c r="Q56" s="51">
        <v>0.57322484525302186</v>
      </c>
    </row>
    <row r="57" spans="1:17" x14ac:dyDescent="0.25">
      <c r="A57" s="53" t="s">
        <v>74</v>
      </c>
      <c r="B57" s="51">
        <v>0</v>
      </c>
      <c r="C57" s="51">
        <v>0</v>
      </c>
      <c r="D57" s="51">
        <v>0</v>
      </c>
      <c r="E57" s="51">
        <v>0</v>
      </c>
      <c r="F57" s="51">
        <v>0.51110999999999773</v>
      </c>
      <c r="G57" s="51">
        <v>0.40603947436947863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73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2.388508093105246E-2</v>
      </c>
      <c r="H58" s="51">
        <v>0</v>
      </c>
      <c r="I58" s="51">
        <v>0.21979999999998778</v>
      </c>
      <c r="J58" s="51">
        <v>0.21642999999999835</v>
      </c>
      <c r="K58" s="51">
        <v>0.30808000000001456</v>
      </c>
      <c r="L58" s="51">
        <v>0.23884756448594513</v>
      </c>
      <c r="M58" s="51">
        <v>0.23884567355645658</v>
      </c>
      <c r="N58" s="51">
        <v>0.23885188948050673</v>
      </c>
      <c r="O58" s="51">
        <v>0.2388467765219997</v>
      </c>
      <c r="P58" s="51">
        <v>0.23885296840068948</v>
      </c>
      <c r="Q58" s="51">
        <v>0.23884617700277966</v>
      </c>
    </row>
    <row r="59" spans="1:17" x14ac:dyDescent="0.25">
      <c r="A59" s="53" t="s">
        <v>72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23</v>
      </c>
      <c r="B60" s="51">
        <v>88.475103689543602</v>
      </c>
      <c r="C60" s="51">
        <v>97.560420000000576</v>
      </c>
      <c r="D60" s="51">
        <v>90.118014999999772</v>
      </c>
      <c r="E60" s="51">
        <v>101.44572499999997</v>
      </c>
      <c r="F60" s="51">
        <v>111.06303750000002</v>
      </c>
      <c r="G60" s="51">
        <v>127.16621631058577</v>
      </c>
      <c r="H60" s="51">
        <v>120.44983750000004</v>
      </c>
      <c r="I60" s="51">
        <v>176.18511750000002</v>
      </c>
      <c r="J60" s="51">
        <v>156.31595000000002</v>
      </c>
      <c r="K60" s="51">
        <v>167.57005250000003</v>
      </c>
      <c r="L60" s="51">
        <v>219.92663430928334</v>
      </c>
      <c r="M60" s="51">
        <v>166.98369888456523</v>
      </c>
      <c r="N60" s="51">
        <v>181.55570136895795</v>
      </c>
      <c r="O60" s="51">
        <v>163.39529310904942</v>
      </c>
      <c r="P60" s="51">
        <v>129.61808039342284</v>
      </c>
      <c r="Q60" s="51">
        <v>146.00870660319967</v>
      </c>
    </row>
    <row r="61" spans="1:17" x14ac:dyDescent="0.25">
      <c r="A61" s="63" t="s">
        <v>22</v>
      </c>
      <c r="B61" s="62">
        <v>6582.6532965631832</v>
      </c>
      <c r="C61" s="62">
        <v>6857.6052649999992</v>
      </c>
      <c r="D61" s="62">
        <v>6827.8250375000025</v>
      </c>
      <c r="E61" s="62">
        <v>6907.0364625000002</v>
      </c>
      <c r="F61" s="62">
        <v>7231.7969624999996</v>
      </c>
      <c r="G61" s="62">
        <v>7099.9214633096963</v>
      </c>
      <c r="H61" s="62">
        <v>6847.2647224999992</v>
      </c>
      <c r="I61" s="62">
        <v>6944.549102500001</v>
      </c>
      <c r="J61" s="62">
        <v>6693.3017674999992</v>
      </c>
      <c r="K61" s="62">
        <v>5305.8984949999985</v>
      </c>
      <c r="L61" s="62">
        <v>5780.6697733289948</v>
      </c>
      <c r="M61" s="62">
        <v>6071.5597824935403</v>
      </c>
      <c r="N61" s="62">
        <v>5582.8455107129821</v>
      </c>
      <c r="O61" s="62">
        <v>5361.5965525740885</v>
      </c>
      <c r="P61" s="62">
        <v>5343.7032953280177</v>
      </c>
      <c r="Q61" s="62">
        <v>5630.6077859549296</v>
      </c>
    </row>
    <row r="62" spans="1:17" x14ac:dyDescent="0.25">
      <c r="A62" s="191" t="s">
        <v>106</v>
      </c>
      <c r="B62" s="190">
        <f>SUM(B63:B64,B67)</f>
        <v>11984.456044349858</v>
      </c>
      <c r="C62" s="190">
        <f t="shared" ref="C62:Q62" si="44">SUM(C63:C64,C67)</f>
        <v>12111.323742500002</v>
      </c>
      <c r="D62" s="190">
        <f t="shared" si="44"/>
        <v>12134.916843499996</v>
      </c>
      <c r="E62" s="190">
        <f t="shared" si="44"/>
        <v>11900.039500000003</v>
      </c>
      <c r="F62" s="190">
        <f t="shared" si="44"/>
        <v>12196.112063500001</v>
      </c>
      <c r="G62" s="190">
        <f t="shared" si="44"/>
        <v>11942.015028142876</v>
      </c>
      <c r="H62" s="190">
        <f t="shared" si="44"/>
        <v>11582.480177500001</v>
      </c>
      <c r="I62" s="190">
        <f t="shared" si="44"/>
        <v>11511.768399500001</v>
      </c>
      <c r="J62" s="190">
        <f t="shared" si="44"/>
        <v>11003.1897785</v>
      </c>
      <c r="K62" s="190">
        <f t="shared" si="44"/>
        <v>9100.0065105000012</v>
      </c>
      <c r="L62" s="190">
        <f t="shared" si="44"/>
        <v>9910.5223587974906</v>
      </c>
      <c r="M62" s="190">
        <f t="shared" si="44"/>
        <v>10413.305692719441</v>
      </c>
      <c r="N62" s="190">
        <f t="shared" si="44"/>
        <v>9674.5090322682736</v>
      </c>
      <c r="O62" s="190">
        <f t="shared" si="44"/>
        <v>9496.8114357878003</v>
      </c>
      <c r="P62" s="190">
        <f t="shared" si="44"/>
        <v>9251.1906697871309</v>
      </c>
      <c r="Q62" s="190">
        <f t="shared" si="44"/>
        <v>9652.5860550759571</v>
      </c>
    </row>
    <row r="63" spans="1:17" x14ac:dyDescent="0.25">
      <c r="A63" s="121" t="s">
        <v>45</v>
      </c>
      <c r="B63" s="120">
        <v>1955.7474867616795</v>
      </c>
      <c r="C63" s="120">
        <v>1769.1462258300137</v>
      </c>
      <c r="D63" s="120">
        <v>2033.2498381427979</v>
      </c>
      <c r="E63" s="120">
        <v>2074.108684555606</v>
      </c>
      <c r="F63" s="120">
        <v>2255.1226053168957</v>
      </c>
      <c r="G63" s="120">
        <v>2167.9417815797533</v>
      </c>
      <c r="H63" s="120">
        <v>2271.7011816772506</v>
      </c>
      <c r="I63" s="120">
        <v>2075.4890852625267</v>
      </c>
      <c r="J63" s="120">
        <v>2064.5996028069126</v>
      </c>
      <c r="K63" s="120">
        <v>1590.2038681968236</v>
      </c>
      <c r="L63" s="120">
        <v>1853.4716672808399</v>
      </c>
      <c r="M63" s="120">
        <v>1869.9137552674019</v>
      </c>
      <c r="N63" s="120">
        <v>1893.1198166420777</v>
      </c>
      <c r="O63" s="120">
        <v>1868.4144530514661</v>
      </c>
      <c r="P63" s="120">
        <v>1810.1045936843084</v>
      </c>
      <c r="Q63" s="120">
        <v>1952.74426887513</v>
      </c>
    </row>
    <row r="64" spans="1:17" x14ac:dyDescent="0.25">
      <c r="A64" s="179" t="s">
        <v>60</v>
      </c>
      <c r="B64" s="189">
        <f>SUM(B65:B66)</f>
        <v>4638.2357831952568</v>
      </c>
      <c r="C64" s="189">
        <f t="shared" ref="C64:Q64" si="45">SUM(C65:C66)</f>
        <v>4799.148134132749</v>
      </c>
      <c r="D64" s="189">
        <f t="shared" si="45"/>
        <v>4670.6766003522898</v>
      </c>
      <c r="E64" s="189">
        <f t="shared" si="45"/>
        <v>4752.8101073380585</v>
      </c>
      <c r="F64" s="189">
        <f t="shared" si="45"/>
        <v>4853.3275915177201</v>
      </c>
      <c r="G64" s="189">
        <f t="shared" si="45"/>
        <v>4853.2500487978987</v>
      </c>
      <c r="H64" s="189">
        <f t="shared" si="45"/>
        <v>4512.1497106048237</v>
      </c>
      <c r="I64" s="189">
        <f t="shared" si="45"/>
        <v>4611.3521469144234</v>
      </c>
      <c r="J64" s="189">
        <f t="shared" si="45"/>
        <v>4392.2377626338775</v>
      </c>
      <c r="K64" s="189">
        <f t="shared" si="45"/>
        <v>3434.9792108452548</v>
      </c>
      <c r="L64" s="189">
        <f t="shared" si="45"/>
        <v>3654.1852736284072</v>
      </c>
      <c r="M64" s="189">
        <f t="shared" si="45"/>
        <v>3950.1449430157149</v>
      </c>
      <c r="N64" s="189">
        <f t="shared" si="45"/>
        <v>3267.3646563762331</v>
      </c>
      <c r="O64" s="189">
        <f t="shared" si="45"/>
        <v>3117.2330249435017</v>
      </c>
      <c r="P64" s="189">
        <f t="shared" si="45"/>
        <v>3054.380447262477</v>
      </c>
      <c r="Q64" s="189">
        <f t="shared" si="45"/>
        <v>3154.4787415048017</v>
      </c>
    </row>
    <row r="65" spans="1:17" x14ac:dyDescent="0.25">
      <c r="A65" s="102" t="s">
        <v>44</v>
      </c>
      <c r="B65" s="189">
        <v>4229.3227029123009</v>
      </c>
      <c r="C65" s="189">
        <v>4393.0089451351523</v>
      </c>
      <c r="D65" s="189">
        <v>4284.955707615477</v>
      </c>
      <c r="E65" s="189">
        <v>4376.8688734280313</v>
      </c>
      <c r="F65" s="189">
        <v>4468.7731751058327</v>
      </c>
      <c r="G65" s="189">
        <v>4429.1120790774266</v>
      </c>
      <c r="H65" s="189">
        <v>4063.0814173550552</v>
      </c>
      <c r="I65" s="189">
        <v>4154.1467167944611</v>
      </c>
      <c r="J65" s="189">
        <v>3961.4640438987303</v>
      </c>
      <c r="K65" s="189">
        <v>3049.339114681557</v>
      </c>
      <c r="L65" s="189">
        <v>3168.1979719777974</v>
      </c>
      <c r="M65" s="189">
        <v>3456.064220380606</v>
      </c>
      <c r="N65" s="189">
        <v>2775.4971942019292</v>
      </c>
      <c r="O65" s="189">
        <v>2611.7310811802536</v>
      </c>
      <c r="P65" s="189">
        <v>2545.1449772190026</v>
      </c>
      <c r="Q65" s="189">
        <v>2641.130780379428</v>
      </c>
    </row>
    <row r="66" spans="1:17" x14ac:dyDescent="0.25">
      <c r="A66" s="102" t="s">
        <v>345</v>
      </c>
      <c r="B66" s="189">
        <v>408.91308028295617</v>
      </c>
      <c r="C66" s="189">
        <v>406.13918899759665</v>
      </c>
      <c r="D66" s="189">
        <v>385.72089273681286</v>
      </c>
      <c r="E66" s="189">
        <v>375.94123391002677</v>
      </c>
      <c r="F66" s="189">
        <v>384.55441641188713</v>
      </c>
      <c r="G66" s="189">
        <v>424.13796972047186</v>
      </c>
      <c r="H66" s="189">
        <v>449.0682932497682</v>
      </c>
      <c r="I66" s="189">
        <v>457.20543011996233</v>
      </c>
      <c r="J66" s="189">
        <v>430.77371873514721</v>
      </c>
      <c r="K66" s="189">
        <v>385.64009616369771</v>
      </c>
      <c r="L66" s="189">
        <v>485.98730165060982</v>
      </c>
      <c r="M66" s="189">
        <v>494.08072263510883</v>
      </c>
      <c r="N66" s="189">
        <v>491.86746217430374</v>
      </c>
      <c r="O66" s="189">
        <v>505.50194376324794</v>
      </c>
      <c r="P66" s="189">
        <v>509.23547004347421</v>
      </c>
      <c r="Q66" s="189">
        <v>513.34796112537379</v>
      </c>
    </row>
    <row r="67" spans="1:17" x14ac:dyDescent="0.25">
      <c r="A67" s="119" t="s">
        <v>43</v>
      </c>
      <c r="B67" s="118">
        <v>5390.4727743929216</v>
      </c>
      <c r="C67" s="118">
        <v>5543.0293825372401</v>
      </c>
      <c r="D67" s="118">
        <v>5430.990405004909</v>
      </c>
      <c r="E67" s="118">
        <v>5073.1207081063385</v>
      </c>
      <c r="F67" s="118">
        <v>5087.6618666653849</v>
      </c>
      <c r="G67" s="118">
        <v>4920.8231977652231</v>
      </c>
      <c r="H67" s="118">
        <v>4798.6292852179258</v>
      </c>
      <c r="I67" s="118">
        <v>4824.9271673230505</v>
      </c>
      <c r="J67" s="118">
        <v>4546.3524130592095</v>
      </c>
      <c r="K67" s="118">
        <v>4074.8234314579236</v>
      </c>
      <c r="L67" s="118">
        <v>4402.8654178882434</v>
      </c>
      <c r="M67" s="118">
        <v>4593.2469944363238</v>
      </c>
      <c r="N67" s="118">
        <v>4514.0245592499632</v>
      </c>
      <c r="O67" s="118">
        <v>4511.1639577928318</v>
      </c>
      <c r="P67" s="118">
        <v>4386.7056288403455</v>
      </c>
      <c r="Q67" s="118">
        <v>4545.363044696026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64</v>
      </c>
      <c r="B69" s="70">
        <f t="shared" ref="B69:Q69" si="46">SUM(B70:B71)</f>
        <v>23415.558899514486</v>
      </c>
      <c r="C69" s="70">
        <f t="shared" si="46"/>
        <v>22834.960219701476</v>
      </c>
      <c r="D69" s="70">
        <f t="shared" si="46"/>
        <v>22957.284885777648</v>
      </c>
      <c r="E69" s="70">
        <f t="shared" si="46"/>
        <v>21892.192573394655</v>
      </c>
      <c r="F69" s="70">
        <f t="shared" si="46"/>
        <v>21563.711703981244</v>
      </c>
      <c r="G69" s="70">
        <f t="shared" si="46"/>
        <v>21195.540879741326</v>
      </c>
      <c r="H69" s="70">
        <f t="shared" si="46"/>
        <v>20385.362855527848</v>
      </c>
      <c r="I69" s="70">
        <f t="shared" si="46"/>
        <v>19833.687463108414</v>
      </c>
      <c r="J69" s="70">
        <f t="shared" si="46"/>
        <v>19203.529161561943</v>
      </c>
      <c r="K69" s="70">
        <f t="shared" si="46"/>
        <v>15235.683581722295</v>
      </c>
      <c r="L69" s="70">
        <f t="shared" si="46"/>
        <v>16470.243926924984</v>
      </c>
      <c r="M69" s="70">
        <f t="shared" si="46"/>
        <v>17645.339955003201</v>
      </c>
      <c r="N69" s="70">
        <f t="shared" si="46"/>
        <v>16152.182778848568</v>
      </c>
      <c r="O69" s="70">
        <f t="shared" si="46"/>
        <v>16059.225300875802</v>
      </c>
      <c r="P69" s="70">
        <f t="shared" si="46"/>
        <v>15577.820471242183</v>
      </c>
      <c r="Q69" s="70">
        <f t="shared" si="46"/>
        <v>15958.454843955416</v>
      </c>
    </row>
    <row r="70" spans="1:17" x14ac:dyDescent="0.25">
      <c r="A70" s="55" t="s">
        <v>344</v>
      </c>
      <c r="B70" s="54">
        <v>15249.692343235471</v>
      </c>
      <c r="C70" s="54">
        <v>14725.801616357352</v>
      </c>
      <c r="D70" s="54">
        <v>14886.965737552327</v>
      </c>
      <c r="E70" s="54">
        <v>13900.644155645881</v>
      </c>
      <c r="F70" s="54">
        <v>13587.911881641219</v>
      </c>
      <c r="G70" s="54">
        <v>13201.63815744629</v>
      </c>
      <c r="H70" s="54">
        <v>12749.414183894098</v>
      </c>
      <c r="I70" s="54">
        <v>12028.110345621808</v>
      </c>
      <c r="J70" s="54">
        <v>11441.663318696514</v>
      </c>
      <c r="K70" s="54">
        <v>9706.1594255252639</v>
      </c>
      <c r="L70" s="54">
        <v>10391.146258517658</v>
      </c>
      <c r="M70" s="54">
        <v>11035.124766510244</v>
      </c>
      <c r="N70" s="54">
        <v>10220.380047355189</v>
      </c>
      <c r="O70" s="54">
        <v>10328.969135752759</v>
      </c>
      <c r="P70" s="54">
        <v>9819.8038713841797</v>
      </c>
      <c r="Q70" s="54">
        <v>10124.174743239608</v>
      </c>
    </row>
    <row r="71" spans="1:17" x14ac:dyDescent="0.25">
      <c r="A71" s="52" t="s">
        <v>107</v>
      </c>
      <c r="B71" s="51">
        <v>8165.8665562790156</v>
      </c>
      <c r="C71" s="51">
        <v>8109.1586033441254</v>
      </c>
      <c r="D71" s="51">
        <v>8070.3191482253187</v>
      </c>
      <c r="E71" s="51">
        <v>7991.5484177487751</v>
      </c>
      <c r="F71" s="51">
        <v>7975.7998223400245</v>
      </c>
      <c r="G71" s="51">
        <v>7993.9027222950353</v>
      </c>
      <c r="H71" s="51">
        <v>7635.9486716337524</v>
      </c>
      <c r="I71" s="51">
        <v>7805.5771174866068</v>
      </c>
      <c r="J71" s="51">
        <v>7761.8658428654271</v>
      </c>
      <c r="K71" s="51">
        <v>5529.5241561970306</v>
      </c>
      <c r="L71" s="51">
        <v>6079.0976684073275</v>
      </c>
      <c r="M71" s="51">
        <v>6610.2151884929563</v>
      </c>
      <c r="N71" s="51">
        <v>5931.8027314933779</v>
      </c>
      <c r="O71" s="51">
        <v>5730.2561651230417</v>
      </c>
      <c r="P71" s="51">
        <v>5758.0165998580023</v>
      </c>
      <c r="Q71" s="51">
        <v>5834.2801007158077</v>
      </c>
    </row>
    <row r="72" spans="1:17" x14ac:dyDescent="0.25">
      <c r="A72" s="50" t="s">
        <v>106</v>
      </c>
      <c r="B72" s="38">
        <f t="shared" ref="B72:Q72" si="47">SUM(B73:B74,B77)</f>
        <v>23415.558894059206</v>
      </c>
      <c r="C72" s="38">
        <f t="shared" si="47"/>
        <v>22834.960214097679</v>
      </c>
      <c r="D72" s="38">
        <f t="shared" si="47"/>
        <v>22957.284885777641</v>
      </c>
      <c r="E72" s="38">
        <f t="shared" si="47"/>
        <v>21892.192573394655</v>
      </c>
      <c r="F72" s="38">
        <f t="shared" si="47"/>
        <v>21563.71170398124</v>
      </c>
      <c r="G72" s="38">
        <f t="shared" si="47"/>
        <v>21195.540879741326</v>
      </c>
      <c r="H72" s="38">
        <f t="shared" si="47"/>
        <v>20385.362855527848</v>
      </c>
      <c r="I72" s="38">
        <f t="shared" si="47"/>
        <v>19833.687463108414</v>
      </c>
      <c r="J72" s="38">
        <f t="shared" si="47"/>
        <v>19203.529161561939</v>
      </c>
      <c r="K72" s="38">
        <f t="shared" si="47"/>
        <v>15235.683581722295</v>
      </c>
      <c r="L72" s="38">
        <f t="shared" si="47"/>
        <v>16470.243926924988</v>
      </c>
      <c r="M72" s="38">
        <f t="shared" si="47"/>
        <v>17645.339955003197</v>
      </c>
      <c r="N72" s="38">
        <f t="shared" si="47"/>
        <v>16152.182778848564</v>
      </c>
      <c r="O72" s="38">
        <f t="shared" si="47"/>
        <v>16059.225300875798</v>
      </c>
      <c r="P72" s="38">
        <f t="shared" si="47"/>
        <v>15577.820471242183</v>
      </c>
      <c r="Q72" s="38">
        <f t="shared" si="47"/>
        <v>15958.454843955416</v>
      </c>
    </row>
    <row r="73" spans="1:17" x14ac:dyDescent="0.25">
      <c r="A73" s="121" t="s">
        <v>45</v>
      </c>
      <c r="B73" s="120">
        <f>NFM_emi!B$5</f>
        <v>4125.4126673866731</v>
      </c>
      <c r="C73" s="120">
        <f>NFM_emi!C$5</f>
        <v>3658.481056731247</v>
      </c>
      <c r="D73" s="120">
        <f>NFM_emi!D$5</f>
        <v>4075.4035130923498</v>
      </c>
      <c r="E73" s="120">
        <f>NFM_emi!E$5</f>
        <v>4255.6893585742746</v>
      </c>
      <c r="F73" s="120">
        <f>NFM_emi!F$5</f>
        <v>4528.833245661468</v>
      </c>
      <c r="G73" s="120">
        <f>NFM_emi!G$5</f>
        <v>4602.531262496731</v>
      </c>
      <c r="H73" s="120">
        <f>NFM_emi!H$5</f>
        <v>4780.9609002459356</v>
      </c>
      <c r="I73" s="120">
        <f>NFM_emi!I$5</f>
        <v>4006.1298877634094</v>
      </c>
      <c r="J73" s="120">
        <f>NFM_emi!J$5</f>
        <v>4077.4412963613304</v>
      </c>
      <c r="K73" s="120">
        <f>NFM_emi!K$5</f>
        <v>2957.1868008838624</v>
      </c>
      <c r="L73" s="120">
        <f>NFM_emi!L$5</f>
        <v>3502.6337815918678</v>
      </c>
      <c r="M73" s="120">
        <f>NFM_emi!M$5</f>
        <v>3568.8974820932226</v>
      </c>
      <c r="N73" s="120">
        <f>NFM_emi!N$5</f>
        <v>3559.8620045559587</v>
      </c>
      <c r="O73" s="120">
        <f>NFM_emi!O$5</f>
        <v>3527.9889394543316</v>
      </c>
      <c r="P73" s="120">
        <f>NFM_emi!P$5</f>
        <v>3410.1360026320967</v>
      </c>
      <c r="Q73" s="120">
        <f>NFM_emi!Q$5</f>
        <v>3713.2394203665008</v>
      </c>
    </row>
    <row r="74" spans="1:17" x14ac:dyDescent="0.25">
      <c r="A74" s="179" t="s">
        <v>60</v>
      </c>
      <c r="B74" s="189">
        <f>SUM(B75:B76)</f>
        <v>6768.4470715222187</v>
      </c>
      <c r="C74" s="189">
        <f t="shared" ref="C74:Q74" si="48">SUM(C75:C76)</f>
        <v>6974.3232791545888</v>
      </c>
      <c r="D74" s="189">
        <f t="shared" si="48"/>
        <v>6992.1827403852903</v>
      </c>
      <c r="E74" s="189">
        <f t="shared" si="48"/>
        <v>6960.2095117675235</v>
      </c>
      <c r="F74" s="189">
        <f t="shared" si="48"/>
        <v>7060.7103666197445</v>
      </c>
      <c r="G74" s="189">
        <f t="shared" si="48"/>
        <v>6960.1592209526107</v>
      </c>
      <c r="H74" s="189">
        <f t="shared" si="48"/>
        <v>6516.4932235418601</v>
      </c>
      <c r="I74" s="189">
        <f t="shared" si="48"/>
        <v>6747.2572209849241</v>
      </c>
      <c r="J74" s="189">
        <f t="shared" si="48"/>
        <v>6570.7555861042119</v>
      </c>
      <c r="K74" s="189">
        <f t="shared" si="48"/>
        <v>5128.0826122803064</v>
      </c>
      <c r="L74" s="189">
        <f t="shared" si="48"/>
        <v>5290.8547818387324</v>
      </c>
      <c r="M74" s="189">
        <f t="shared" si="48"/>
        <v>5825.2573978422352</v>
      </c>
      <c r="N74" s="189">
        <f t="shared" si="48"/>
        <v>4923.2647388192472</v>
      </c>
      <c r="O74" s="189">
        <f t="shared" si="48"/>
        <v>4842.4510241011531</v>
      </c>
      <c r="P74" s="189">
        <f t="shared" si="48"/>
        <v>4704.6964713797479</v>
      </c>
      <c r="Q74" s="189">
        <f t="shared" si="48"/>
        <v>4782.9830706980638</v>
      </c>
    </row>
    <row r="75" spans="1:17" x14ac:dyDescent="0.25">
      <c r="A75" s="102" t="s">
        <v>44</v>
      </c>
      <c r="B75" s="189">
        <f>NFM_emi!B$33</f>
        <v>6147.3886650532349</v>
      </c>
      <c r="C75" s="189">
        <f>NFM_emi!C$33</f>
        <v>6341.7106405459444</v>
      </c>
      <c r="D75" s="189">
        <f>NFM_emi!D$33</f>
        <v>6413.5899532454459</v>
      </c>
      <c r="E75" s="189">
        <f>NFM_emi!E$33</f>
        <v>6401.5712438393812</v>
      </c>
      <c r="F75" s="189">
        <f>NFM_emi!F$33</f>
        <v>6514.461413502454</v>
      </c>
      <c r="G75" s="189">
        <f>NFM_emi!G$33</f>
        <v>6385.736975711071</v>
      </c>
      <c r="H75" s="189">
        <f>NFM_emi!H$33</f>
        <v>5961.5742880324624</v>
      </c>
      <c r="I75" s="189">
        <f>NFM_emi!I$33</f>
        <v>6194.5103752234791</v>
      </c>
      <c r="J75" s="189">
        <f>NFM_emi!J$33</f>
        <v>6051.9074036399152</v>
      </c>
      <c r="K75" s="189">
        <f>NFM_emi!K$33</f>
        <v>4551.2777779371936</v>
      </c>
      <c r="L75" s="189">
        <f>NFM_emi!L$33</f>
        <v>4567.9719095975761</v>
      </c>
      <c r="M75" s="189">
        <f>NFM_emi!M$33</f>
        <v>5039.4243990045688</v>
      </c>
      <c r="N75" s="189">
        <f>NFM_emi!N$33</f>
        <v>4228.5609033997707</v>
      </c>
      <c r="O75" s="189">
        <f>NFM_emi!O$33</f>
        <v>4114.5097908985072</v>
      </c>
      <c r="P75" s="189">
        <f>NFM_emi!P$33</f>
        <v>3987.972515315329</v>
      </c>
      <c r="Q75" s="189">
        <f>NFM_emi!Q$33</f>
        <v>4092.4975189916368</v>
      </c>
    </row>
    <row r="76" spans="1:17" x14ac:dyDescent="0.25">
      <c r="A76" s="102" t="s">
        <v>345</v>
      </c>
      <c r="B76" s="189">
        <f>NFM_emi!B$70</f>
        <v>621.05840646898366</v>
      </c>
      <c r="C76" s="189">
        <f>NFM_emi!C$70</f>
        <v>632.61263860864403</v>
      </c>
      <c r="D76" s="189">
        <f>NFM_emi!D$70</f>
        <v>578.59278713984463</v>
      </c>
      <c r="E76" s="189">
        <f>NFM_emi!E$70</f>
        <v>558.63826792814234</v>
      </c>
      <c r="F76" s="189">
        <f>NFM_emi!F$70</f>
        <v>546.24895311729051</v>
      </c>
      <c r="G76" s="189">
        <f>NFM_emi!G$70</f>
        <v>574.42224524153949</v>
      </c>
      <c r="H76" s="189">
        <f>NFM_emi!H$70</f>
        <v>554.91893550939733</v>
      </c>
      <c r="I76" s="189">
        <f>NFM_emi!I$70</f>
        <v>552.74684576144489</v>
      </c>
      <c r="J76" s="189">
        <f>NFM_emi!J$70</f>
        <v>518.84818246429654</v>
      </c>
      <c r="K76" s="189">
        <f>NFM_emi!K$70</f>
        <v>576.80483434311304</v>
      </c>
      <c r="L76" s="189">
        <f>NFM_emi!L$70</f>
        <v>722.88287224115675</v>
      </c>
      <c r="M76" s="189">
        <f>NFM_emi!M$70</f>
        <v>785.83299883766665</v>
      </c>
      <c r="N76" s="189">
        <f>NFM_emi!N$70</f>
        <v>694.70383541947626</v>
      </c>
      <c r="O76" s="189">
        <f>NFM_emi!O$70</f>
        <v>727.94123320264578</v>
      </c>
      <c r="P76" s="189">
        <f>NFM_emi!P$70</f>
        <v>716.72395606441842</v>
      </c>
      <c r="Q76" s="189">
        <f>NFM_emi!Q$70</f>
        <v>690.48555170642737</v>
      </c>
    </row>
    <row r="77" spans="1:17" x14ac:dyDescent="0.25">
      <c r="A77" s="119" t="s">
        <v>43</v>
      </c>
      <c r="B77" s="118">
        <f>NFM_emi!B$112</f>
        <v>12521.699155150316</v>
      </c>
      <c r="C77" s="118">
        <f>NFM_emi!C$112</f>
        <v>12202.155878211841</v>
      </c>
      <c r="D77" s="118">
        <f>NFM_emi!D$112</f>
        <v>11889.698632300002</v>
      </c>
      <c r="E77" s="118">
        <f>NFM_emi!E$112</f>
        <v>10676.293703052856</v>
      </c>
      <c r="F77" s="118">
        <f>NFM_emi!F$112</f>
        <v>9974.1680917000267</v>
      </c>
      <c r="G77" s="118">
        <f>NFM_emi!G$112</f>
        <v>9632.8503962919858</v>
      </c>
      <c r="H77" s="118">
        <f>NFM_emi!H$112</f>
        <v>9087.9087317400536</v>
      </c>
      <c r="I77" s="118">
        <f>NFM_emi!I$112</f>
        <v>9080.3003543600789</v>
      </c>
      <c r="J77" s="118">
        <f>NFM_emi!J$112</f>
        <v>8555.3322790963975</v>
      </c>
      <c r="K77" s="118">
        <f>NFM_emi!K$112</f>
        <v>7150.4141685581253</v>
      </c>
      <c r="L77" s="118">
        <f>NFM_emi!L$112</f>
        <v>7676.7553634943852</v>
      </c>
      <c r="M77" s="118">
        <f>NFM_emi!M$112</f>
        <v>8251.1850750677404</v>
      </c>
      <c r="N77" s="118">
        <f>NFM_emi!N$112</f>
        <v>7669.0560354733598</v>
      </c>
      <c r="O77" s="118">
        <f>NFM_emi!O$112</f>
        <v>7688.7853373203152</v>
      </c>
      <c r="P77" s="118">
        <f>NFM_emi!P$112</f>
        <v>7462.9879972303397</v>
      </c>
      <c r="Q77" s="118">
        <f>NFM_emi!Q$112</f>
        <v>7462.2323528908528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105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45</v>
      </c>
      <c r="B80" s="187">
        <f t="shared" ref="B80:Q80" si="49">IF(B$4=0,"",B$4/B$11*1000)</f>
        <v>298.51123392326338</v>
      </c>
      <c r="C80" s="187">
        <f t="shared" si="49"/>
        <v>340.47530658987614</v>
      </c>
      <c r="D80" s="187">
        <f t="shared" si="49"/>
        <v>274.67216453969502</v>
      </c>
      <c r="E80" s="187">
        <f t="shared" si="49"/>
        <v>271.71942480325515</v>
      </c>
      <c r="F80" s="187">
        <f t="shared" si="49"/>
        <v>259.88652495506244</v>
      </c>
      <c r="G80" s="187">
        <f t="shared" si="49"/>
        <v>243.89853009072161</v>
      </c>
      <c r="H80" s="187">
        <f t="shared" si="49"/>
        <v>268.30101774733589</v>
      </c>
      <c r="I80" s="187">
        <f t="shared" si="49"/>
        <v>291.1965936997313</v>
      </c>
      <c r="J80" s="187">
        <f t="shared" si="49"/>
        <v>259.23897565901495</v>
      </c>
      <c r="K80" s="187">
        <f t="shared" si="49"/>
        <v>228.70512549501242</v>
      </c>
      <c r="L80" s="187">
        <f t="shared" si="49"/>
        <v>233.20002112756282</v>
      </c>
      <c r="M80" s="187">
        <f t="shared" si="49"/>
        <v>228.28941618733276</v>
      </c>
      <c r="N80" s="187">
        <f t="shared" si="49"/>
        <v>239.50379807590616</v>
      </c>
      <c r="O80" s="187">
        <f t="shared" si="49"/>
        <v>233.7030456763504</v>
      </c>
      <c r="P80" s="187">
        <f t="shared" si="49"/>
        <v>239.98997138036347</v>
      </c>
      <c r="Q80" s="187">
        <f t="shared" si="49"/>
        <v>242.95034498199769</v>
      </c>
    </row>
    <row r="81" spans="1:17" x14ac:dyDescent="0.25">
      <c r="A81" s="180" t="s">
        <v>60</v>
      </c>
      <c r="B81" s="186">
        <f t="shared" ref="B81:Q81" si="50">IF(B$5=0,"",B$5/B$12*1000)</f>
        <v>1603.8225078208582</v>
      </c>
      <c r="C81" s="186">
        <f t="shared" si="50"/>
        <v>1568.6183776463738</v>
      </c>
      <c r="D81" s="186">
        <f t="shared" si="50"/>
        <v>1436.8598093605301</v>
      </c>
      <c r="E81" s="186">
        <f t="shared" si="50"/>
        <v>1419.6786179856574</v>
      </c>
      <c r="F81" s="186">
        <f t="shared" si="50"/>
        <v>1471.142019474328</v>
      </c>
      <c r="G81" s="186">
        <f t="shared" si="50"/>
        <v>1413.44957846595</v>
      </c>
      <c r="H81" s="186">
        <f t="shared" si="50"/>
        <v>1521.6845903409867</v>
      </c>
      <c r="I81" s="186">
        <f t="shared" si="50"/>
        <v>1625.9074409695197</v>
      </c>
      <c r="J81" s="186">
        <f t="shared" si="50"/>
        <v>1551.6596922914105</v>
      </c>
      <c r="K81" s="186">
        <f t="shared" si="50"/>
        <v>1661.0099802066086</v>
      </c>
      <c r="L81" s="186">
        <f t="shared" si="50"/>
        <v>1729.8783880981316</v>
      </c>
      <c r="M81" s="186">
        <f t="shared" si="50"/>
        <v>1822.6760996084529</v>
      </c>
      <c r="N81" s="186">
        <f t="shared" si="50"/>
        <v>1923.0378803185583</v>
      </c>
      <c r="O81" s="186">
        <f t="shared" si="50"/>
        <v>1993.6611644816792</v>
      </c>
      <c r="P81" s="186">
        <f t="shared" si="50"/>
        <v>2022.2194369197882</v>
      </c>
      <c r="Q81" s="186">
        <f t="shared" si="50"/>
        <v>2008.488790449984</v>
      </c>
    </row>
    <row r="82" spans="1:17" x14ac:dyDescent="0.25">
      <c r="A82" s="108" t="s">
        <v>43</v>
      </c>
      <c r="B82" s="185">
        <f t="shared" ref="B82:Q82" si="51">IF(B$8=0,"",B$8/B$15*1000)</f>
        <v>654.26506845962683</v>
      </c>
      <c r="C82" s="185">
        <f t="shared" si="51"/>
        <v>602.39411847442693</v>
      </c>
      <c r="D82" s="185">
        <f t="shared" si="51"/>
        <v>554.90448130116317</v>
      </c>
      <c r="E82" s="185">
        <f t="shared" si="51"/>
        <v>597.55647855837742</v>
      </c>
      <c r="F82" s="185">
        <f t="shared" si="51"/>
        <v>649.08563597226225</v>
      </c>
      <c r="G82" s="185">
        <f t="shared" si="51"/>
        <v>683.88599507080301</v>
      </c>
      <c r="H82" s="185">
        <f t="shared" si="51"/>
        <v>760.54403316453806</v>
      </c>
      <c r="I82" s="185">
        <f t="shared" si="51"/>
        <v>842.00841425168414</v>
      </c>
      <c r="J82" s="185">
        <f t="shared" si="51"/>
        <v>759.64225219528817</v>
      </c>
      <c r="K82" s="185">
        <f t="shared" si="51"/>
        <v>754.62641442262338</v>
      </c>
      <c r="L82" s="185">
        <f t="shared" si="51"/>
        <v>768.93590352845274</v>
      </c>
      <c r="M82" s="185">
        <f t="shared" si="51"/>
        <v>776.70723865249568</v>
      </c>
      <c r="N82" s="185">
        <f t="shared" si="51"/>
        <v>805.40035186339708</v>
      </c>
      <c r="O82" s="185">
        <f t="shared" si="51"/>
        <v>751.63681960680128</v>
      </c>
      <c r="P82" s="185">
        <f t="shared" si="51"/>
        <v>757.78377834441835</v>
      </c>
      <c r="Q82" s="185">
        <f t="shared" si="51"/>
        <v>782.59628343597456</v>
      </c>
    </row>
    <row r="83" spans="1:17" x14ac:dyDescent="0.25">
      <c r="A83" s="184" t="s">
        <v>104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45</v>
      </c>
      <c r="B84" s="113">
        <f t="shared" ref="B84:Q84" si="52">IF(B$63=0,"",B$63/B$11)</f>
        <v>0.33530090657143979</v>
      </c>
      <c r="C84" s="113">
        <f t="shared" si="52"/>
        <v>0.34983566119209819</v>
      </c>
      <c r="D84" s="113">
        <f t="shared" si="52"/>
        <v>0.34341851444271487</v>
      </c>
      <c r="E84" s="113">
        <f t="shared" si="52"/>
        <v>0.33469080152884784</v>
      </c>
      <c r="F84" s="113">
        <f t="shared" si="52"/>
        <v>0.32859649790793705</v>
      </c>
      <c r="G84" s="113">
        <f t="shared" si="52"/>
        <v>0.2832251089433151</v>
      </c>
      <c r="H84" s="113">
        <f t="shared" si="52"/>
        <v>0.29329276723618619</v>
      </c>
      <c r="I84" s="113">
        <f t="shared" si="52"/>
        <v>0.28452946492722719</v>
      </c>
      <c r="J84" s="113">
        <f t="shared" si="52"/>
        <v>0.27293272560075515</v>
      </c>
      <c r="K84" s="113">
        <f t="shared" si="52"/>
        <v>0.30077621868674553</v>
      </c>
      <c r="L84" s="113">
        <f t="shared" si="52"/>
        <v>0.27643127028797015</v>
      </c>
      <c r="M84" s="113">
        <f t="shared" si="52"/>
        <v>0.26959540877557697</v>
      </c>
      <c r="N84" s="113">
        <f t="shared" si="52"/>
        <v>0.28263956653360373</v>
      </c>
      <c r="O84" s="113">
        <f t="shared" si="52"/>
        <v>0.28147249970645771</v>
      </c>
      <c r="P84" s="113">
        <f t="shared" si="52"/>
        <v>0.26960151827290862</v>
      </c>
      <c r="Q84" s="113">
        <f t="shared" si="52"/>
        <v>0.27089456371430454</v>
      </c>
    </row>
    <row r="85" spans="1:17" x14ac:dyDescent="0.25">
      <c r="A85" s="180" t="s">
        <v>60</v>
      </c>
      <c r="B85" s="182">
        <f t="shared" ref="B85:Q85" si="53">IF(B$64=0,"",B$64/B$12)</f>
        <v>0.84011902044625064</v>
      </c>
      <c r="C85" s="182">
        <f t="shared" si="53"/>
        <v>0.87826771462592668</v>
      </c>
      <c r="D85" s="182">
        <f t="shared" si="53"/>
        <v>0.8422085894188287</v>
      </c>
      <c r="E85" s="182">
        <f t="shared" si="53"/>
        <v>0.86195776280616254</v>
      </c>
      <c r="F85" s="182">
        <f t="shared" si="53"/>
        <v>0.85301901271211689</v>
      </c>
      <c r="G85" s="182">
        <f t="shared" si="53"/>
        <v>0.78389615708739324</v>
      </c>
      <c r="H85" s="182">
        <f t="shared" si="53"/>
        <v>0.72050260265022203</v>
      </c>
      <c r="I85" s="182">
        <f t="shared" si="53"/>
        <v>0.72144632244019913</v>
      </c>
      <c r="J85" s="182">
        <f t="shared" si="53"/>
        <v>0.69948144708919169</v>
      </c>
      <c r="K85" s="182">
        <f t="shared" si="53"/>
        <v>0.72312199742798822</v>
      </c>
      <c r="L85" s="182">
        <f t="shared" si="53"/>
        <v>0.65523263596762571</v>
      </c>
      <c r="M85" s="182">
        <f t="shared" si="53"/>
        <v>0.70969403022201005</v>
      </c>
      <c r="N85" s="182">
        <f t="shared" si="53"/>
        <v>0.648935275782768</v>
      </c>
      <c r="O85" s="182">
        <f t="shared" si="53"/>
        <v>0.65306820152431289</v>
      </c>
      <c r="P85" s="182">
        <f t="shared" si="53"/>
        <v>0.62482180182477198</v>
      </c>
      <c r="Q85" s="182">
        <f t="shared" si="53"/>
        <v>0.58366761234411457</v>
      </c>
    </row>
    <row r="86" spans="1:17" x14ac:dyDescent="0.25">
      <c r="A86" s="179" t="s">
        <v>44</v>
      </c>
      <c r="B86" s="182">
        <f t="shared" ref="B86:Q86" si="54">IF(B$65=0,"",B$65/B$13)</f>
        <v>1.4120664889044217</v>
      </c>
      <c r="C86" s="182">
        <f t="shared" si="54"/>
        <v>1.4402689409520941</v>
      </c>
      <c r="D86" s="182">
        <f t="shared" si="54"/>
        <v>1.3881357411929334</v>
      </c>
      <c r="E86" s="182">
        <f t="shared" si="54"/>
        <v>1.3982530014232231</v>
      </c>
      <c r="F86" s="182">
        <f t="shared" si="54"/>
        <v>1.3687743640897441</v>
      </c>
      <c r="G86" s="182">
        <f t="shared" si="54"/>
        <v>1.3578273837261123</v>
      </c>
      <c r="H86" s="182">
        <f t="shared" si="54"/>
        <v>1.3262263487644455</v>
      </c>
      <c r="I86" s="182">
        <f t="shared" si="54"/>
        <v>1.3366053536311047</v>
      </c>
      <c r="J86" s="182">
        <f t="shared" si="54"/>
        <v>1.301899921520087</v>
      </c>
      <c r="K86" s="182">
        <f t="shared" si="54"/>
        <v>1.3220255196172828</v>
      </c>
      <c r="L86" s="182">
        <f t="shared" si="54"/>
        <v>1.3093620862429678</v>
      </c>
      <c r="M86" s="182">
        <f t="shared" si="54"/>
        <v>1.3329667564347836</v>
      </c>
      <c r="N86" s="182">
        <f t="shared" si="54"/>
        <v>1.336860983754355</v>
      </c>
      <c r="O86" s="182">
        <f t="shared" si="54"/>
        <v>1.3285674366641249</v>
      </c>
      <c r="P86" s="182">
        <f t="shared" si="54"/>
        <v>1.257747725443479</v>
      </c>
      <c r="Q86" s="182">
        <f t="shared" si="54"/>
        <v>1.1945016544412865</v>
      </c>
    </row>
    <row r="87" spans="1:17" x14ac:dyDescent="0.25">
      <c r="A87" s="179" t="s">
        <v>345</v>
      </c>
      <c r="B87" s="182">
        <f t="shared" ref="B87:Q87" si="55">IF(B$66=0,"",B$66/B$14)</f>
        <v>0.16189467335773863</v>
      </c>
      <c r="C87" s="182">
        <f t="shared" si="55"/>
        <v>0.16822909630946389</v>
      </c>
      <c r="D87" s="182">
        <f t="shared" si="55"/>
        <v>0.15686687198974378</v>
      </c>
      <c r="E87" s="182">
        <f t="shared" si="55"/>
        <v>0.15771133220206435</v>
      </c>
      <c r="F87" s="182">
        <f t="shared" si="55"/>
        <v>0.15859287460435217</v>
      </c>
      <c r="G87" s="182">
        <f t="shared" si="55"/>
        <v>0.14479261610808386</v>
      </c>
      <c r="H87" s="182">
        <f t="shared" si="55"/>
        <v>0.1403837656172002</v>
      </c>
      <c r="I87" s="182">
        <f t="shared" si="55"/>
        <v>0.13922919652733934</v>
      </c>
      <c r="J87" s="182">
        <f t="shared" si="55"/>
        <v>0.13310093384441296</v>
      </c>
      <c r="K87" s="182">
        <f t="shared" si="55"/>
        <v>0.15781372473720862</v>
      </c>
      <c r="L87" s="182">
        <f t="shared" si="55"/>
        <v>0.1539260376662949</v>
      </c>
      <c r="M87" s="182">
        <f t="shared" si="55"/>
        <v>0.16617686614037375</v>
      </c>
      <c r="N87" s="182">
        <f t="shared" si="55"/>
        <v>0.1662370186406022</v>
      </c>
      <c r="O87" s="182">
        <f t="shared" si="55"/>
        <v>0.18006136323951913</v>
      </c>
      <c r="P87" s="182">
        <f t="shared" si="55"/>
        <v>0.17775423056123268</v>
      </c>
      <c r="Q87" s="182">
        <f t="shared" si="55"/>
        <v>0.16074738453740714</v>
      </c>
    </row>
    <row r="88" spans="1:17" x14ac:dyDescent="0.25">
      <c r="A88" s="108" t="s">
        <v>43</v>
      </c>
      <c r="B88" s="112">
        <f t="shared" ref="B88:Q88" si="56">IF(B$67=0,"",B$67/B$15)</f>
        <v>0.35149269339958678</v>
      </c>
      <c r="C88" s="112">
        <f t="shared" si="56"/>
        <v>0.35638242828308464</v>
      </c>
      <c r="D88" s="112">
        <f t="shared" si="56"/>
        <v>0.33810438570727291</v>
      </c>
      <c r="E88" s="112">
        <f t="shared" si="56"/>
        <v>0.34200378080439808</v>
      </c>
      <c r="F88" s="112">
        <f t="shared" si="56"/>
        <v>0.33238319038105613</v>
      </c>
      <c r="G88" s="112">
        <f t="shared" si="56"/>
        <v>0.32671285185167209</v>
      </c>
      <c r="H88" s="112">
        <f t="shared" si="56"/>
        <v>0.32141312492512164</v>
      </c>
      <c r="I88" s="112">
        <f t="shared" si="56"/>
        <v>0.32172362605996913</v>
      </c>
      <c r="J88" s="112">
        <f t="shared" si="56"/>
        <v>0.30484976557276861</v>
      </c>
      <c r="K88" s="112">
        <f t="shared" si="56"/>
        <v>0.31755776195089036</v>
      </c>
      <c r="L88" s="112">
        <f t="shared" si="56"/>
        <v>0.30559556000210175</v>
      </c>
      <c r="M88" s="112">
        <f t="shared" si="56"/>
        <v>0.30569556546780036</v>
      </c>
      <c r="N88" s="112">
        <f t="shared" si="56"/>
        <v>0.3116303976758576</v>
      </c>
      <c r="O88" s="112">
        <f t="shared" si="56"/>
        <v>0.32096827135076172</v>
      </c>
      <c r="P88" s="112">
        <f t="shared" si="56"/>
        <v>0.30336092162463207</v>
      </c>
      <c r="Q88" s="112">
        <f t="shared" si="56"/>
        <v>0.30454062508342011</v>
      </c>
    </row>
    <row r="89" spans="1:17" x14ac:dyDescent="0.25">
      <c r="A89" s="184" t="s">
        <v>103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45</v>
      </c>
      <c r="B90" s="113">
        <f>IF(NFM_ued!B$5=0,"",NFM_ued!B$5/B$11)</f>
        <v>0.12807868798350552</v>
      </c>
      <c r="C90" s="113">
        <f>IF(NFM_ued!C$5=0,"",NFM_ued!C$5/C$11)</f>
        <v>0.13478686547178165</v>
      </c>
      <c r="D90" s="113">
        <f>IF(NFM_ued!D$5=0,"",NFM_ued!D$5/D$11)</f>
        <v>0.13252172674199394</v>
      </c>
      <c r="E90" s="113">
        <f>IF(NFM_ued!E$5=0,"",NFM_ued!E$5/E$11)</f>
        <v>0.12960508092572823</v>
      </c>
      <c r="F90" s="113">
        <f>IF(NFM_ued!F$5=0,"",NFM_ued!F$5/F$11)</f>
        <v>0.12967923342481652</v>
      </c>
      <c r="G90" s="113">
        <f>IF(NFM_ued!G$5=0,"",NFM_ued!G$5/G$11)</f>
        <v>0.112657710539105</v>
      </c>
      <c r="H90" s="113">
        <f>IF(NFM_ued!H$5=0,"",NFM_ued!H$5/H$11)</f>
        <v>0.11814833498273006</v>
      </c>
      <c r="I90" s="113">
        <f>IF(NFM_ued!I$5=0,"",NFM_ued!I$5/I$11)</f>
        <v>0.11586789112385557</v>
      </c>
      <c r="J90" s="113">
        <f>IF(NFM_ued!J$5=0,"",NFM_ued!J$5/J$11)</f>
        <v>0.11187267494396751</v>
      </c>
      <c r="K90" s="113">
        <f>IF(NFM_ued!K$5=0,"",NFM_ued!K$5/K$11)</f>
        <v>0.12599004403433484</v>
      </c>
      <c r="L90" s="113">
        <f>IF(NFM_ued!L$5=0,"",NFM_ued!L$5/L$11)</f>
        <v>0.11684742188843915</v>
      </c>
      <c r="M90" s="113">
        <f>IF(NFM_ued!M$5=0,"",NFM_ued!M$5/M$11)</f>
        <v>0.11459907089177945</v>
      </c>
      <c r="N90" s="113">
        <f>IF(NFM_ued!N$5=0,"",NFM_ued!N$5/N$11)</f>
        <v>0.12125167274192726</v>
      </c>
      <c r="O90" s="113">
        <f>IF(NFM_ued!O$5=0,"",NFM_ued!O$5/O$11)</f>
        <v>0.12143785337866797</v>
      </c>
      <c r="P90" s="113">
        <f>IF(NFM_ued!P$5=0,"",NFM_ued!P$5/P$11)</f>
        <v>0.11737236141987933</v>
      </c>
      <c r="Q90" s="113">
        <f>IF(NFM_ued!Q$5=0,"",NFM_ued!Q$5/Q$11)</f>
        <v>0.12134961080054976</v>
      </c>
    </row>
    <row r="91" spans="1:17" x14ac:dyDescent="0.25">
      <c r="A91" s="180" t="s">
        <v>60</v>
      </c>
      <c r="B91" s="182">
        <f>IF(SUM(NFM_ued!B$33,NFM_ued!B$70)=0,"",SUM(NFM_ued!B$33,NFM_ued!B$70)/B$12)</f>
        <v>0.42078663560675578</v>
      </c>
      <c r="C91" s="182">
        <f>IF(SUM(NFM_ued!C$33,NFM_ued!C$70)=0,"",SUM(NFM_ued!C$33,NFM_ued!C$70)/C$12)</f>
        <v>0.4383884418015212</v>
      </c>
      <c r="D91" s="182">
        <f>IF(SUM(NFM_ued!D$33,NFM_ued!D$70)=0,"",SUM(NFM_ued!D$33,NFM_ued!D$70)/D$12)</f>
        <v>0.42217248703721499</v>
      </c>
      <c r="E91" s="182">
        <f>IF(SUM(NFM_ued!E$33,NFM_ued!E$70)=0,"",SUM(NFM_ued!E$33,NFM_ued!E$70)/E$12)</f>
        <v>0.43080849160346996</v>
      </c>
      <c r="F91" s="182">
        <f>IF(SUM(NFM_ued!F$33,NFM_ued!F$70)=0,"",SUM(NFM_ued!F$33,NFM_ued!F$70)/F$12)</f>
        <v>0.42962003752833888</v>
      </c>
      <c r="G91" s="182">
        <f>IF(SUM(NFM_ued!G$33,NFM_ued!G$70)=0,"",SUM(NFM_ued!G$33,NFM_ued!G$70)/G$12)</f>
        <v>0.39627012112158777</v>
      </c>
      <c r="H91" s="182">
        <f>IF(SUM(NFM_ued!H$33,NFM_ued!H$70)=0,"",SUM(NFM_ued!H$33,NFM_ued!H$70)/H$12)</f>
        <v>0.36201941105509916</v>
      </c>
      <c r="I91" s="182">
        <f>IF(SUM(NFM_ued!I$33,NFM_ued!I$70)=0,"",SUM(NFM_ued!I$33,NFM_ued!I$70)/I$12)</f>
        <v>0.36555024387338286</v>
      </c>
      <c r="J91" s="182">
        <f>IF(SUM(NFM_ued!J$33,NFM_ued!J$70)=0,"",SUM(NFM_ued!J$33,NFM_ued!J$70)/J$12)</f>
        <v>0.35934817380504724</v>
      </c>
      <c r="K91" s="182">
        <f>IF(SUM(NFM_ued!K$33,NFM_ued!K$70)=0,"",SUM(NFM_ued!K$33,NFM_ued!K$70)/K$12)</f>
        <v>0.3633220948473192</v>
      </c>
      <c r="L91" s="182">
        <f>IF(SUM(NFM_ued!L$33,NFM_ued!L$70)=0,"",SUM(NFM_ued!L$33,NFM_ued!L$70)/L$12)</f>
        <v>0.3349765622601279</v>
      </c>
      <c r="M91" s="182">
        <f>IF(SUM(NFM_ued!M$33,NFM_ued!M$70)=0,"",SUM(NFM_ued!M$33,NFM_ued!M$70)/M$12)</f>
        <v>0.36260462285305362</v>
      </c>
      <c r="N91" s="182">
        <f>IF(SUM(NFM_ued!N$33,NFM_ued!N$70)=0,"",SUM(NFM_ued!N$33,NFM_ued!N$70)/N$12)</f>
        <v>0.33438719087254853</v>
      </c>
      <c r="O91" s="182">
        <f>IF(SUM(NFM_ued!O$33,NFM_ued!O$70)=0,"",SUM(NFM_ued!O$33,NFM_ued!O$70)/O$12)</f>
        <v>0.33803832078449775</v>
      </c>
      <c r="P91" s="182">
        <f>IF(SUM(NFM_ued!P$33,NFM_ued!P$70)=0,"",SUM(NFM_ued!P$33,NFM_ued!P$70)/P$12)</f>
        <v>0.32998177783304961</v>
      </c>
      <c r="Q91" s="182">
        <f>IF(SUM(NFM_ued!Q$33,NFM_ued!Q$70)=0,"",SUM(NFM_ued!Q$33,NFM_ued!Q$70)/Q$12)</f>
        <v>0.32035816272873086</v>
      </c>
    </row>
    <row r="92" spans="1:17" x14ac:dyDescent="0.25">
      <c r="A92" s="179" t="s">
        <v>44</v>
      </c>
      <c r="B92" s="182">
        <f>IF(NFM_ued!B$33=0,"",NFM_ued!B$33/B$13)</f>
        <v>0.71170903202427316</v>
      </c>
      <c r="C92" s="182">
        <f>IF(NFM_ued!C$33=0,"",NFM_ued!C$33/C$13)</f>
        <v>0.72267892881900819</v>
      </c>
      <c r="D92" s="182">
        <f>IF(NFM_ued!D$33=0,"",NFM_ued!D$33/D$13)</f>
        <v>0.69845740084700325</v>
      </c>
      <c r="E92" s="182">
        <f>IF(NFM_ued!E$33=0,"",NFM_ued!E$33/E$13)</f>
        <v>0.70152666556891541</v>
      </c>
      <c r="F92" s="182">
        <f>IF(NFM_ued!F$33=0,"",NFM_ued!F$33/F$13)</f>
        <v>0.69206548477743723</v>
      </c>
      <c r="G92" s="182">
        <f>IF(NFM_ued!G$33=0,"",NFM_ued!G$33/G$13)</f>
        <v>0.68848892295330655</v>
      </c>
      <c r="H92" s="182">
        <f>IF(NFM_ued!H$33=0,"",NFM_ued!H$33/H$13)</f>
        <v>0.66708751184878756</v>
      </c>
      <c r="I92" s="182">
        <f>IF(NFM_ued!I$33=0,"",NFM_ued!I$33/I$13)</f>
        <v>0.67759994223303566</v>
      </c>
      <c r="J92" s="182">
        <f>IF(NFM_ued!J$33=0,"",NFM_ued!J$33/J$13)</f>
        <v>0.66974796937453063</v>
      </c>
      <c r="K92" s="182">
        <f>IF(NFM_ued!K$33=0,"",NFM_ued!K$33/K$13)</f>
        <v>0.66625307730573424</v>
      </c>
      <c r="L92" s="182">
        <f>IF(NFM_ued!L$33=0,"",NFM_ued!L$33/L$13)</f>
        <v>0.67309130866092215</v>
      </c>
      <c r="M92" s="182">
        <f>IF(NFM_ued!M$33=0,"",NFM_ued!M$33/M$13)</f>
        <v>0.68559486122347091</v>
      </c>
      <c r="N92" s="182">
        <f>IF(NFM_ued!N$33=0,"",NFM_ued!N$33/N$13)</f>
        <v>0.69357997284689321</v>
      </c>
      <c r="O92" s="182">
        <f>IF(NFM_ued!O$33=0,"",NFM_ued!O$33/O$13)</f>
        <v>0.69522025198288795</v>
      </c>
      <c r="P92" s="182">
        <f>IF(NFM_ued!P$33=0,"",NFM_ued!P$33/P$13)</f>
        <v>0.67310275472646819</v>
      </c>
      <c r="Q92" s="182">
        <f>IF(NFM_ued!Q$33=0,"",NFM_ued!Q$33/Q$13)</f>
        <v>0.66432864109700107</v>
      </c>
    </row>
    <row r="93" spans="1:17" x14ac:dyDescent="0.25">
      <c r="A93" s="179" t="s">
        <v>345</v>
      </c>
      <c r="B93" s="182">
        <f>IF(NFM_ued!B$70=0,"",NFM_ued!B$70/B$14)</f>
        <v>7.5806260231379458E-2</v>
      </c>
      <c r="C93" s="182">
        <f>IF(NFM_ued!C$70=0,"",NFM_ued!C$70/C$14)</f>
        <v>7.9212669317958562E-2</v>
      </c>
      <c r="D93" s="182">
        <f>IF(NFM_ued!D$70=0,"",NFM_ued!D$70/D$14)</f>
        <v>7.5332113344835347E-2</v>
      </c>
      <c r="E93" s="182">
        <f>IF(NFM_ued!E$70=0,"",NFM_ued!E$70/E$14)</f>
        <v>7.5309702901825787E-2</v>
      </c>
      <c r="F93" s="182">
        <f>IF(NFM_ued!F$70=0,"",NFM_ued!F$70/F$14)</f>
        <v>7.6256804533560166E-2</v>
      </c>
      <c r="G93" s="182">
        <f>IF(NFM_ued!G$70=0,"",NFM_ued!G$70/G$14)</f>
        <v>7.0868640381206327E-2</v>
      </c>
      <c r="H93" s="182">
        <f>IF(NFM_ued!H$70=0,"",NFM_ued!H$70/H$14)</f>
        <v>6.9847025568111495E-2</v>
      </c>
      <c r="I93" s="182">
        <f>IF(NFM_ued!I$70=0,"",NFM_ued!I$70/I$14)</f>
        <v>7.0210877450995177E-2</v>
      </c>
      <c r="J93" s="182">
        <f>IF(NFM_ued!J$70=0,"",NFM_ued!J$70/J$14)</f>
        <v>6.7517157679917908E-2</v>
      </c>
      <c r="K93" s="182">
        <f>IF(NFM_ued!K$70=0,"",NFM_ued!K$70/K$14)</f>
        <v>7.7383902645535796E-2</v>
      </c>
      <c r="L93" s="182">
        <f>IF(NFM_ued!L$70=0,"",NFM_ued!L$70/L$14)</f>
        <v>7.5854834470082441E-2</v>
      </c>
      <c r="M93" s="182">
        <f>IF(NFM_ued!M$70=0,"",NFM_ued!M$70/M$14)</f>
        <v>8.0945036283544158E-2</v>
      </c>
      <c r="N93" s="182">
        <f>IF(NFM_ued!N$70=0,"",NFM_ued!N$70/N$14)</f>
        <v>8.2351647167844905E-2</v>
      </c>
      <c r="O93" s="182">
        <f>IF(NFM_ued!O$70=0,"",NFM_ued!O$70/O$14)</f>
        <v>8.7927754880394463E-2</v>
      </c>
      <c r="P93" s="182">
        <f>IF(NFM_ued!P$70=0,"",NFM_ued!P$70/P$14)</f>
        <v>8.7618088710836969E-2</v>
      </c>
      <c r="Q93" s="182">
        <f>IF(NFM_ued!Q$70=0,"",NFM_ued!Q$70/Q$14)</f>
        <v>8.2204977010982047E-2</v>
      </c>
    </row>
    <row r="94" spans="1:17" x14ac:dyDescent="0.25">
      <c r="A94" s="108" t="s">
        <v>43</v>
      </c>
      <c r="B94" s="112">
        <f>IF(NFM_ued!B$112=0,"",NFM_ued!B$112/B$15)</f>
        <v>0.12555967703729287</v>
      </c>
      <c r="C94" s="112">
        <f>IF(NFM_ued!C$112=0,"",NFM_ued!C$112/C$15)</f>
        <v>0.12778340776887445</v>
      </c>
      <c r="D94" s="112">
        <f>IF(NFM_ued!D$112=0,"",NFM_ued!D$112/D$15)</f>
        <v>0.12184058236590077</v>
      </c>
      <c r="E94" s="112">
        <f>IF(NFM_ued!E$112=0,"",NFM_ued!E$112/E$15)</f>
        <v>0.12469225894096736</v>
      </c>
      <c r="F94" s="112">
        <f>IF(NFM_ued!F$112=0,"",NFM_ued!F$112/F$15)</f>
        <v>0.12231061103509711</v>
      </c>
      <c r="G94" s="112">
        <f>IF(NFM_ued!G$112=0,"",NFM_ued!G$112/G$15)</f>
        <v>0.12100758495165877</v>
      </c>
      <c r="H94" s="112">
        <f>IF(NFM_ued!H$112=0,"",NFM_ued!H$112/H$15)</f>
        <v>0.12061644853782055</v>
      </c>
      <c r="I94" s="112">
        <f>IF(NFM_ued!I$112=0,"",NFM_ued!I$112/I$15)</f>
        <v>0.12151368421864214</v>
      </c>
      <c r="J94" s="112">
        <f>IF(NFM_ued!J$112=0,"",NFM_ued!J$112/J$15)</f>
        <v>0.11792721784300207</v>
      </c>
      <c r="K94" s="112">
        <f>IF(NFM_ued!K$112=0,"",NFM_ued!K$112/K$15)</f>
        <v>0.12171015259735767</v>
      </c>
      <c r="L94" s="112">
        <f>IF(NFM_ued!L$112=0,"",NFM_ued!L$112/L$15)</f>
        <v>0.11849879114060241</v>
      </c>
      <c r="M94" s="112">
        <f>IF(NFM_ued!M$112=0,"",NFM_ued!M$112/M$15)</f>
        <v>0.11806441510599827</v>
      </c>
      <c r="N94" s="112">
        <f>IF(NFM_ued!N$112=0,"",NFM_ued!N$112/N$15)</f>
        <v>0.12235140027397445</v>
      </c>
      <c r="O94" s="112">
        <f>IF(NFM_ued!O$112=0,"",NFM_ued!O$112/O$15)</f>
        <v>0.12550827185201027</v>
      </c>
      <c r="P94" s="112">
        <f>IF(NFM_ued!P$112=0,"",NFM_ued!P$112/P$15)</f>
        <v>0.1219704759877045</v>
      </c>
      <c r="Q94" s="112">
        <f>IF(NFM_ued!Q$112=0,"",NFM_ued!Q$112/Q$15)</f>
        <v>0.12499962263247084</v>
      </c>
    </row>
    <row r="95" spans="1:17" x14ac:dyDescent="0.25">
      <c r="A95" s="39" t="s">
        <v>61</v>
      </c>
      <c r="B95" s="181">
        <f t="shared" ref="B95:Q95" si="57">IF(B$62=0,"",B$72/B$62)</f>
        <v>1.9538274250752172</v>
      </c>
      <c r="C95" s="181">
        <f t="shared" si="57"/>
        <v>1.8854223286895737</v>
      </c>
      <c r="D95" s="181">
        <f t="shared" si="57"/>
        <v>1.8918370172494912</v>
      </c>
      <c r="E95" s="181">
        <f t="shared" si="57"/>
        <v>1.8396739417036936</v>
      </c>
      <c r="F95" s="181">
        <f t="shared" si="57"/>
        <v>1.7680808106475332</v>
      </c>
      <c r="G95" s="181">
        <f t="shared" si="57"/>
        <v>1.7748713956389555</v>
      </c>
      <c r="H95" s="181">
        <f t="shared" si="57"/>
        <v>1.760017072606628</v>
      </c>
      <c r="I95" s="181">
        <f t="shared" si="57"/>
        <v>1.7229053586562657</v>
      </c>
      <c r="J95" s="181">
        <f t="shared" si="57"/>
        <v>1.7452692853744309</v>
      </c>
      <c r="K95" s="181">
        <f t="shared" si="57"/>
        <v>1.6742497452219041</v>
      </c>
      <c r="L95" s="181">
        <f t="shared" si="57"/>
        <v>1.6618946338690701</v>
      </c>
      <c r="M95" s="181">
        <f t="shared" si="57"/>
        <v>1.6944993718315693</v>
      </c>
      <c r="N95" s="181">
        <f t="shared" si="57"/>
        <v>1.6695609797845776</v>
      </c>
      <c r="O95" s="181">
        <f t="shared" si="57"/>
        <v>1.6910123370838117</v>
      </c>
      <c r="P95" s="181">
        <f t="shared" si="57"/>
        <v>1.6838719498147179</v>
      </c>
      <c r="Q95" s="181">
        <f t="shared" si="57"/>
        <v>1.6532828355944491</v>
      </c>
    </row>
    <row r="96" spans="1:17" x14ac:dyDescent="0.25">
      <c r="A96" s="110" t="s">
        <v>45</v>
      </c>
      <c r="B96" s="109">
        <f t="shared" ref="B96:Q96" si="58">IF(B$63=0,"",B$73/B$63)</f>
        <v>2.1093789946357124</v>
      </c>
      <c r="C96" s="109">
        <f t="shared" si="58"/>
        <v>2.0679359361687766</v>
      </c>
      <c r="D96" s="109">
        <f t="shared" si="58"/>
        <v>2.0043791159550204</v>
      </c>
      <c r="E96" s="109">
        <f t="shared" si="58"/>
        <v>2.051815987398987</v>
      </c>
      <c r="F96" s="109">
        <f t="shared" si="58"/>
        <v>2.0082425829016355</v>
      </c>
      <c r="G96" s="109">
        <f t="shared" si="58"/>
        <v>2.1229957841132254</v>
      </c>
      <c r="H96" s="109">
        <f t="shared" si="58"/>
        <v>2.1045729688426889</v>
      </c>
      <c r="I96" s="109">
        <f t="shared" si="58"/>
        <v>1.9302100484217568</v>
      </c>
      <c r="J96" s="109">
        <f t="shared" si="58"/>
        <v>1.9749307763199568</v>
      </c>
      <c r="K96" s="109">
        <f t="shared" si="58"/>
        <v>1.8596274729460309</v>
      </c>
      <c r="L96" s="109">
        <f t="shared" si="58"/>
        <v>1.8897692602609097</v>
      </c>
      <c r="M96" s="109">
        <f t="shared" si="58"/>
        <v>1.9085893518029458</v>
      </c>
      <c r="N96" s="109">
        <f t="shared" si="58"/>
        <v>1.8804208657380523</v>
      </c>
      <c r="O96" s="109">
        <f t="shared" si="58"/>
        <v>1.888226101918915</v>
      </c>
      <c r="P96" s="109">
        <f t="shared" si="58"/>
        <v>1.8839441734640678</v>
      </c>
      <c r="Q96" s="109">
        <f t="shared" si="58"/>
        <v>1.9015492604699828</v>
      </c>
    </row>
    <row r="97" spans="1:17" x14ac:dyDescent="0.25">
      <c r="A97" s="180" t="s">
        <v>60</v>
      </c>
      <c r="B97" s="178">
        <f t="shared" ref="B97:Q97" si="59">IF(B$64=0,"",B$74/B$64)</f>
        <v>1.4592718843757162</v>
      </c>
      <c r="C97" s="178">
        <f t="shared" si="59"/>
        <v>1.4532419263226002</v>
      </c>
      <c r="D97" s="178">
        <f t="shared" si="59"/>
        <v>1.4970385104072286</v>
      </c>
      <c r="E97" s="178">
        <f t="shared" si="59"/>
        <v>1.4644409001363994</v>
      </c>
      <c r="F97" s="178">
        <f t="shared" si="59"/>
        <v>1.4548184175656969</v>
      </c>
      <c r="G97" s="178">
        <f t="shared" si="59"/>
        <v>1.4341233505322011</v>
      </c>
      <c r="H97" s="178">
        <f t="shared" si="59"/>
        <v>1.4442103302171609</v>
      </c>
      <c r="I97" s="178">
        <f t="shared" si="59"/>
        <v>1.4631841173742697</v>
      </c>
      <c r="J97" s="178">
        <f t="shared" si="59"/>
        <v>1.4959926901051801</v>
      </c>
      <c r="K97" s="178">
        <f t="shared" si="59"/>
        <v>1.4929006254504886</v>
      </c>
      <c r="L97" s="178">
        <f t="shared" si="59"/>
        <v>1.4478890328910996</v>
      </c>
      <c r="M97" s="178">
        <f t="shared" si="59"/>
        <v>1.4746945952304669</v>
      </c>
      <c r="N97" s="178">
        <f t="shared" si="59"/>
        <v>1.5067999004064452</v>
      </c>
      <c r="O97" s="178">
        <f t="shared" si="59"/>
        <v>1.5534453104252353</v>
      </c>
      <c r="P97" s="178">
        <f t="shared" si="59"/>
        <v>1.5403112194475921</v>
      </c>
      <c r="Q97" s="178">
        <f t="shared" si="59"/>
        <v>1.5162514832534284</v>
      </c>
    </row>
    <row r="98" spans="1:17" x14ac:dyDescent="0.25">
      <c r="A98" s="179" t="s">
        <v>44</v>
      </c>
      <c r="B98" s="178">
        <f t="shared" ref="B98:Q98" si="60">IF(B$65=0,"",B$75/B$65)</f>
        <v>1.4535161057396162</v>
      </c>
      <c r="C98" s="178">
        <f t="shared" si="60"/>
        <v>1.4435915609889203</v>
      </c>
      <c r="D98" s="178">
        <f t="shared" si="60"/>
        <v>1.4967692529112575</v>
      </c>
      <c r="E98" s="178">
        <f t="shared" si="60"/>
        <v>1.4625915075279767</v>
      </c>
      <c r="F98" s="178">
        <f t="shared" si="60"/>
        <v>1.4577740149785459</v>
      </c>
      <c r="G98" s="178">
        <f t="shared" si="60"/>
        <v>1.4417645933767393</v>
      </c>
      <c r="H98" s="178">
        <f t="shared" si="60"/>
        <v>1.4672544494353916</v>
      </c>
      <c r="I98" s="178">
        <f t="shared" si="60"/>
        <v>1.4911631190540762</v>
      </c>
      <c r="J98" s="178">
        <f t="shared" si="60"/>
        <v>1.5276946443476604</v>
      </c>
      <c r="K98" s="178">
        <f t="shared" si="60"/>
        <v>1.4925456326009461</v>
      </c>
      <c r="L98" s="178">
        <f t="shared" si="60"/>
        <v>1.441820223988701</v>
      </c>
      <c r="M98" s="178">
        <f t="shared" si="60"/>
        <v>1.458139686550614</v>
      </c>
      <c r="N98" s="178">
        <f t="shared" si="60"/>
        <v>1.5235327609890299</v>
      </c>
      <c r="O98" s="178">
        <f t="shared" si="60"/>
        <v>1.5753956525413562</v>
      </c>
      <c r="P98" s="178">
        <f t="shared" si="60"/>
        <v>1.5668940476910895</v>
      </c>
      <c r="Q98" s="178">
        <f t="shared" si="60"/>
        <v>1.5495247525772669</v>
      </c>
    </row>
    <row r="99" spans="1:17" x14ac:dyDescent="0.25">
      <c r="A99" s="179" t="s">
        <v>345</v>
      </c>
      <c r="B99" s="178">
        <f t="shared" ref="B99:Q99" si="61">IF(B$66=0,"",B$76/B$66)</f>
        <v>1.5188029838498416</v>
      </c>
      <c r="C99" s="178">
        <f t="shared" si="61"/>
        <v>1.5576252076782169</v>
      </c>
      <c r="D99" s="178">
        <f t="shared" si="61"/>
        <v>1.5000296795813783</v>
      </c>
      <c r="E99" s="178">
        <f t="shared" si="61"/>
        <v>1.4859723210405806</v>
      </c>
      <c r="F99" s="178">
        <f t="shared" si="61"/>
        <v>1.4204724476034003</v>
      </c>
      <c r="G99" s="178">
        <f t="shared" si="61"/>
        <v>1.3543287473651853</v>
      </c>
      <c r="H99" s="178">
        <f t="shared" si="61"/>
        <v>1.235711680941936</v>
      </c>
      <c r="I99" s="178">
        <f t="shared" si="61"/>
        <v>1.2089682434795541</v>
      </c>
      <c r="J99" s="178">
        <f t="shared" si="61"/>
        <v>1.2044564463861831</v>
      </c>
      <c r="K99" s="178">
        <f t="shared" si="61"/>
        <v>1.4957076302000223</v>
      </c>
      <c r="L99" s="178">
        <f t="shared" si="61"/>
        <v>1.4874521819519844</v>
      </c>
      <c r="M99" s="178">
        <f t="shared" si="61"/>
        <v>1.5904951616945078</v>
      </c>
      <c r="N99" s="178">
        <f t="shared" si="61"/>
        <v>1.4123801406755649</v>
      </c>
      <c r="O99" s="178">
        <f t="shared" si="61"/>
        <v>1.4400364670874093</v>
      </c>
      <c r="P99" s="178">
        <f t="shared" si="61"/>
        <v>1.407450969594146</v>
      </c>
      <c r="Q99" s="178">
        <f t="shared" si="61"/>
        <v>1.3450633955820692</v>
      </c>
    </row>
    <row r="100" spans="1:17" x14ac:dyDescent="0.25">
      <c r="A100" s="108" t="s">
        <v>43</v>
      </c>
      <c r="B100" s="107">
        <f t="shared" ref="B100:Q100" si="62">IF(B$67=0,"",B$77/B$67)</f>
        <v>2.3229315273854652</v>
      </c>
      <c r="C100" s="107">
        <f t="shared" si="62"/>
        <v>2.2013514697673284</v>
      </c>
      <c r="D100" s="107">
        <f t="shared" si="62"/>
        <v>2.1892321189415274</v>
      </c>
      <c r="E100" s="107">
        <f t="shared" si="62"/>
        <v>2.104482490628147</v>
      </c>
      <c r="F100" s="107">
        <f t="shared" si="62"/>
        <v>1.9604620655022842</v>
      </c>
      <c r="G100" s="107">
        <f t="shared" si="62"/>
        <v>1.9575688882028348</v>
      </c>
      <c r="H100" s="107">
        <f t="shared" si="62"/>
        <v>1.8938551389529423</v>
      </c>
      <c r="I100" s="107">
        <f t="shared" si="62"/>
        <v>1.8819559424350814</v>
      </c>
      <c r="J100" s="107">
        <f t="shared" si="62"/>
        <v>1.8818013875302668</v>
      </c>
      <c r="K100" s="107">
        <f t="shared" si="62"/>
        <v>1.7547788974993186</v>
      </c>
      <c r="L100" s="107">
        <f t="shared" si="62"/>
        <v>1.7435816530536619</v>
      </c>
      <c r="M100" s="107">
        <f t="shared" si="62"/>
        <v>1.7963730417855122</v>
      </c>
      <c r="N100" s="107">
        <f t="shared" si="62"/>
        <v>1.6989398118710339</v>
      </c>
      <c r="O100" s="107">
        <f t="shared" si="62"/>
        <v>1.7043905761922677</v>
      </c>
      <c r="P100" s="107">
        <f t="shared" si="62"/>
        <v>1.7012739464816173</v>
      </c>
      <c r="Q100" s="107">
        <f t="shared" si="62"/>
        <v>1.6417241658174071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128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45</v>
      </c>
      <c r="B5" s="96">
        <v>1955.7474867616795</v>
      </c>
      <c r="C5" s="96">
        <v>1769.1462258300137</v>
      </c>
      <c r="D5" s="96">
        <v>2033.2498381427979</v>
      </c>
      <c r="E5" s="96">
        <v>2074.108684555606</v>
      </c>
      <c r="F5" s="96">
        <v>2255.1226053168957</v>
      </c>
      <c r="G5" s="96">
        <v>2167.9417815797533</v>
      </c>
      <c r="H5" s="96">
        <v>2271.7011816772506</v>
      </c>
      <c r="I5" s="96">
        <v>2075.4890852625267</v>
      </c>
      <c r="J5" s="96">
        <v>2064.5996028069126</v>
      </c>
      <c r="K5" s="96">
        <v>1590.2038681968236</v>
      </c>
      <c r="L5" s="96">
        <v>1853.4716672808399</v>
      </c>
      <c r="M5" s="96">
        <v>1869.9137552674019</v>
      </c>
      <c r="N5" s="96">
        <v>1893.1198166420777</v>
      </c>
      <c r="O5" s="96">
        <v>1868.4144530514661</v>
      </c>
      <c r="P5" s="96">
        <v>1810.1045936843084</v>
      </c>
      <c r="Q5" s="96">
        <v>1952.74426887513</v>
      </c>
    </row>
    <row r="6" spans="1:17" x14ac:dyDescent="0.25">
      <c r="A6" s="132" t="s">
        <v>84</v>
      </c>
      <c r="B6" s="160">
        <v>4.3307878519478464</v>
      </c>
      <c r="C6" s="160">
        <v>4.3464559535077436</v>
      </c>
      <c r="D6" s="160">
        <v>4.7059392621748062</v>
      </c>
      <c r="E6" s="160">
        <v>5.32123781593386</v>
      </c>
      <c r="F6" s="160">
        <v>5.5281190250928285</v>
      </c>
      <c r="G6" s="160">
        <v>5.94765909019827</v>
      </c>
      <c r="H6" s="160">
        <v>5.8556438195234826</v>
      </c>
      <c r="I6" s="160">
        <v>5.0819639982020242</v>
      </c>
      <c r="J6" s="160">
        <v>3.0226203085398637</v>
      </c>
      <c r="K6" s="160">
        <v>2.3440302478920572</v>
      </c>
      <c r="L6" s="160">
        <v>2.7537117015907406</v>
      </c>
      <c r="M6" s="160">
        <v>2.7817372223667367</v>
      </c>
      <c r="N6" s="160">
        <v>2.8325999234206796</v>
      </c>
      <c r="O6" s="160">
        <v>2.7721982554025359</v>
      </c>
      <c r="P6" s="160">
        <v>2.7030778712818289</v>
      </c>
      <c r="Q6" s="160">
        <v>2.9331156792756059</v>
      </c>
    </row>
    <row r="7" spans="1:17" x14ac:dyDescent="0.25">
      <c r="A7" s="76" t="s">
        <v>83</v>
      </c>
      <c r="B7" s="159">
        <v>2.8900906854142638</v>
      </c>
      <c r="C7" s="159">
        <v>3.039171139366931</v>
      </c>
      <c r="D7" s="159">
        <v>3.2098622977785736</v>
      </c>
      <c r="E7" s="159">
        <v>3.7916905249969881</v>
      </c>
      <c r="F7" s="159">
        <v>3.8564779170680734</v>
      </c>
      <c r="G7" s="159">
        <v>4.3377602311000736</v>
      </c>
      <c r="H7" s="159">
        <v>4.1496065792905812</v>
      </c>
      <c r="I7" s="159">
        <v>3.5581564843957358</v>
      </c>
      <c r="J7" s="159">
        <v>1.5113101542699319</v>
      </c>
      <c r="K7" s="159">
        <v>1.1720151239460286</v>
      </c>
      <c r="L7" s="159">
        <v>1.3768558507953703</v>
      </c>
      <c r="M7" s="159">
        <v>1.3908686111833686</v>
      </c>
      <c r="N7" s="159">
        <v>1.4162999617103398</v>
      </c>
      <c r="O7" s="159">
        <v>1.386099127701268</v>
      </c>
      <c r="P7" s="159">
        <v>1.3515389356409144</v>
      </c>
      <c r="Q7" s="159">
        <v>1.466557839637803</v>
      </c>
    </row>
    <row r="8" spans="1:17" x14ac:dyDescent="0.25">
      <c r="A8" s="76" t="s">
        <v>82</v>
      </c>
      <c r="B8" s="159">
        <v>34.003829520104993</v>
      </c>
      <c r="C8" s="159">
        <v>31.422351606531887</v>
      </c>
      <c r="D8" s="159">
        <v>36.027171080779944</v>
      </c>
      <c r="E8" s="159">
        <v>37.476406514578954</v>
      </c>
      <c r="F8" s="159">
        <v>40.923796041641936</v>
      </c>
      <c r="G8" s="159">
        <v>39.847297607221265</v>
      </c>
      <c r="H8" s="159">
        <v>40.414878748047961</v>
      </c>
      <c r="I8" s="159">
        <v>36.736478038782309</v>
      </c>
      <c r="J8" s="159">
        <v>34.250561647047498</v>
      </c>
      <c r="K8" s="159">
        <v>26.51084824090184</v>
      </c>
      <c r="L8" s="159">
        <v>30.833176467450716</v>
      </c>
      <c r="M8" s="159">
        <v>30.782569943006312</v>
      </c>
      <c r="N8" s="159">
        <v>31.071819084391102</v>
      </c>
      <c r="O8" s="159">
        <v>30.457927791611986</v>
      </c>
      <c r="P8" s="159">
        <v>29.653509079239431</v>
      </c>
      <c r="Q8" s="159">
        <v>32.085903860455332</v>
      </c>
    </row>
    <row r="9" spans="1:17" x14ac:dyDescent="0.25">
      <c r="A9" s="76" t="s">
        <v>81</v>
      </c>
      <c r="B9" s="159">
        <v>2.4098582965697366</v>
      </c>
      <c r="C9" s="159">
        <v>2.6034095346533266</v>
      </c>
      <c r="D9" s="159">
        <v>2.7111699763131627</v>
      </c>
      <c r="E9" s="159">
        <v>3.2818414280180312</v>
      </c>
      <c r="F9" s="159">
        <v>3.2992642143931552</v>
      </c>
      <c r="G9" s="159">
        <v>3.8011272780673426</v>
      </c>
      <c r="H9" s="159">
        <v>3.5809274992129465</v>
      </c>
      <c r="I9" s="159">
        <v>3.0502206464603066</v>
      </c>
      <c r="J9" s="159">
        <v>1.0075401028466213</v>
      </c>
      <c r="K9" s="159">
        <v>0.78134341596401879</v>
      </c>
      <c r="L9" s="159">
        <v>0.91790390053024673</v>
      </c>
      <c r="M9" s="159">
        <v>0.9272457407889122</v>
      </c>
      <c r="N9" s="159">
        <v>0.94419997447355986</v>
      </c>
      <c r="O9" s="159">
        <v>0.92406608513417854</v>
      </c>
      <c r="P9" s="159">
        <v>0.90102595709394306</v>
      </c>
      <c r="Q9" s="159">
        <v>0.97770522642520197</v>
      </c>
    </row>
    <row r="10" spans="1:17" x14ac:dyDescent="0.25">
      <c r="A10" s="129" t="s">
        <v>80</v>
      </c>
      <c r="B10" s="158">
        <v>1.9209295553781103</v>
      </c>
      <c r="C10" s="158">
        <v>1.7430464188544168</v>
      </c>
      <c r="D10" s="158">
        <v>1.9947692858616435</v>
      </c>
      <c r="E10" s="158">
        <v>2.0393963879158279</v>
      </c>
      <c r="F10" s="158">
        <v>2.2288548106996737</v>
      </c>
      <c r="G10" s="158">
        <v>2.1465318121309274</v>
      </c>
      <c r="H10" s="158">
        <v>2.2747163203105356</v>
      </c>
      <c r="I10" s="158">
        <v>2.0317433517417172</v>
      </c>
      <c r="J10" s="158">
        <v>2.0150802056932426</v>
      </c>
      <c r="K10" s="158">
        <v>1.562686831928038</v>
      </c>
      <c r="L10" s="158">
        <v>1.8358078010604935</v>
      </c>
      <c r="M10" s="158">
        <v>1.8544914815778244</v>
      </c>
      <c r="N10" s="158">
        <v>1.8883999489471197</v>
      </c>
      <c r="O10" s="158">
        <v>1.8481321702683571</v>
      </c>
      <c r="P10" s="158">
        <v>1.8020519141878861</v>
      </c>
      <c r="Q10" s="158">
        <v>1.9554104528504039</v>
      </c>
    </row>
    <row r="11" spans="1:17" x14ac:dyDescent="0.25">
      <c r="A11" s="92" t="s">
        <v>126</v>
      </c>
      <c r="B11" s="91">
        <v>0.2930585855940539</v>
      </c>
      <c r="C11" s="91">
        <v>0.26785114371420893</v>
      </c>
      <c r="D11" s="91">
        <v>0.39332308006126354</v>
      </c>
      <c r="E11" s="91">
        <v>0.40044682726620695</v>
      </c>
      <c r="F11" s="91">
        <v>0.33490057358564818</v>
      </c>
      <c r="G11" s="91">
        <v>0.3162388140805486</v>
      </c>
      <c r="H11" s="91">
        <v>0.33196550744968917</v>
      </c>
      <c r="I11" s="91">
        <v>0.30159298893258357</v>
      </c>
      <c r="J11" s="91">
        <v>0.30045879707213635</v>
      </c>
      <c r="K11" s="91">
        <v>0.20568458408491774</v>
      </c>
      <c r="L11" s="91">
        <v>0.24396524988807039</v>
      </c>
      <c r="M11" s="91">
        <v>0.25725866575686301</v>
      </c>
      <c r="N11" s="91">
        <v>0.25433999639717891</v>
      </c>
      <c r="O11" s="91">
        <v>0.23156949071465238</v>
      </c>
      <c r="P11" s="91">
        <v>0.19213739511751821</v>
      </c>
      <c r="Q11" s="91">
        <v>0.21044215105292496</v>
      </c>
    </row>
    <row r="12" spans="1:17" x14ac:dyDescent="0.25">
      <c r="A12" s="92" t="s">
        <v>27</v>
      </c>
      <c r="B12" s="91">
        <v>0.4633983629718203</v>
      </c>
      <c r="C12" s="91">
        <v>0.4103120895960784</v>
      </c>
      <c r="D12" s="91">
        <v>0.59843078575849307</v>
      </c>
      <c r="E12" s="91">
        <v>0.6118189163747485</v>
      </c>
      <c r="F12" s="91">
        <v>0.66865644320990203</v>
      </c>
      <c r="G12" s="91">
        <v>0.64215044110760688</v>
      </c>
      <c r="H12" s="91">
        <v>0.68241489609316064</v>
      </c>
      <c r="I12" s="91">
        <v>0.59057592341949228</v>
      </c>
      <c r="J12" s="91">
        <v>0.58328274237914168</v>
      </c>
      <c r="K12" s="91">
        <v>0.43567549589414495</v>
      </c>
      <c r="L12" s="91">
        <v>0.52590796614609125</v>
      </c>
      <c r="M12" s="91">
        <v>0.53217598253608889</v>
      </c>
      <c r="N12" s="91">
        <v>0.53946127402230881</v>
      </c>
      <c r="O12" s="91">
        <v>0.52791014278448389</v>
      </c>
      <c r="P12" s="91">
        <v>0.51491474663706238</v>
      </c>
      <c r="Q12" s="91">
        <v>0.56046271071299603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6.0303417722374674E-3</v>
      </c>
      <c r="H13" s="91">
        <v>0</v>
      </c>
      <c r="I13" s="91">
        <v>6.3156940343409629E-2</v>
      </c>
      <c r="J13" s="91">
        <v>7.080439776277031E-2</v>
      </c>
      <c r="K13" s="91">
        <v>0.11043517894755468</v>
      </c>
      <c r="L13" s="91">
        <v>8.2781247240189745E-2</v>
      </c>
      <c r="M13" s="91">
        <v>8.0571539790861568E-2</v>
      </c>
      <c r="N13" s="91">
        <v>9.019570220609037E-2</v>
      </c>
      <c r="O13" s="91">
        <v>8.8431694320077206E-2</v>
      </c>
      <c r="P13" s="91">
        <v>8.5669425397678342E-2</v>
      </c>
      <c r="Q13" s="91">
        <v>8.7201417140417029E-2</v>
      </c>
    </row>
    <row r="14" spans="1:17" x14ac:dyDescent="0.25">
      <c r="A14" s="92" t="s">
        <v>22</v>
      </c>
      <c r="B14" s="157">
        <v>1.1644726068122362</v>
      </c>
      <c r="C14" s="157">
        <v>1.0648831855441292</v>
      </c>
      <c r="D14" s="157">
        <v>1.003015420041887</v>
      </c>
      <c r="E14" s="157">
        <v>1.0271306442748727</v>
      </c>
      <c r="F14" s="157">
        <v>1.2252977939041234</v>
      </c>
      <c r="G14" s="157">
        <v>1.1821122151705341</v>
      </c>
      <c r="H14" s="157">
        <v>1.2603359167676857</v>
      </c>
      <c r="I14" s="157">
        <v>1.0764174990462316</v>
      </c>
      <c r="J14" s="157">
        <v>1.0605342684791943</v>
      </c>
      <c r="K14" s="157">
        <v>0.81089157300142045</v>
      </c>
      <c r="L14" s="157">
        <v>0.98315333778614233</v>
      </c>
      <c r="M14" s="157">
        <v>0.98448529349401104</v>
      </c>
      <c r="N14" s="157">
        <v>1.0044029763215419</v>
      </c>
      <c r="O14" s="157">
        <v>1.0002208424491434</v>
      </c>
      <c r="P14" s="157">
        <v>1.0093303470356272</v>
      </c>
      <c r="Q14" s="157">
        <v>1.0973041739440657</v>
      </c>
    </row>
    <row r="15" spans="1:17" x14ac:dyDescent="0.25">
      <c r="A15" s="156" t="s">
        <v>153</v>
      </c>
      <c r="B15" s="206">
        <v>759.9352325331231</v>
      </c>
      <c r="C15" s="206">
        <v>686.24064222696973</v>
      </c>
      <c r="D15" s="206">
        <v>790.79551640231216</v>
      </c>
      <c r="E15" s="206">
        <v>814.52145628637606</v>
      </c>
      <c r="F15" s="206">
        <v>886.79604841711648</v>
      </c>
      <c r="G15" s="206">
        <v>864.54993968763938</v>
      </c>
      <c r="H15" s="206">
        <v>889.15619019122846</v>
      </c>
      <c r="I15" s="206">
        <v>822.41850296819223</v>
      </c>
      <c r="J15" s="206">
        <v>813.84142083274537</v>
      </c>
      <c r="K15" s="206">
        <v>622.10089632049596</v>
      </c>
      <c r="L15" s="206">
        <v>721.62112051997701</v>
      </c>
      <c r="M15" s="206">
        <v>728.59309512970833</v>
      </c>
      <c r="N15" s="206">
        <v>723.1076278499354</v>
      </c>
      <c r="O15" s="206">
        <v>710.66584367621431</v>
      </c>
      <c r="P15" s="206">
        <v>681.03948568718101</v>
      </c>
      <c r="Q15" s="206">
        <v>731.99767440483072</v>
      </c>
    </row>
    <row r="16" spans="1:17" x14ac:dyDescent="0.25">
      <c r="A16" s="88" t="s">
        <v>34</v>
      </c>
      <c r="B16" s="87">
        <v>165.48334149509139</v>
      </c>
      <c r="C16" s="87">
        <v>156.505702314768</v>
      </c>
      <c r="D16" s="87">
        <v>178.13701443996396</v>
      </c>
      <c r="E16" s="87">
        <v>150.95541185805186</v>
      </c>
      <c r="F16" s="87">
        <v>150.9631498362229</v>
      </c>
      <c r="G16" s="87">
        <v>227.80137836121236</v>
      </c>
      <c r="H16" s="87">
        <v>145.6641660383946</v>
      </c>
      <c r="I16" s="87">
        <v>142.14686272748034</v>
      </c>
      <c r="J16" s="87">
        <v>123.07798528557782</v>
      </c>
      <c r="K16" s="87">
        <v>104.3402170492313</v>
      </c>
      <c r="L16" s="87">
        <v>148.08802022673572</v>
      </c>
      <c r="M16" s="87">
        <v>161.94714289779625</v>
      </c>
      <c r="N16" s="87">
        <v>171.52935662821488</v>
      </c>
      <c r="O16" s="87">
        <v>188.68590199650782</v>
      </c>
      <c r="P16" s="87">
        <v>166.92530252195129</v>
      </c>
      <c r="Q16" s="87">
        <v>182.93378320330908</v>
      </c>
    </row>
    <row r="17" spans="1:17" x14ac:dyDescent="0.25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31</v>
      </c>
      <c r="B18" s="87">
        <v>0</v>
      </c>
      <c r="C18" s="87">
        <v>3.5824892877397255E-15</v>
      </c>
      <c r="D18" s="87">
        <v>0</v>
      </c>
      <c r="E18" s="87">
        <v>0</v>
      </c>
      <c r="F18" s="87">
        <v>0</v>
      </c>
      <c r="G18" s="87">
        <v>1.8795871838627039E-14</v>
      </c>
      <c r="H18" s="87">
        <v>0</v>
      </c>
      <c r="I18" s="87">
        <v>2.9037169920288673E-14</v>
      </c>
      <c r="J18" s="87">
        <v>2.0962017308156143E-14</v>
      </c>
      <c r="K18" s="87">
        <v>0</v>
      </c>
      <c r="L18" s="87">
        <v>1.6100860047613308E-14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126</v>
      </c>
      <c r="B19" s="87">
        <v>21.259913666914471</v>
      </c>
      <c r="C19" s="87">
        <v>15.432725776511313</v>
      </c>
      <c r="D19" s="87">
        <v>12.38281990549768</v>
      </c>
      <c r="E19" s="87">
        <v>16.898596541936541</v>
      </c>
      <c r="F19" s="87">
        <v>17.631136680707961</v>
      </c>
      <c r="G19" s="87">
        <v>20.600951287998097</v>
      </c>
      <c r="H19" s="87">
        <v>20.050630542608776</v>
      </c>
      <c r="I19" s="87">
        <v>43.748551665551233</v>
      </c>
      <c r="J19" s="87">
        <v>42.941214162201</v>
      </c>
      <c r="K19" s="87">
        <v>24.976387110874981</v>
      </c>
      <c r="L19" s="87">
        <v>21.272964470482666</v>
      </c>
      <c r="M19" s="87">
        <v>28.576313170366632</v>
      </c>
      <c r="N19" s="87">
        <v>39.286479117363598</v>
      </c>
      <c r="O19" s="87">
        <v>23.39882038324091</v>
      </c>
      <c r="P19" s="87">
        <v>11.464248350950877</v>
      </c>
      <c r="Q19" s="87">
        <v>9.9553330009866592</v>
      </c>
    </row>
    <row r="20" spans="1:17" x14ac:dyDescent="0.25">
      <c r="A20" s="88" t="s">
        <v>30</v>
      </c>
      <c r="B20" s="87">
        <v>277.542043972785</v>
      </c>
      <c r="C20" s="87">
        <v>251.76819680937308</v>
      </c>
      <c r="D20" s="87">
        <v>269.3397906550619</v>
      </c>
      <c r="E20" s="87">
        <v>258.12790006617701</v>
      </c>
      <c r="F20" s="87">
        <v>282.56194553010164</v>
      </c>
      <c r="G20" s="87">
        <v>246.83003376341023</v>
      </c>
      <c r="H20" s="87">
        <v>308.31380196513254</v>
      </c>
      <c r="I20" s="87">
        <v>222.13915990553008</v>
      </c>
      <c r="J20" s="87">
        <v>238.26754207080151</v>
      </c>
      <c r="K20" s="87">
        <v>189.17418572121198</v>
      </c>
      <c r="L20" s="87">
        <v>182.30448952616771</v>
      </c>
      <c r="M20" s="87">
        <v>170.26661280188279</v>
      </c>
      <c r="N20" s="87">
        <v>130.13631119522333</v>
      </c>
      <c r="O20" s="87">
        <v>123.86949835399248</v>
      </c>
      <c r="P20" s="87">
        <v>64.708334345368144</v>
      </c>
      <c r="Q20" s="87">
        <v>64.071174111743488</v>
      </c>
    </row>
    <row r="21" spans="1:17" x14ac:dyDescent="0.25">
      <c r="A21" s="88" t="s">
        <v>29</v>
      </c>
      <c r="B21" s="87">
        <v>1.6372751176817211</v>
      </c>
      <c r="C21" s="87">
        <v>1.1460698195099681</v>
      </c>
      <c r="D21" s="87">
        <v>1.4954077680563014</v>
      </c>
      <c r="E21" s="87">
        <v>38.785477509318937</v>
      </c>
      <c r="F21" s="87">
        <v>47.561173074307789</v>
      </c>
      <c r="G21" s="87">
        <v>53.322781714396413</v>
      </c>
      <c r="H21" s="87">
        <v>6.771217657441027</v>
      </c>
      <c r="I21" s="87">
        <v>5.9531768712812072</v>
      </c>
      <c r="J21" s="87">
        <v>45.504207033482132</v>
      </c>
      <c r="K21" s="87">
        <v>34.212401615159116</v>
      </c>
      <c r="L21" s="87">
        <v>22.675100263084378</v>
      </c>
      <c r="M21" s="87">
        <v>20.613858391217608</v>
      </c>
      <c r="N21" s="87">
        <v>6.3930758463103929</v>
      </c>
      <c r="O21" s="87">
        <v>4.578623252101802</v>
      </c>
      <c r="P21" s="87">
        <v>5.0506745921512612</v>
      </c>
      <c r="Q21" s="87">
        <v>16.708760840126782</v>
      </c>
    </row>
    <row r="22" spans="1:17" x14ac:dyDescent="0.25">
      <c r="A22" s="88" t="s">
        <v>27</v>
      </c>
      <c r="B22" s="87">
        <v>233.78671241640922</v>
      </c>
      <c r="C22" s="87">
        <v>198.62763303233896</v>
      </c>
      <c r="D22" s="87">
        <v>271.88130816747167</v>
      </c>
      <c r="E22" s="87">
        <v>287.68617242417304</v>
      </c>
      <c r="F22" s="87">
        <v>319.57603599942172</v>
      </c>
      <c r="G22" s="87">
        <v>217.23737922392471</v>
      </c>
      <c r="H22" s="87">
        <v>345.16482233448949</v>
      </c>
      <c r="I22" s="87">
        <v>344.28842241084726</v>
      </c>
      <c r="J22" s="87">
        <v>299.05519956373826</v>
      </c>
      <c r="K22" s="87">
        <v>214.83090910559147</v>
      </c>
      <c r="L22" s="87">
        <v>259.32710948034145</v>
      </c>
      <c r="M22" s="87">
        <v>288.51211824595066</v>
      </c>
      <c r="N22" s="87">
        <v>324.90111583886465</v>
      </c>
      <c r="O22" s="87">
        <v>320.61313239248005</v>
      </c>
      <c r="P22" s="87">
        <v>407.14701525463636</v>
      </c>
      <c r="Q22" s="87">
        <v>430.85515719941685</v>
      </c>
    </row>
    <row r="23" spans="1:17" x14ac:dyDescent="0.25">
      <c r="A23" s="88" t="s">
        <v>26</v>
      </c>
      <c r="B23" s="87">
        <v>0.66360223933125773</v>
      </c>
      <c r="C23" s="87">
        <v>0.62406676077180379</v>
      </c>
      <c r="D23" s="87">
        <v>0.58238549323853772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87</v>
      </c>
      <c r="B24" s="87">
        <v>1.4419907608978439</v>
      </c>
      <c r="C24" s="87">
        <v>1.3960381766594485</v>
      </c>
      <c r="D24" s="87">
        <v>1.4464831459186338</v>
      </c>
      <c r="E24" s="87">
        <v>2.637579220856606</v>
      </c>
      <c r="F24" s="87">
        <v>3.3001722074677478</v>
      </c>
      <c r="G24" s="87">
        <v>35.850767883550674</v>
      </c>
      <c r="H24" s="87">
        <v>3.1884905646550683</v>
      </c>
      <c r="I24" s="87">
        <v>2.7565220817527352</v>
      </c>
      <c r="J24" s="87">
        <v>4.4299468387669911</v>
      </c>
      <c r="K24" s="87">
        <v>3.8999434626300888</v>
      </c>
      <c r="L24" s="87">
        <v>4.6963083396623588</v>
      </c>
      <c r="M24" s="87">
        <v>4.3268027889288074</v>
      </c>
      <c r="N24" s="87">
        <v>3.745431561590935</v>
      </c>
      <c r="O24" s="87">
        <v>3.3068265554445784</v>
      </c>
      <c r="P24" s="87">
        <v>3.7195634205294117</v>
      </c>
      <c r="Q24" s="87">
        <v>3.6533542326879518</v>
      </c>
    </row>
    <row r="25" spans="1:17" x14ac:dyDescent="0.25">
      <c r="A25" s="88" t="s">
        <v>23</v>
      </c>
      <c r="B25" s="87">
        <v>58.120352864012318</v>
      </c>
      <c r="C25" s="87">
        <v>60.740209537037131</v>
      </c>
      <c r="D25" s="87">
        <v>55.530306827103345</v>
      </c>
      <c r="E25" s="87">
        <v>59.430318665862039</v>
      </c>
      <c r="F25" s="87">
        <v>65.202435088886702</v>
      </c>
      <c r="G25" s="87">
        <v>62.90664745314686</v>
      </c>
      <c r="H25" s="87">
        <v>60.00306108850689</v>
      </c>
      <c r="I25" s="87">
        <v>61.385807305749474</v>
      </c>
      <c r="J25" s="87">
        <v>60.565325878177624</v>
      </c>
      <c r="K25" s="87">
        <v>50.666852255796918</v>
      </c>
      <c r="L25" s="87">
        <v>83.257128213502682</v>
      </c>
      <c r="M25" s="87">
        <v>54.350246833565656</v>
      </c>
      <c r="N25" s="87">
        <v>47.115857662367546</v>
      </c>
      <c r="O25" s="87">
        <v>46.21304074244668</v>
      </c>
      <c r="P25" s="87">
        <v>22.024347201593503</v>
      </c>
      <c r="Q25" s="87">
        <v>23.820111816559891</v>
      </c>
    </row>
    <row r="26" spans="1:17" x14ac:dyDescent="0.25">
      <c r="A26" s="156" t="s">
        <v>152</v>
      </c>
      <c r="B26" s="204">
        <v>1150.256758319141</v>
      </c>
      <c r="C26" s="204">
        <v>1039.7511489501296</v>
      </c>
      <c r="D26" s="204">
        <v>1193.8054098375776</v>
      </c>
      <c r="E26" s="204">
        <v>1207.6766555977865</v>
      </c>
      <c r="F26" s="204">
        <v>1312.4900448908836</v>
      </c>
      <c r="G26" s="204">
        <v>1247.3114658733962</v>
      </c>
      <c r="H26" s="204">
        <v>1326.269218519637</v>
      </c>
      <c r="I26" s="204">
        <v>1202.6120197747528</v>
      </c>
      <c r="J26" s="204">
        <v>1208.9510695557699</v>
      </c>
      <c r="K26" s="204">
        <v>935.7320480156958</v>
      </c>
      <c r="L26" s="204">
        <v>1094.1330910394361</v>
      </c>
      <c r="M26" s="204">
        <v>1103.5837471387706</v>
      </c>
      <c r="N26" s="204">
        <v>1131.8588698991998</v>
      </c>
      <c r="O26" s="204">
        <v>1120.3601859451335</v>
      </c>
      <c r="P26" s="204">
        <v>1092.6539042396835</v>
      </c>
      <c r="Q26" s="204">
        <v>1181.3279014116547</v>
      </c>
    </row>
    <row r="27" spans="1:17" x14ac:dyDescent="0.25">
      <c r="A27" s="84" t="s">
        <v>31</v>
      </c>
      <c r="B27" s="208">
        <v>0</v>
      </c>
      <c r="C27" s="208">
        <v>0</v>
      </c>
      <c r="D27" s="208">
        <v>2.0543996685791512</v>
      </c>
      <c r="E27" s="208">
        <v>0.63045187179184836</v>
      </c>
      <c r="F27" s="208">
        <v>0</v>
      </c>
      <c r="G27" s="208">
        <v>0</v>
      </c>
      <c r="H27" s="208">
        <v>2.2977400000000188</v>
      </c>
      <c r="I27" s="208">
        <v>2.2955399999998747</v>
      </c>
      <c r="J27" s="208">
        <v>6.710569999999989</v>
      </c>
      <c r="K27" s="208">
        <v>5.6037299999999872</v>
      </c>
      <c r="L27" s="208">
        <v>2.2458858891020625</v>
      </c>
      <c r="M27" s="208">
        <v>2.2457339129025651</v>
      </c>
      <c r="N27" s="208">
        <v>6.6405697705095745</v>
      </c>
      <c r="O27" s="208">
        <v>7.8340862904095632</v>
      </c>
      <c r="P27" s="208">
        <v>7.7879865145271312</v>
      </c>
      <c r="Q27" s="208">
        <v>12.319324343131912</v>
      </c>
    </row>
    <row r="28" spans="1:17" x14ac:dyDescent="0.25">
      <c r="A28" s="84" t="s">
        <v>126</v>
      </c>
      <c r="B28" s="208">
        <v>8.8696719388728269</v>
      </c>
      <c r="C28" s="208">
        <v>9.1013957076244729</v>
      </c>
      <c r="D28" s="208">
        <v>9.197047913190401</v>
      </c>
      <c r="E28" s="208">
        <v>9.8367146106043126</v>
      </c>
      <c r="F28" s="208">
        <v>13.487226075932989</v>
      </c>
      <c r="G28" s="208">
        <v>12.874276509040167</v>
      </c>
      <c r="H28" s="208">
        <v>13.008823102625064</v>
      </c>
      <c r="I28" s="208">
        <v>13.030187917801282</v>
      </c>
      <c r="J28" s="208">
        <v>13.412216807846919</v>
      </c>
      <c r="K28" s="208">
        <v>12.365725531981672</v>
      </c>
      <c r="L28" s="208">
        <v>13.547061498820479</v>
      </c>
      <c r="M28" s="208">
        <v>12.73965583825953</v>
      </c>
      <c r="N28" s="208">
        <v>14.208404615619699</v>
      </c>
      <c r="O28" s="208">
        <v>13.162779029626133</v>
      </c>
      <c r="P28" s="208">
        <v>12.736015837501268</v>
      </c>
      <c r="Q28" s="208">
        <v>15.55716743096721</v>
      </c>
    </row>
    <row r="29" spans="1:17" x14ac:dyDescent="0.25">
      <c r="A29" s="84" t="s">
        <v>30</v>
      </c>
      <c r="B29" s="208">
        <v>284.42234310081687</v>
      </c>
      <c r="C29" s="208">
        <v>242.90933209289864</v>
      </c>
      <c r="D29" s="208">
        <v>246.92781102255489</v>
      </c>
      <c r="E29" s="208">
        <v>274.51068312045248</v>
      </c>
      <c r="F29" s="208">
        <v>245.37535905574799</v>
      </c>
      <c r="G29" s="208">
        <v>262.88465315310225</v>
      </c>
      <c r="H29" s="208">
        <v>237.59534449191889</v>
      </c>
      <c r="I29" s="208">
        <v>99.273752794996355</v>
      </c>
      <c r="J29" s="208">
        <v>94.88674491845093</v>
      </c>
      <c r="K29" s="208">
        <v>55.606940627410218</v>
      </c>
      <c r="L29" s="208">
        <v>95.944534377057707</v>
      </c>
      <c r="M29" s="208">
        <v>38.077245401315295</v>
      </c>
      <c r="N29" s="208">
        <v>0</v>
      </c>
      <c r="O29" s="208">
        <v>1.9632934650827245</v>
      </c>
      <c r="P29" s="208">
        <v>9.2387073534232229</v>
      </c>
      <c r="Q29" s="208">
        <v>0.22939937546289357</v>
      </c>
    </row>
    <row r="30" spans="1:17" x14ac:dyDescent="0.25">
      <c r="A30" s="84" t="s">
        <v>27</v>
      </c>
      <c r="B30" s="208">
        <v>401.88265838362418</v>
      </c>
      <c r="C30" s="208">
        <v>357.15548986991678</v>
      </c>
      <c r="D30" s="208">
        <v>392.07039535567293</v>
      </c>
      <c r="E30" s="208">
        <v>413.0579616776277</v>
      </c>
      <c r="F30" s="208">
        <v>483.23609813020903</v>
      </c>
      <c r="G30" s="208">
        <v>495.11560184404226</v>
      </c>
      <c r="H30" s="208">
        <v>615.06095625280341</v>
      </c>
      <c r="I30" s="208">
        <v>573.54588334056928</v>
      </c>
      <c r="J30" s="208">
        <v>585.16381516588183</v>
      </c>
      <c r="K30" s="208">
        <v>397.74874988713196</v>
      </c>
      <c r="L30" s="208">
        <v>489.55934608827181</v>
      </c>
      <c r="M30" s="208">
        <v>555.54390453642441</v>
      </c>
      <c r="N30" s="208">
        <v>614.56743469495279</v>
      </c>
      <c r="O30" s="208">
        <v>608.11937613063242</v>
      </c>
      <c r="P30" s="208">
        <v>593.84910886580587</v>
      </c>
      <c r="Q30" s="208">
        <v>655.22044511602553</v>
      </c>
    </row>
    <row r="31" spans="1:17" x14ac:dyDescent="0.25">
      <c r="A31" s="82" t="s">
        <v>22</v>
      </c>
      <c r="B31" s="207">
        <v>455.08208489582728</v>
      </c>
      <c r="C31" s="207">
        <v>430.58493127968967</v>
      </c>
      <c r="D31" s="207">
        <v>543.55575587758017</v>
      </c>
      <c r="E31" s="207">
        <v>509.6408443173101</v>
      </c>
      <c r="F31" s="207">
        <v>570.39136162899354</v>
      </c>
      <c r="G31" s="207">
        <v>476.43693436721139</v>
      </c>
      <c r="H31" s="207">
        <v>458.30635467228944</v>
      </c>
      <c r="I31" s="207">
        <v>514.46665572138568</v>
      </c>
      <c r="J31" s="207">
        <v>508.77772266359045</v>
      </c>
      <c r="K31" s="207">
        <v>464.40690196917183</v>
      </c>
      <c r="L31" s="207">
        <v>492.83626318618377</v>
      </c>
      <c r="M31" s="207">
        <v>494.97720744986867</v>
      </c>
      <c r="N31" s="207">
        <v>496.44246081811747</v>
      </c>
      <c r="O31" s="207">
        <v>489.28065102938245</v>
      </c>
      <c r="P31" s="207">
        <v>469.0420856684259</v>
      </c>
      <c r="Q31" s="207">
        <v>498.00156514606704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44</v>
      </c>
      <c r="B33" s="96">
        <v>4229.3227029123009</v>
      </c>
      <c r="C33" s="96">
        <v>4393.0089451351523</v>
      </c>
      <c r="D33" s="96">
        <v>4284.955707615477</v>
      </c>
      <c r="E33" s="96">
        <v>4376.8688734280313</v>
      </c>
      <c r="F33" s="96">
        <v>4468.7731751058327</v>
      </c>
      <c r="G33" s="96">
        <v>4429.1120790774266</v>
      </c>
      <c r="H33" s="96">
        <v>4063.0814173550552</v>
      </c>
      <c r="I33" s="96">
        <v>4154.1467167944611</v>
      </c>
      <c r="J33" s="96">
        <v>3961.4640438987299</v>
      </c>
      <c r="K33" s="96">
        <v>3049.339114681557</v>
      </c>
      <c r="L33" s="96">
        <v>3168.1979719777969</v>
      </c>
      <c r="M33" s="96">
        <v>3456.064220380606</v>
      </c>
      <c r="N33" s="96">
        <v>2775.4971942019292</v>
      </c>
      <c r="O33" s="96">
        <v>2611.7310811802531</v>
      </c>
      <c r="P33" s="96">
        <v>2545.1449772190022</v>
      </c>
      <c r="Q33" s="96">
        <v>2641.130780379428</v>
      </c>
    </row>
    <row r="34" spans="1:17" x14ac:dyDescent="0.25">
      <c r="A34" s="132" t="s">
        <v>84</v>
      </c>
      <c r="B34" s="160">
        <v>9.7779633164489184</v>
      </c>
      <c r="C34" s="160">
        <v>10.826105745471045</v>
      </c>
      <c r="D34" s="160">
        <v>10.93264435955696</v>
      </c>
      <c r="E34" s="160">
        <v>12.684128045069526</v>
      </c>
      <c r="F34" s="160">
        <v>12.440424091141532</v>
      </c>
      <c r="G34" s="160">
        <v>13.286083958587703</v>
      </c>
      <c r="H34" s="160">
        <v>11.892053103711939</v>
      </c>
      <c r="I34" s="160">
        <v>10.846253246336598</v>
      </c>
      <c r="J34" s="160">
        <v>13.552670901828002</v>
      </c>
      <c r="K34" s="160">
        <v>14.050921356020533</v>
      </c>
      <c r="L34" s="160">
        <v>14.295157733986931</v>
      </c>
      <c r="M34" s="160">
        <v>16.637839450977022</v>
      </c>
      <c r="N34" s="160">
        <v>14.422553765528972</v>
      </c>
      <c r="O34" s="160">
        <v>16.307248387621325</v>
      </c>
      <c r="P34" s="160">
        <v>16.612857681844428</v>
      </c>
      <c r="Q34" s="160">
        <v>17.234152926931287</v>
      </c>
    </row>
    <row r="35" spans="1:17" x14ac:dyDescent="0.25">
      <c r="A35" s="76" t="s">
        <v>83</v>
      </c>
      <c r="B35" s="159">
        <v>7.3222162160032687</v>
      </c>
      <c r="C35" s="159">
        <v>8.2684172329092824</v>
      </c>
      <c r="D35" s="159">
        <v>8.4350060790423402</v>
      </c>
      <c r="E35" s="159">
        <v>10.136070737809046</v>
      </c>
      <c r="F35" s="159">
        <v>9.831965867197388</v>
      </c>
      <c r="G35" s="159">
        <v>10.70869416153432</v>
      </c>
      <c r="H35" s="159">
        <v>9.5321043279848112</v>
      </c>
      <c r="I35" s="159">
        <v>8.4216876839107027</v>
      </c>
      <c r="J35" s="159">
        <v>11.229434305976726</v>
      </c>
      <c r="K35" s="159">
        <v>12.262906298691078</v>
      </c>
      <c r="L35" s="159">
        <v>12.434234008043234</v>
      </c>
      <c r="M35" s="159">
        <v>14.60680582178402</v>
      </c>
      <c r="N35" s="159">
        <v>12.789603542948742</v>
      </c>
      <c r="O35" s="159">
        <v>14.772146846116369</v>
      </c>
      <c r="P35" s="159">
        <v>15.111044959224243</v>
      </c>
      <c r="Q35" s="159">
        <v>15.669476587946045</v>
      </c>
    </row>
    <row r="36" spans="1:17" x14ac:dyDescent="0.25">
      <c r="A36" s="76" t="s">
        <v>82</v>
      </c>
      <c r="B36" s="159">
        <v>67.724369003338566</v>
      </c>
      <c r="C36" s="159">
        <v>71.177945779286233</v>
      </c>
      <c r="D36" s="159">
        <v>69.867524517021593</v>
      </c>
      <c r="E36" s="159">
        <v>72.808707816807839</v>
      </c>
      <c r="F36" s="159">
        <v>73.990238579181238</v>
      </c>
      <c r="G36" s="159">
        <v>74.102800291553152</v>
      </c>
      <c r="H36" s="159">
        <v>67.57797822757604</v>
      </c>
      <c r="I36" s="159">
        <v>68.056891780449789</v>
      </c>
      <c r="J36" s="159">
        <v>68.372326502926498</v>
      </c>
      <c r="K36" s="159">
        <v>56.241359397249575</v>
      </c>
      <c r="L36" s="159">
        <v>58.205966447279479</v>
      </c>
      <c r="M36" s="159">
        <v>64.562602802861306</v>
      </c>
      <c r="N36" s="159">
        <v>52.954044262640544</v>
      </c>
      <c r="O36" s="159">
        <v>52.529877614577686</v>
      </c>
      <c r="P36" s="159">
        <v>52.04999584435685</v>
      </c>
      <c r="Q36" s="159">
        <v>54.154636266222504</v>
      </c>
    </row>
    <row r="37" spans="1:17" x14ac:dyDescent="0.25">
      <c r="A37" s="76" t="s">
        <v>81</v>
      </c>
      <c r="B37" s="159">
        <v>6.721743809025762</v>
      </c>
      <c r="C37" s="159">
        <v>7.6430183971912333</v>
      </c>
      <c r="D37" s="159">
        <v>7.8242905579743907</v>
      </c>
      <c r="E37" s="159">
        <v>9.5130268974520025</v>
      </c>
      <c r="F37" s="159">
        <v>9.194152963764548</v>
      </c>
      <c r="G37" s="159">
        <v>10.078478022879386</v>
      </c>
      <c r="H37" s="159">
        <v>8.9550562592128546</v>
      </c>
      <c r="I37" s="159">
        <v>7.8288396993277445</v>
      </c>
      <c r="J37" s="159">
        <v>10.661362996664829</v>
      </c>
      <c r="K37" s="159">
        <v>11.825705861809034</v>
      </c>
      <c r="L37" s="159">
        <v>11.979206147594505</v>
      </c>
      <c r="M37" s="159">
        <v>14.110183163957213</v>
      </c>
      <c r="N37" s="159">
        <v>12.390319125408649</v>
      </c>
      <c r="O37" s="159">
        <v>14.396788114178914</v>
      </c>
      <c r="P37" s="159">
        <v>14.743825916099835</v>
      </c>
      <c r="Q37" s="159">
        <v>15.286886309313232</v>
      </c>
    </row>
    <row r="38" spans="1:17" x14ac:dyDescent="0.25">
      <c r="A38" s="129" t="s">
        <v>80</v>
      </c>
      <c r="B38" s="158">
        <v>3.056219507423156</v>
      </c>
      <c r="C38" s="158">
        <v>3.1830873482798108</v>
      </c>
      <c r="D38" s="158">
        <v>3.1083538015825698</v>
      </c>
      <c r="E38" s="158">
        <v>3.1711011476175233</v>
      </c>
      <c r="F38" s="158">
        <v>3.2462711273769838</v>
      </c>
      <c r="G38" s="158">
        <v>3.2076059357083171</v>
      </c>
      <c r="H38" s="158">
        <v>2.9369968444990837</v>
      </c>
      <c r="I38" s="158">
        <v>3.0174135470088523</v>
      </c>
      <c r="J38" s="158">
        <v>2.8913079051631727</v>
      </c>
      <c r="K38" s="158">
        <v>2.2252154942114997</v>
      </c>
      <c r="L38" s="158">
        <v>2.3159515863924294</v>
      </c>
      <c r="M38" s="158">
        <v>2.5276562870198105</v>
      </c>
      <c r="N38" s="158">
        <v>2.0322346401203211</v>
      </c>
      <c r="O38" s="158">
        <v>1.9104602734424123</v>
      </c>
      <c r="P38" s="158">
        <v>1.8690317657445952</v>
      </c>
      <c r="Q38" s="158">
        <v>1.947266617618058</v>
      </c>
    </row>
    <row r="39" spans="1:17" x14ac:dyDescent="0.25">
      <c r="A39" s="92" t="s">
        <v>126</v>
      </c>
      <c r="B39" s="91">
        <v>0.59901840873435164</v>
      </c>
      <c r="C39" s="91">
        <v>0.56159045043635925</v>
      </c>
      <c r="D39" s="91">
        <v>0.54727463667222964</v>
      </c>
      <c r="E39" s="91">
        <v>0.55572621735431604</v>
      </c>
      <c r="F39" s="91">
        <v>0.55551761763769547</v>
      </c>
      <c r="G39" s="91">
        <v>0.54606634398887055</v>
      </c>
      <c r="H39" s="91">
        <v>0.50915971257555237</v>
      </c>
      <c r="I39" s="91">
        <v>0.51018531116203558</v>
      </c>
      <c r="J39" s="91">
        <v>0.4763031315957193</v>
      </c>
      <c r="K39" s="91">
        <v>0.3507065376092936</v>
      </c>
      <c r="L39" s="91">
        <v>0.32966049857635871</v>
      </c>
      <c r="M39" s="91">
        <v>0.35216602111210005</v>
      </c>
      <c r="N39" s="91">
        <v>0.33256809754670424</v>
      </c>
      <c r="O39" s="91">
        <v>0.30936904492882089</v>
      </c>
      <c r="P39" s="91">
        <v>0.25633907980584858</v>
      </c>
      <c r="Q39" s="91">
        <v>0.26853353608662489</v>
      </c>
    </row>
    <row r="40" spans="1:17" x14ac:dyDescent="0.25">
      <c r="A40" s="92" t="s">
        <v>27</v>
      </c>
      <c r="B40" s="91">
        <v>0.95965507685292495</v>
      </c>
      <c r="C40" s="91">
        <v>0.95492620448394316</v>
      </c>
      <c r="D40" s="91">
        <v>0.93250614047477076</v>
      </c>
      <c r="E40" s="91">
        <v>0.95133034428525698</v>
      </c>
      <c r="F40" s="91">
        <v>0.97388133821309508</v>
      </c>
      <c r="G40" s="91">
        <v>0.96001543676428847</v>
      </c>
      <c r="H40" s="91">
        <v>0.88109905334972505</v>
      </c>
      <c r="I40" s="91">
        <v>0.88580329584146567</v>
      </c>
      <c r="J40" s="91">
        <v>0.84897823599643807</v>
      </c>
      <c r="K40" s="91">
        <v>0.64220103757991054</v>
      </c>
      <c r="L40" s="91">
        <v>0.6763472799927539</v>
      </c>
      <c r="M40" s="91">
        <v>0.73903130687466023</v>
      </c>
      <c r="N40" s="91">
        <v>0.59608033676493632</v>
      </c>
      <c r="O40" s="91">
        <v>0.55855173390137514</v>
      </c>
      <c r="P40" s="91">
        <v>0.51584554735415411</v>
      </c>
      <c r="Q40" s="91">
        <v>0.57079987456117554</v>
      </c>
    </row>
    <row r="41" spans="1:17" x14ac:dyDescent="0.25">
      <c r="A41" s="92" t="s">
        <v>127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7.5544798273554257E-3</v>
      </c>
      <c r="H41" s="91">
        <v>0</v>
      </c>
      <c r="I41" s="91">
        <v>6.4735894203965985E-2</v>
      </c>
      <c r="J41" s="91">
        <v>6.1380451841711946E-2</v>
      </c>
      <c r="K41" s="91">
        <v>8.4545368945131261E-2</v>
      </c>
      <c r="L41" s="91">
        <v>6.1460653083249363E-2</v>
      </c>
      <c r="M41" s="91">
        <v>6.4218597437609132E-2</v>
      </c>
      <c r="N41" s="91">
        <v>4.5300184237200135E-2</v>
      </c>
      <c r="O41" s="91">
        <v>4.8621160437828673E-2</v>
      </c>
      <c r="P41" s="91">
        <v>4.6100241622486549E-2</v>
      </c>
      <c r="Q41" s="91">
        <v>4.4600369080805662E-2</v>
      </c>
    </row>
    <row r="42" spans="1:17" x14ac:dyDescent="0.25">
      <c r="A42" s="92" t="s">
        <v>22</v>
      </c>
      <c r="B42" s="157">
        <v>1.4975460218358791</v>
      </c>
      <c r="C42" s="157">
        <v>1.6665706933595086</v>
      </c>
      <c r="D42" s="157">
        <v>1.6285730244355689</v>
      </c>
      <c r="E42" s="157">
        <v>1.66404458597795</v>
      </c>
      <c r="F42" s="157">
        <v>1.7168721715261934</v>
      </c>
      <c r="G42" s="157">
        <v>1.6939696751278024</v>
      </c>
      <c r="H42" s="157">
        <v>1.5467380785738063</v>
      </c>
      <c r="I42" s="157">
        <v>1.5566890458013847</v>
      </c>
      <c r="J42" s="157">
        <v>1.5046460857293034</v>
      </c>
      <c r="K42" s="157">
        <v>1.1477625500771644</v>
      </c>
      <c r="L42" s="157">
        <v>1.2484831547400674</v>
      </c>
      <c r="M42" s="157">
        <v>1.3722403615954406</v>
      </c>
      <c r="N42" s="157">
        <v>1.0582860215714807</v>
      </c>
      <c r="O42" s="157">
        <v>0.99391833417438757</v>
      </c>
      <c r="P42" s="157">
        <v>1.0507468969621061</v>
      </c>
      <c r="Q42" s="157">
        <v>1.063332837889452</v>
      </c>
    </row>
    <row r="43" spans="1:17" x14ac:dyDescent="0.25">
      <c r="A43" s="156" t="s">
        <v>151</v>
      </c>
      <c r="B43" s="204">
        <v>3334.9354555681898</v>
      </c>
      <c r="C43" s="204">
        <v>3448.5053961555741</v>
      </c>
      <c r="D43" s="204">
        <v>3373.5577716702446</v>
      </c>
      <c r="E43" s="204">
        <v>3439.0495513779406</v>
      </c>
      <c r="F43" s="204">
        <v>3508.756443943169</v>
      </c>
      <c r="G43" s="204">
        <v>3471.4521392966908</v>
      </c>
      <c r="H43" s="204">
        <v>3160.9762054463886</v>
      </c>
      <c r="I43" s="204">
        <v>3220.6272567413189</v>
      </c>
      <c r="J43" s="204">
        <v>3070.9775973065989</v>
      </c>
      <c r="K43" s="204">
        <v>2370.0761047337096</v>
      </c>
      <c r="L43" s="204">
        <v>2473.1056101379017</v>
      </c>
      <c r="M43" s="204">
        <v>2692.9820904783228</v>
      </c>
      <c r="N43" s="204">
        <v>2130.1977555492022</v>
      </c>
      <c r="O43" s="204">
        <v>1996.3124510494629</v>
      </c>
      <c r="P43" s="204">
        <v>1941.5076074915455</v>
      </c>
      <c r="Q43" s="204">
        <v>2020.1042106201094</v>
      </c>
    </row>
    <row r="44" spans="1:17" x14ac:dyDescent="0.25">
      <c r="A44" s="156" t="s">
        <v>149</v>
      </c>
      <c r="B44" s="206">
        <v>459.55003292572496</v>
      </c>
      <c r="C44" s="206">
        <v>488.27610365367343</v>
      </c>
      <c r="D44" s="206">
        <v>464.02967580044395</v>
      </c>
      <c r="E44" s="206">
        <v>476.89216802435186</v>
      </c>
      <c r="F44" s="206">
        <v>488.81116370651694</v>
      </c>
      <c r="G44" s="206">
        <v>485.13042152143368</v>
      </c>
      <c r="H44" s="206">
        <v>457.08981520789422</v>
      </c>
      <c r="I44" s="206">
        <v>473.89993066105978</v>
      </c>
      <c r="J44" s="206">
        <v>446.61000765785207</v>
      </c>
      <c r="K44" s="206">
        <v>329.27609761383894</v>
      </c>
      <c r="L44" s="206">
        <v>339.75001062174488</v>
      </c>
      <c r="M44" s="206">
        <v>370.78426190468679</v>
      </c>
      <c r="N44" s="206">
        <v>311.59429668718155</v>
      </c>
      <c r="O44" s="206">
        <v>293.16935035340327</v>
      </c>
      <c r="P44" s="206">
        <v>290.32375216419331</v>
      </c>
      <c r="Q44" s="206">
        <v>302.27486710883409</v>
      </c>
    </row>
    <row r="45" spans="1:17" x14ac:dyDescent="0.25">
      <c r="A45" s="152" t="s">
        <v>165</v>
      </c>
      <c r="B45" s="151">
        <v>278.79444220964024</v>
      </c>
      <c r="C45" s="151">
        <v>299.63629701512002</v>
      </c>
      <c r="D45" s="151">
        <v>287.76717455054666</v>
      </c>
      <c r="E45" s="151">
        <v>280.4497115626113</v>
      </c>
      <c r="F45" s="151">
        <v>277.79457889358957</v>
      </c>
      <c r="G45" s="151">
        <v>241.37798151848341</v>
      </c>
      <c r="H45" s="151">
        <v>201.78201064330648</v>
      </c>
      <c r="I45" s="151">
        <v>202.08242423359115</v>
      </c>
      <c r="J45" s="151">
        <v>182.8730647084179</v>
      </c>
      <c r="K45" s="151">
        <v>201.45924623041591</v>
      </c>
      <c r="L45" s="151">
        <v>167.7076524671744</v>
      </c>
      <c r="M45" s="151">
        <v>192.83483084177357</v>
      </c>
      <c r="N45" s="151">
        <v>165.49271108895917</v>
      </c>
      <c r="O45" s="151">
        <v>158.28056309114334</v>
      </c>
      <c r="P45" s="151">
        <v>140.73371325410898</v>
      </c>
      <c r="Q45" s="151">
        <v>111.98525909480647</v>
      </c>
    </row>
    <row r="46" spans="1:17" x14ac:dyDescent="0.25">
      <c r="A46" s="154" t="s">
        <v>31</v>
      </c>
      <c r="B46" s="205">
        <v>35.641592562272905</v>
      </c>
      <c r="C46" s="205">
        <v>10.857480211429536</v>
      </c>
      <c r="D46" s="205">
        <v>9.4231753596813519</v>
      </c>
      <c r="E46" s="205">
        <v>10.104444390632956</v>
      </c>
      <c r="F46" s="205">
        <v>10.120419989066107</v>
      </c>
      <c r="G46" s="205">
        <v>9.7947465901253246</v>
      </c>
      <c r="H46" s="205">
        <v>10.026347282270166</v>
      </c>
      <c r="I46" s="205">
        <v>10.839489775375306</v>
      </c>
      <c r="J46" s="205">
        <v>12.653789893597253</v>
      </c>
      <c r="K46" s="205">
        <v>10.647163482310942</v>
      </c>
      <c r="L46" s="205">
        <v>9.9757435043470899</v>
      </c>
      <c r="M46" s="205">
        <v>9.8543617611892564</v>
      </c>
      <c r="N46" s="205">
        <v>7.6463789806904146</v>
      </c>
      <c r="O46" s="205">
        <v>6.8479556837697206</v>
      </c>
      <c r="P46" s="205">
        <v>6.2166554496732758</v>
      </c>
      <c r="Q46" s="205">
        <v>6.2901809249257488</v>
      </c>
    </row>
    <row r="47" spans="1:17" x14ac:dyDescent="0.25">
      <c r="A47" s="154" t="s">
        <v>126</v>
      </c>
      <c r="B47" s="205">
        <v>17.072089343959728</v>
      </c>
      <c r="C47" s="205">
        <v>20.224865534855859</v>
      </c>
      <c r="D47" s="205">
        <v>16.061966699759569</v>
      </c>
      <c r="E47" s="205">
        <v>17.380397940768908</v>
      </c>
      <c r="F47" s="205">
        <v>14.261910896544101</v>
      </c>
      <c r="G47" s="205">
        <v>12.452814958812976</v>
      </c>
      <c r="H47" s="205">
        <v>8.3259993185778249</v>
      </c>
      <c r="I47" s="205">
        <v>9.849122550404692</v>
      </c>
      <c r="J47" s="205">
        <v>5.8264211794426322</v>
      </c>
      <c r="K47" s="205">
        <v>8.9821771646930646</v>
      </c>
      <c r="L47" s="205">
        <v>7.2668703461822775</v>
      </c>
      <c r="M47" s="205">
        <v>6.2004513830124601</v>
      </c>
      <c r="N47" s="205">
        <v>1.7036222894444173</v>
      </c>
      <c r="O47" s="205">
        <v>1.9108805452661288</v>
      </c>
      <c r="P47" s="205">
        <v>0.83985867382483148</v>
      </c>
      <c r="Q47" s="205">
        <v>0.39862027259946353</v>
      </c>
    </row>
    <row r="48" spans="1:17" x14ac:dyDescent="0.25">
      <c r="A48" s="154" t="s">
        <v>30</v>
      </c>
      <c r="B48" s="205">
        <v>10.568245152717409</v>
      </c>
      <c r="C48" s="205">
        <v>11.382509154330672</v>
      </c>
      <c r="D48" s="205">
        <v>11.746061496935653</v>
      </c>
      <c r="E48" s="205">
        <v>8.3581704848455747</v>
      </c>
      <c r="F48" s="205">
        <v>12.999708442538875</v>
      </c>
      <c r="G48" s="205">
        <v>0.90148163669120573</v>
      </c>
      <c r="H48" s="205">
        <v>10.034628826901875</v>
      </c>
      <c r="I48" s="205">
        <v>5.9419120533803191</v>
      </c>
      <c r="J48" s="205">
        <v>4.209726686959244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27</v>
      </c>
      <c r="B49" s="205">
        <v>215.51251515069021</v>
      </c>
      <c r="C49" s="205">
        <v>257.17144211450398</v>
      </c>
      <c r="D49" s="205">
        <v>250.53597099417004</v>
      </c>
      <c r="E49" s="205">
        <v>244.60669874636389</v>
      </c>
      <c r="F49" s="205">
        <v>240.41253956544051</v>
      </c>
      <c r="G49" s="205">
        <v>218.22893833285391</v>
      </c>
      <c r="H49" s="205">
        <v>173.39503521555665</v>
      </c>
      <c r="I49" s="205">
        <v>175.45189985443082</v>
      </c>
      <c r="J49" s="205">
        <v>160.18312694841876</v>
      </c>
      <c r="K49" s="205">
        <v>181.82990558341189</v>
      </c>
      <c r="L49" s="205">
        <v>150.46503861664502</v>
      </c>
      <c r="M49" s="205">
        <v>176.78001769757185</v>
      </c>
      <c r="N49" s="205">
        <v>156.14270981882427</v>
      </c>
      <c r="O49" s="205">
        <v>149.52172686210741</v>
      </c>
      <c r="P49" s="205">
        <v>133.67719913061089</v>
      </c>
      <c r="Q49" s="205">
        <v>105.29645789728124</v>
      </c>
    </row>
    <row r="50" spans="1:17" x14ac:dyDescent="0.25">
      <c r="A50" s="152" t="s">
        <v>164</v>
      </c>
      <c r="B50" s="151">
        <v>180.75559071608461</v>
      </c>
      <c r="C50" s="151">
        <v>188.63980663855332</v>
      </c>
      <c r="D50" s="151">
        <v>176.26250124989738</v>
      </c>
      <c r="E50" s="151">
        <v>196.44245646174048</v>
      </c>
      <c r="F50" s="151">
        <v>211.01658481292731</v>
      </c>
      <c r="G50" s="151">
        <v>243.75244000295021</v>
      </c>
      <c r="H50" s="151">
        <v>255.30780456458768</v>
      </c>
      <c r="I50" s="151">
        <v>271.81750642746863</v>
      </c>
      <c r="J50" s="151">
        <v>263.73694294943414</v>
      </c>
      <c r="K50" s="151">
        <v>127.81685138342314</v>
      </c>
      <c r="L50" s="151">
        <v>172.04235815457051</v>
      </c>
      <c r="M50" s="151">
        <v>177.94943106291316</v>
      </c>
      <c r="N50" s="151">
        <v>146.10158559822244</v>
      </c>
      <c r="O50" s="151">
        <v>134.88878726226</v>
      </c>
      <c r="P50" s="151">
        <v>149.59003891008436</v>
      </c>
      <c r="Q50" s="151">
        <v>190.28960801402766</v>
      </c>
    </row>
    <row r="51" spans="1:17" x14ac:dyDescent="0.25">
      <c r="A51" s="156" t="s">
        <v>148</v>
      </c>
      <c r="B51" s="206">
        <v>340.23470256614644</v>
      </c>
      <c r="C51" s="206">
        <v>355.12887082276677</v>
      </c>
      <c r="D51" s="206">
        <v>347.20044082961084</v>
      </c>
      <c r="E51" s="206">
        <v>352.61411938098217</v>
      </c>
      <c r="F51" s="206">
        <v>362.50251482748644</v>
      </c>
      <c r="G51" s="206">
        <v>361.14585588903952</v>
      </c>
      <c r="H51" s="206">
        <v>344.12120793778831</v>
      </c>
      <c r="I51" s="206">
        <v>361.44844343504877</v>
      </c>
      <c r="J51" s="206">
        <v>337.16933632171953</v>
      </c>
      <c r="K51" s="206">
        <v>253.38080392602708</v>
      </c>
      <c r="L51" s="206">
        <v>256.11183529485447</v>
      </c>
      <c r="M51" s="206">
        <v>279.85278047099661</v>
      </c>
      <c r="N51" s="206">
        <v>239.11638662889823</v>
      </c>
      <c r="O51" s="206">
        <v>222.3327585414504</v>
      </c>
      <c r="P51" s="206">
        <v>212.92686139599363</v>
      </c>
      <c r="Q51" s="206">
        <v>214.4592839424532</v>
      </c>
    </row>
    <row r="52" spans="1:17" x14ac:dyDescent="0.25">
      <c r="A52" s="152" t="s">
        <v>163</v>
      </c>
      <c r="B52" s="151">
        <v>138.50767459118774</v>
      </c>
      <c r="C52" s="151">
        <v>148.42538823806674</v>
      </c>
      <c r="D52" s="151">
        <v>119.97132646744267</v>
      </c>
      <c r="E52" s="151">
        <v>117.55537209014577</v>
      </c>
      <c r="F52" s="151">
        <v>110.30540219211456</v>
      </c>
      <c r="G52" s="151">
        <v>101.11734667996078</v>
      </c>
      <c r="H52" s="151">
        <v>105.89672633219128</v>
      </c>
      <c r="I52" s="151">
        <v>152.18254495548749</v>
      </c>
      <c r="J52" s="151">
        <v>145.59981669942513</v>
      </c>
      <c r="K52" s="151">
        <v>110.16275304406822</v>
      </c>
      <c r="L52" s="151">
        <v>76.336805442590347</v>
      </c>
      <c r="M52" s="151">
        <v>84.374879694270192</v>
      </c>
      <c r="N52" s="151">
        <v>83.692603298789678</v>
      </c>
      <c r="O52" s="151">
        <v>93.09266628081852</v>
      </c>
      <c r="P52" s="151">
        <v>96.219065138618035</v>
      </c>
      <c r="Q52" s="151">
        <v>97.766958510082233</v>
      </c>
    </row>
    <row r="53" spans="1:17" x14ac:dyDescent="0.25">
      <c r="A53" s="154" t="s">
        <v>31</v>
      </c>
      <c r="B53" s="153">
        <v>9.5930506901516637</v>
      </c>
      <c r="C53" s="153">
        <v>3.4978848621260239</v>
      </c>
      <c r="D53" s="153">
        <v>2.9785765488962017</v>
      </c>
      <c r="E53" s="153">
        <v>3.4686726994511647</v>
      </c>
      <c r="F53" s="153">
        <v>3.3596124697623284</v>
      </c>
      <c r="G53" s="153">
        <v>3.1813377916878065</v>
      </c>
      <c r="H53" s="153">
        <v>3.2485248867532355</v>
      </c>
      <c r="I53" s="153">
        <v>3.7066176253226817</v>
      </c>
      <c r="J53" s="153">
        <v>4.0736546654002863</v>
      </c>
      <c r="K53" s="153">
        <v>3.6440776671287409</v>
      </c>
      <c r="L53" s="153">
        <v>3.5164282055435523</v>
      </c>
      <c r="M53" s="153">
        <v>3.4263433618076373</v>
      </c>
      <c r="N53" s="153">
        <v>2.6402505002881078</v>
      </c>
      <c r="O53" s="153">
        <v>2.2004612018183991</v>
      </c>
      <c r="P53" s="153">
        <v>1.9793755354376286</v>
      </c>
      <c r="Q53" s="153">
        <v>2.1233009439164059</v>
      </c>
    </row>
    <row r="54" spans="1:17" x14ac:dyDescent="0.25">
      <c r="A54" s="154" t="s">
        <v>126</v>
      </c>
      <c r="B54" s="153">
        <v>10.01168814160116</v>
      </c>
      <c r="C54" s="153">
        <v>11.156129407740423</v>
      </c>
      <c r="D54" s="153">
        <v>6.6182501797050364</v>
      </c>
      <c r="E54" s="153">
        <v>6.7716464292167533</v>
      </c>
      <c r="F54" s="153">
        <v>5.0219552319592911</v>
      </c>
      <c r="G54" s="153">
        <v>5.6822323788713449</v>
      </c>
      <c r="H54" s="153">
        <v>4.6841221959069737</v>
      </c>
      <c r="I54" s="153">
        <v>6.8702526927123868</v>
      </c>
      <c r="J54" s="153">
        <v>5.7166095225425195</v>
      </c>
      <c r="K54" s="153">
        <v>3.1888105373471567</v>
      </c>
      <c r="L54" s="153">
        <v>3.1461618880950457</v>
      </c>
      <c r="M54" s="153">
        <v>3.6576276564076533</v>
      </c>
      <c r="N54" s="153">
        <v>1.9636485419078942</v>
      </c>
      <c r="O54" s="153">
        <v>1.8997219069790319</v>
      </c>
      <c r="P54" s="153">
        <v>0.72578645363444483</v>
      </c>
      <c r="Q54" s="153">
        <v>1.9933975540799731</v>
      </c>
    </row>
    <row r="55" spans="1:17" x14ac:dyDescent="0.25">
      <c r="A55" s="154" t="s">
        <v>27</v>
      </c>
      <c r="B55" s="153">
        <v>118.90293575943491</v>
      </c>
      <c r="C55" s="153">
        <v>133.77137396820032</v>
      </c>
      <c r="D55" s="153">
        <v>110.37449973884142</v>
      </c>
      <c r="E55" s="153">
        <v>107.31505296147785</v>
      </c>
      <c r="F55" s="153">
        <v>101.92383449039293</v>
      </c>
      <c r="G55" s="153">
        <v>92.253776509401632</v>
      </c>
      <c r="H55" s="153">
        <v>97.964079249531068</v>
      </c>
      <c r="I55" s="153">
        <v>141.60567463745238</v>
      </c>
      <c r="J55" s="153">
        <v>135.80955251148231</v>
      </c>
      <c r="K55" s="153">
        <v>103.32986483959233</v>
      </c>
      <c r="L55" s="153">
        <v>69.674215348951734</v>
      </c>
      <c r="M55" s="153">
        <v>77.290908676054897</v>
      </c>
      <c r="N55" s="153">
        <v>79.088704256593672</v>
      </c>
      <c r="O55" s="153">
        <v>88.992483172021096</v>
      </c>
      <c r="P55" s="153">
        <v>93.513903149545968</v>
      </c>
      <c r="Q55" s="153">
        <v>93.650260012085852</v>
      </c>
    </row>
    <row r="56" spans="1:17" x14ac:dyDescent="0.25">
      <c r="A56" s="152" t="s">
        <v>162</v>
      </c>
      <c r="B56" s="151">
        <v>185.56177957146019</v>
      </c>
      <c r="C56" s="151">
        <v>191.25485743056132</v>
      </c>
      <c r="D56" s="151">
        <v>194.50805069345961</v>
      </c>
      <c r="E56" s="151">
        <v>194.10970866432842</v>
      </c>
      <c r="F56" s="151">
        <v>198.99258059131665</v>
      </c>
      <c r="G56" s="151">
        <v>198.8143175424363</v>
      </c>
      <c r="H56" s="151">
        <v>185.02129464225985</v>
      </c>
      <c r="I56" s="151">
        <v>187.20504201621915</v>
      </c>
      <c r="J56" s="151">
        <v>174.33745084653432</v>
      </c>
      <c r="K56" s="151">
        <v>131.57805406411495</v>
      </c>
      <c r="L56" s="151">
        <v>135.76963707389808</v>
      </c>
      <c r="M56" s="151">
        <v>151.85797870388603</v>
      </c>
      <c r="N56" s="151">
        <v>117.58344780664761</v>
      </c>
      <c r="O56" s="151">
        <v>116.55088003516646</v>
      </c>
      <c r="P56" s="151">
        <v>104.64079483263315</v>
      </c>
      <c r="Q56" s="151">
        <v>102.32807445275691</v>
      </c>
    </row>
    <row r="57" spans="1:17" x14ac:dyDescent="0.25">
      <c r="A57" s="150" t="s">
        <v>34</v>
      </c>
      <c r="B57" s="87">
        <v>49.645497869294864</v>
      </c>
      <c r="C57" s="87">
        <v>47.189664433351922</v>
      </c>
      <c r="D57" s="87">
        <v>72.169295651437849</v>
      </c>
      <c r="E57" s="87">
        <v>39.495573453974188</v>
      </c>
      <c r="F57" s="87">
        <v>30.877944201844471</v>
      </c>
      <c r="G57" s="87">
        <v>57.765465493330751</v>
      </c>
      <c r="H57" s="87">
        <v>34.178248816779572</v>
      </c>
      <c r="I57" s="87">
        <v>33.625782862748821</v>
      </c>
      <c r="J57" s="87">
        <v>41.459795470868748</v>
      </c>
      <c r="K57" s="87">
        <v>29.286860638817991</v>
      </c>
      <c r="L57" s="87">
        <v>28.806388717147925</v>
      </c>
      <c r="M57" s="87">
        <v>33.578605503067706</v>
      </c>
      <c r="N57" s="87">
        <v>27.770241115296258</v>
      </c>
      <c r="O57" s="87">
        <v>29.650775457868672</v>
      </c>
      <c r="P57" s="87">
        <v>27.672943717410725</v>
      </c>
      <c r="Q57" s="87">
        <v>29.455361261589239</v>
      </c>
    </row>
    <row r="58" spans="1:17" x14ac:dyDescent="0.25">
      <c r="A58" s="150" t="s">
        <v>32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31</v>
      </c>
      <c r="B59" s="87">
        <v>0</v>
      </c>
      <c r="C59" s="87">
        <v>4.0146438464138085E-15</v>
      </c>
      <c r="D59" s="87">
        <v>0</v>
      </c>
      <c r="E59" s="87">
        <v>0</v>
      </c>
      <c r="F59" s="87">
        <v>0</v>
      </c>
      <c r="G59" s="87">
        <v>2.9603807989801469E-15</v>
      </c>
      <c r="H59" s="87">
        <v>0</v>
      </c>
      <c r="I59" s="87">
        <v>5.5765334229440866E-15</v>
      </c>
      <c r="J59" s="87">
        <v>2.2846800404580823E-15</v>
      </c>
      <c r="K59" s="87">
        <v>0</v>
      </c>
      <c r="L59" s="87">
        <v>3.394465219429823E-15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126</v>
      </c>
      <c r="B60" s="87">
        <v>6.6805814383815285</v>
      </c>
      <c r="C60" s="87">
        <v>4.4801115872074471</v>
      </c>
      <c r="D60" s="87">
        <v>3.1736305602386712</v>
      </c>
      <c r="E60" s="87">
        <v>4.2203009252385915</v>
      </c>
      <c r="F60" s="87">
        <v>5.1570787651451928</v>
      </c>
      <c r="G60" s="87">
        <v>5.4730495957866756</v>
      </c>
      <c r="H60" s="87">
        <v>5.2683616422303476</v>
      </c>
      <c r="I60" s="87">
        <v>8.5410183456136899</v>
      </c>
      <c r="J60" s="87">
        <v>6.5083787985802237</v>
      </c>
      <c r="K60" s="87">
        <v>3.1169519178023899</v>
      </c>
      <c r="L60" s="87">
        <v>3.1727620302382471</v>
      </c>
      <c r="M60" s="87">
        <v>4.1976619481828878</v>
      </c>
      <c r="N60" s="87">
        <v>2.5898541755805251</v>
      </c>
      <c r="O60" s="87">
        <v>2.8274977431643937</v>
      </c>
      <c r="P60" s="87">
        <v>1.3469676258442425</v>
      </c>
      <c r="Q60" s="87">
        <v>1.2457265122579673</v>
      </c>
    </row>
    <row r="61" spans="1:17" x14ac:dyDescent="0.25">
      <c r="A61" s="150" t="s">
        <v>30</v>
      </c>
      <c r="B61" s="87">
        <v>35.819007562741945</v>
      </c>
      <c r="C61" s="87">
        <v>46.716720016181455</v>
      </c>
      <c r="D61" s="87">
        <v>42.057772550195288</v>
      </c>
      <c r="E61" s="87">
        <v>40.395363683439413</v>
      </c>
      <c r="F61" s="87">
        <v>46.167354732563496</v>
      </c>
      <c r="G61" s="87">
        <v>35.19225529256537</v>
      </c>
      <c r="H61" s="87">
        <v>37.923178196976494</v>
      </c>
      <c r="I61" s="87">
        <v>33.870043079330429</v>
      </c>
      <c r="J61" s="87">
        <v>20.332703328359916</v>
      </c>
      <c r="K61" s="87">
        <v>22.92230738044535</v>
      </c>
      <c r="L61" s="87">
        <v>9.3223895793319969</v>
      </c>
      <c r="M61" s="87">
        <v>9.8692271170019286</v>
      </c>
      <c r="N61" s="87">
        <v>5.8077712016586958</v>
      </c>
      <c r="O61" s="87">
        <v>6.1835408706096482</v>
      </c>
      <c r="P61" s="87">
        <v>5.3667121824951085</v>
      </c>
      <c r="Q61" s="87">
        <v>6.0176968769742283</v>
      </c>
    </row>
    <row r="62" spans="1:17" x14ac:dyDescent="0.25">
      <c r="A62" s="150" t="s">
        <v>29</v>
      </c>
      <c r="B62" s="87">
        <v>0.14691993281533747</v>
      </c>
      <c r="C62" s="87">
        <v>0.1714309951134653</v>
      </c>
      <c r="D62" s="87">
        <v>0.11268852373930506</v>
      </c>
      <c r="E62" s="87">
        <v>13.003379057347509</v>
      </c>
      <c r="F62" s="87">
        <v>12.661355556772193</v>
      </c>
      <c r="G62" s="87">
        <v>12.760417330110734</v>
      </c>
      <c r="H62" s="87">
        <v>1.111876039454871</v>
      </c>
      <c r="I62" s="87">
        <v>1.9411535418757944</v>
      </c>
      <c r="J62" s="87">
        <v>9.5606041780081057</v>
      </c>
      <c r="K62" s="87">
        <v>4.8007392723711089</v>
      </c>
      <c r="L62" s="87">
        <v>3.0088821521542291</v>
      </c>
      <c r="M62" s="87">
        <v>3.1013702578441027</v>
      </c>
      <c r="N62" s="87">
        <v>1.2374012117760367</v>
      </c>
      <c r="O62" s="87">
        <v>0.80904440826068613</v>
      </c>
      <c r="P62" s="87">
        <v>0.7593545407516763</v>
      </c>
      <c r="Q62" s="87">
        <v>2.9746184374007734</v>
      </c>
    </row>
    <row r="63" spans="1:17" x14ac:dyDescent="0.25">
      <c r="A63" s="150" t="s">
        <v>27</v>
      </c>
      <c r="B63" s="87">
        <v>86.990069411962267</v>
      </c>
      <c r="C63" s="87">
        <v>85.168859525726532</v>
      </c>
      <c r="D63" s="87">
        <v>70.008124342215979</v>
      </c>
      <c r="E63" s="87">
        <v>89.364842306909154</v>
      </c>
      <c r="F63" s="87">
        <v>96.787566487866627</v>
      </c>
      <c r="G63" s="87">
        <v>69.342373904894544</v>
      </c>
      <c r="H63" s="87">
        <v>98.418465766771703</v>
      </c>
      <c r="I63" s="87">
        <v>103.46897970065342</v>
      </c>
      <c r="J63" s="87">
        <v>88.452668553181525</v>
      </c>
      <c r="K63" s="87">
        <v>68.669855066178812</v>
      </c>
      <c r="L63" s="87">
        <v>85.558346855381359</v>
      </c>
      <c r="M63" s="87">
        <v>97.515896735348917</v>
      </c>
      <c r="N63" s="87">
        <v>74.319270691637257</v>
      </c>
      <c r="O63" s="87">
        <v>73.120911285186494</v>
      </c>
      <c r="P63" s="87">
        <v>66.319237100473941</v>
      </c>
      <c r="Q63" s="87">
        <v>57.922838605840674</v>
      </c>
    </row>
    <row r="64" spans="1:17" x14ac:dyDescent="0.25">
      <c r="A64" s="150" t="s">
        <v>26</v>
      </c>
      <c r="B64" s="87">
        <v>2.4738316413125796</v>
      </c>
      <c r="C64" s="87">
        <v>2.5694542679152579</v>
      </c>
      <c r="D64" s="87">
        <v>2.9933646471736317</v>
      </c>
      <c r="E64" s="87">
        <v>2.3881161578926289</v>
      </c>
      <c r="F64" s="87">
        <v>1.605376057081245</v>
      </c>
      <c r="G64" s="87">
        <v>0.90843418584487767</v>
      </c>
      <c r="H64" s="87">
        <v>1.0445329353147312</v>
      </c>
      <c r="I64" s="87">
        <v>1.050363540270532</v>
      </c>
      <c r="J64" s="87">
        <v>1.232710312999088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87</v>
      </c>
      <c r="B65" s="87">
        <v>0.23784437461345972</v>
      </c>
      <c r="C65" s="87">
        <v>0.2908167143252659</v>
      </c>
      <c r="D65" s="87">
        <v>0.27030128698527117</v>
      </c>
      <c r="E65" s="87">
        <v>0.84393056181988324</v>
      </c>
      <c r="F65" s="87">
        <v>0.67819767503357287</v>
      </c>
      <c r="G65" s="87">
        <v>12.499351850116113</v>
      </c>
      <c r="H65" s="87">
        <v>0.53741624658145815</v>
      </c>
      <c r="I65" s="87">
        <v>1.2323407545137224</v>
      </c>
      <c r="J65" s="87">
        <v>3.0078125770243931</v>
      </c>
      <c r="K65" s="87">
        <v>0.68477019361743485</v>
      </c>
      <c r="L65" s="87">
        <v>0.64912997812546225</v>
      </c>
      <c r="M65" s="87">
        <v>0.66674709211083438</v>
      </c>
      <c r="N65" s="87">
        <v>0.57316161325182424</v>
      </c>
      <c r="O65" s="87">
        <v>0.59121853554007286</v>
      </c>
      <c r="P65" s="87">
        <v>0.67544519599572728</v>
      </c>
      <c r="Q65" s="87">
        <v>0.64973425125780959</v>
      </c>
    </row>
    <row r="66" spans="1:17" x14ac:dyDescent="0.25">
      <c r="A66" s="150" t="s">
        <v>23</v>
      </c>
      <c r="B66" s="87">
        <v>3.5680273403382361</v>
      </c>
      <c r="C66" s="87">
        <v>4.6677998907399196</v>
      </c>
      <c r="D66" s="87">
        <v>3.7228731314735808</v>
      </c>
      <c r="E66" s="87">
        <v>4.3982025177070838</v>
      </c>
      <c r="F66" s="87">
        <v>5.0577071150098307</v>
      </c>
      <c r="G66" s="87">
        <v>4.872969889787254</v>
      </c>
      <c r="H66" s="87">
        <v>6.5392149981507126</v>
      </c>
      <c r="I66" s="87">
        <v>3.4753601912127379</v>
      </c>
      <c r="J66" s="87">
        <v>3.7827776275123139</v>
      </c>
      <c r="K66" s="87">
        <v>2.0965695948818883</v>
      </c>
      <c r="L66" s="87">
        <v>5.2517377615188696</v>
      </c>
      <c r="M66" s="87">
        <v>2.9284700503296675</v>
      </c>
      <c r="N66" s="87">
        <v>5.2857477974470299</v>
      </c>
      <c r="O66" s="87">
        <v>3.36789173453649</v>
      </c>
      <c r="P66" s="87">
        <v>2.5001344696617034</v>
      </c>
      <c r="Q66" s="87">
        <v>4.0620985074362217</v>
      </c>
    </row>
    <row r="67" spans="1:17" x14ac:dyDescent="0.25">
      <c r="A67" s="149" t="s">
        <v>161</v>
      </c>
      <c r="B67" s="148">
        <v>16.165248403498513</v>
      </c>
      <c r="C67" s="148">
        <v>15.448625154138679</v>
      </c>
      <c r="D67" s="148">
        <v>32.721063668708659</v>
      </c>
      <c r="E67" s="148">
        <v>40.949038626508006</v>
      </c>
      <c r="F67" s="148">
        <v>53.204532044055306</v>
      </c>
      <c r="G67" s="148">
        <v>61.214191666642492</v>
      </c>
      <c r="H67" s="148">
        <v>53.203186963337231</v>
      </c>
      <c r="I67" s="148">
        <v>22.060856463342198</v>
      </c>
      <c r="J67" s="148">
        <v>17.23206877576013</v>
      </c>
      <c r="K67" s="148">
        <v>11.63999681784389</v>
      </c>
      <c r="L67" s="148">
        <v>44.005392778366065</v>
      </c>
      <c r="M67" s="148">
        <v>43.619922072840339</v>
      </c>
      <c r="N67" s="148">
        <v>37.840335523460951</v>
      </c>
      <c r="O67" s="148">
        <v>12.689212225465431</v>
      </c>
      <c r="P67" s="148">
        <v>12.067001424742461</v>
      </c>
      <c r="Q67" s="148">
        <v>14.364250979614075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345</v>
      </c>
      <c r="B70" s="96">
        <v>408.913080282956</v>
      </c>
      <c r="C70" s="96">
        <v>406.13918899759665</v>
      </c>
      <c r="D70" s="96">
        <v>385.7208927368128</v>
      </c>
      <c r="E70" s="96">
        <v>375.94123391002677</v>
      </c>
      <c r="F70" s="96">
        <v>384.55441641188713</v>
      </c>
      <c r="G70" s="96">
        <v>424.1379697204718</v>
      </c>
      <c r="H70" s="96">
        <v>449.0682932497682</v>
      </c>
      <c r="I70" s="96">
        <v>457.20543011996233</v>
      </c>
      <c r="J70" s="96">
        <v>430.77371873514727</v>
      </c>
      <c r="K70" s="96">
        <v>385.64009616369765</v>
      </c>
      <c r="L70" s="96">
        <v>485.98730165060982</v>
      </c>
      <c r="M70" s="96">
        <v>494.08072263510883</v>
      </c>
      <c r="N70" s="96">
        <v>491.86746217430374</v>
      </c>
      <c r="O70" s="96">
        <v>505.50194376324788</v>
      </c>
      <c r="P70" s="96">
        <v>509.23547004347427</v>
      </c>
      <c r="Q70" s="96">
        <v>513.34796112537379</v>
      </c>
    </row>
    <row r="71" spans="1:17" x14ac:dyDescent="0.25">
      <c r="A71" s="132" t="s">
        <v>84</v>
      </c>
      <c r="B71" s="160">
        <v>0.68290795453514663</v>
      </c>
      <c r="C71" s="160">
        <v>0.68925716835902684</v>
      </c>
      <c r="D71" s="160">
        <v>0.65941184827275978</v>
      </c>
      <c r="E71" s="160">
        <v>0.64124450920295795</v>
      </c>
      <c r="F71" s="160">
        <v>0.65458851427882803</v>
      </c>
      <c r="G71" s="160">
        <v>0.72639310049908334</v>
      </c>
      <c r="H71" s="160">
        <v>0.76751684885423554</v>
      </c>
      <c r="I71" s="160">
        <v>0.78111970206332315</v>
      </c>
      <c r="J71" s="160">
        <v>0.74038917488305034</v>
      </c>
      <c r="K71" s="160">
        <v>0.65867957603512128</v>
      </c>
      <c r="L71" s="160">
        <v>0.8359753699336927</v>
      </c>
      <c r="M71" s="160">
        <v>0.84515888420502183</v>
      </c>
      <c r="N71" s="160">
        <v>0.83349886614973179</v>
      </c>
      <c r="O71" s="160">
        <v>0.85232217341695571</v>
      </c>
      <c r="P71" s="160">
        <v>0.86026506316310136</v>
      </c>
      <c r="Q71" s="160">
        <v>0.87806874840679172</v>
      </c>
    </row>
    <row r="72" spans="1:17" x14ac:dyDescent="0.25">
      <c r="A72" s="76" t="s">
        <v>83</v>
      </c>
      <c r="B72" s="159">
        <v>0.35379901870241109</v>
      </c>
      <c r="C72" s="159">
        <v>0.35708840141570763</v>
      </c>
      <c r="D72" s="159">
        <v>0.34162622252431035</v>
      </c>
      <c r="E72" s="159">
        <v>0.33221413895924901</v>
      </c>
      <c r="F72" s="159">
        <v>0.33912736331115512</v>
      </c>
      <c r="G72" s="159">
        <v>0.37632767994877836</v>
      </c>
      <c r="H72" s="159">
        <v>0.3976329550108057</v>
      </c>
      <c r="I72" s="159">
        <v>0.40468028267036432</v>
      </c>
      <c r="J72" s="159">
        <v>0.38357872652079278</v>
      </c>
      <c r="K72" s="159">
        <v>0.34124684899764535</v>
      </c>
      <c r="L72" s="159">
        <v>0.43309975169824078</v>
      </c>
      <c r="M72" s="159">
        <v>0.4378575207590033</v>
      </c>
      <c r="N72" s="159">
        <v>0.4318167316327115</v>
      </c>
      <c r="O72" s="159">
        <v>0.44156865734341877</v>
      </c>
      <c r="P72" s="159">
        <v>0.44568368716432732</v>
      </c>
      <c r="Q72" s="159">
        <v>0.45490736998523101</v>
      </c>
    </row>
    <row r="73" spans="1:17" x14ac:dyDescent="0.25">
      <c r="A73" s="76" t="s">
        <v>82</v>
      </c>
      <c r="B73" s="159">
        <v>8.3483387880105067</v>
      </c>
      <c r="C73" s="159">
        <v>8.4259559656803056</v>
      </c>
      <c r="D73" s="159">
        <v>8.0611061471035494</v>
      </c>
      <c r="E73" s="159">
        <v>7.8390160390236012</v>
      </c>
      <c r="F73" s="159">
        <v>8.0021423789973749</v>
      </c>
      <c r="G73" s="159">
        <v>8.8799312644814297</v>
      </c>
      <c r="H73" s="159">
        <v>9.3826563846411357</v>
      </c>
      <c r="I73" s="159">
        <v>9.548947063083066</v>
      </c>
      <c r="J73" s="159">
        <v>9.0510289503168355</v>
      </c>
      <c r="K73" s="159">
        <v>8.0521543452036504</v>
      </c>
      <c r="L73" s="159">
        <v>10.219540657407435</v>
      </c>
      <c r="M73" s="159">
        <v>10.33180628250734</v>
      </c>
      <c r="N73" s="159">
        <v>10.189266163661983</v>
      </c>
      <c r="O73" s="159">
        <v>10.419375280321153</v>
      </c>
      <c r="P73" s="159">
        <v>10.516474653840351</v>
      </c>
      <c r="Q73" s="159">
        <v>10.734119206231901</v>
      </c>
    </row>
    <row r="74" spans="1:17" x14ac:dyDescent="0.25">
      <c r="A74" s="76" t="s">
        <v>81</v>
      </c>
      <c r="B74" s="159">
        <v>0.22763598484504888</v>
      </c>
      <c r="C74" s="159">
        <v>0.22975238945300899</v>
      </c>
      <c r="D74" s="159">
        <v>0.2198039494242533</v>
      </c>
      <c r="E74" s="159">
        <v>0.21374816973431929</v>
      </c>
      <c r="F74" s="159">
        <v>0.21819617142627593</v>
      </c>
      <c r="G74" s="159">
        <v>0.24213103349969445</v>
      </c>
      <c r="H74" s="159">
        <v>0.25583894961807851</v>
      </c>
      <c r="I74" s="159">
        <v>0.26037323402110774</v>
      </c>
      <c r="J74" s="159">
        <v>0.24679639162768349</v>
      </c>
      <c r="K74" s="159">
        <v>0.21955985867837369</v>
      </c>
      <c r="L74" s="159">
        <v>0.27865845664456412</v>
      </c>
      <c r="M74" s="159">
        <v>0.28171962806834056</v>
      </c>
      <c r="N74" s="159">
        <v>0.27783295538324393</v>
      </c>
      <c r="O74" s="159">
        <v>0.2841073911389852</v>
      </c>
      <c r="P74" s="159">
        <v>0.28675502105436712</v>
      </c>
      <c r="Q74" s="159">
        <v>0.29268958280226398</v>
      </c>
    </row>
    <row r="75" spans="1:17" x14ac:dyDescent="0.25">
      <c r="A75" s="129" t="s">
        <v>80</v>
      </c>
      <c r="B75" s="158">
        <v>0.45527196969009776</v>
      </c>
      <c r="C75" s="158">
        <v>0.45950477890601799</v>
      </c>
      <c r="D75" s="158">
        <v>0.4396078988485066</v>
      </c>
      <c r="E75" s="158">
        <v>0.42749633946863858</v>
      </c>
      <c r="F75" s="158">
        <v>0.43639234285255185</v>
      </c>
      <c r="G75" s="158">
        <v>0.48426206699938895</v>
      </c>
      <c r="H75" s="158">
        <v>0.51167789923615703</v>
      </c>
      <c r="I75" s="158">
        <v>0.52074646804221547</v>
      </c>
      <c r="J75" s="158">
        <v>0.49359278325536698</v>
      </c>
      <c r="K75" s="158">
        <v>0.43911971735674737</v>
      </c>
      <c r="L75" s="158">
        <v>0.55731691328912847</v>
      </c>
      <c r="M75" s="158">
        <v>0.56343925613668111</v>
      </c>
      <c r="N75" s="158">
        <v>0.55566591076648786</v>
      </c>
      <c r="O75" s="158">
        <v>0.5682147822779704</v>
      </c>
      <c r="P75" s="158">
        <v>0.57351004210873424</v>
      </c>
      <c r="Q75" s="158">
        <v>0.58537916560452796</v>
      </c>
    </row>
    <row r="76" spans="1:17" x14ac:dyDescent="0.25">
      <c r="A76" s="92" t="s">
        <v>126</v>
      </c>
      <c r="B76" s="91">
        <v>9.0606493273059113E-2</v>
      </c>
      <c r="C76" s="91">
        <v>8.7710563553178994E-2</v>
      </c>
      <c r="D76" s="91">
        <v>8.2900017233513118E-2</v>
      </c>
      <c r="E76" s="91">
        <v>8.1834384733834725E-2</v>
      </c>
      <c r="F76" s="91">
        <v>8.2098965839608934E-2</v>
      </c>
      <c r="G76" s="91">
        <v>8.8288106928614787E-2</v>
      </c>
      <c r="H76" s="91">
        <v>9.734043000214386E-2</v>
      </c>
      <c r="I76" s="91">
        <v>9.7505091738757543E-2</v>
      </c>
      <c r="J76" s="91">
        <v>8.8476018776304038E-2</v>
      </c>
      <c r="K76" s="91">
        <v>7.0861404233104774E-2</v>
      </c>
      <c r="L76" s="91">
        <v>8.0690460495409566E-2</v>
      </c>
      <c r="M76" s="91">
        <v>8.8144227526143898E-2</v>
      </c>
      <c r="N76" s="91">
        <v>8.3826262466898782E-2</v>
      </c>
      <c r="O76" s="91">
        <v>9.2747303102146211E-2</v>
      </c>
      <c r="P76" s="91">
        <v>9.7168553178213476E-2</v>
      </c>
      <c r="Q76" s="91">
        <v>8.7694598676069255E-2</v>
      </c>
    </row>
    <row r="77" spans="1:17" x14ac:dyDescent="0.25">
      <c r="A77" s="92" t="s">
        <v>27</v>
      </c>
      <c r="B77" s="91">
        <v>0.13602940080529785</v>
      </c>
      <c r="C77" s="91">
        <v>0.1365494014358837</v>
      </c>
      <c r="D77" s="91">
        <v>0.13069732236769463</v>
      </c>
      <c r="E77" s="91">
        <v>0.12688469235475103</v>
      </c>
      <c r="F77" s="91">
        <v>0.12921908289774256</v>
      </c>
      <c r="G77" s="91">
        <v>0.14359623143805364</v>
      </c>
      <c r="H77" s="91">
        <v>0.15182902427441325</v>
      </c>
      <c r="I77" s="91">
        <v>0.1541688669262099</v>
      </c>
      <c r="J77" s="91">
        <v>0.1462060405456018</v>
      </c>
      <c r="K77" s="91">
        <v>0.13173591520702418</v>
      </c>
      <c r="L77" s="91">
        <v>0.16546693991805583</v>
      </c>
      <c r="M77" s="91">
        <v>0.16903177684100434</v>
      </c>
      <c r="N77" s="91">
        <v>0.16431414154320945</v>
      </c>
      <c r="O77" s="91">
        <v>0.16810484086731586</v>
      </c>
      <c r="P77" s="91">
        <v>0.17046569245643933</v>
      </c>
      <c r="Q77" s="91">
        <v>0.17561374968135834</v>
      </c>
    </row>
    <row r="78" spans="1:17" x14ac:dyDescent="0.25">
      <c r="A78" s="92" t="s">
        <v>127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7.8359691015767352E-4</v>
      </c>
      <c r="H78" s="91">
        <v>0</v>
      </c>
      <c r="I78" s="91">
        <v>6.8502449548491487E-3</v>
      </c>
      <c r="J78" s="91">
        <v>6.2393147700275974E-3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22</v>
      </c>
      <c r="B79" s="157">
        <v>0.22863607561174071</v>
      </c>
      <c r="C79" s="157">
        <v>0.23524481391695526</v>
      </c>
      <c r="D79" s="157">
        <v>0.22601055924729888</v>
      </c>
      <c r="E79" s="157">
        <v>0.21877726238005285</v>
      </c>
      <c r="F79" s="157">
        <v>0.22507429411520041</v>
      </c>
      <c r="G79" s="157">
        <v>0.25159413172256284</v>
      </c>
      <c r="H79" s="157">
        <v>0.26250844495959985</v>
      </c>
      <c r="I79" s="157">
        <v>0.26222226442239888</v>
      </c>
      <c r="J79" s="157">
        <v>0.2526714091634335</v>
      </c>
      <c r="K79" s="157">
        <v>0.23652239791661839</v>
      </c>
      <c r="L79" s="157">
        <v>0.31115951287566285</v>
      </c>
      <c r="M79" s="157">
        <v>0.30626325176953295</v>
      </c>
      <c r="N79" s="157">
        <v>0.30752550675637957</v>
      </c>
      <c r="O79" s="157">
        <v>0.3073626383085083</v>
      </c>
      <c r="P79" s="157">
        <v>0.30587579647408147</v>
      </c>
      <c r="Q79" s="157">
        <v>0.32207081724710029</v>
      </c>
    </row>
    <row r="80" spans="1:17" x14ac:dyDescent="0.25">
      <c r="A80" s="156" t="s">
        <v>150</v>
      </c>
      <c r="B80" s="204">
        <v>114.57511243930807</v>
      </c>
      <c r="C80" s="204">
        <v>113.75137488791627</v>
      </c>
      <c r="D80" s="204">
        <v>108.0122669341135</v>
      </c>
      <c r="E80" s="204">
        <v>105.27983271934423</v>
      </c>
      <c r="F80" s="204">
        <v>107.69760394283908</v>
      </c>
      <c r="G80" s="204">
        <v>118.7645588816542</v>
      </c>
      <c r="H80" s="204">
        <v>125.75205873621366</v>
      </c>
      <c r="I80" s="204">
        <v>128.03198142513349</v>
      </c>
      <c r="J80" s="204">
        <v>120.61151678773231</v>
      </c>
      <c r="K80" s="204">
        <v>107.99215798682162</v>
      </c>
      <c r="L80" s="204">
        <v>136.06774835417826</v>
      </c>
      <c r="M80" s="204">
        <v>138.35382930560147</v>
      </c>
      <c r="N80" s="204">
        <v>137.7674137257732</v>
      </c>
      <c r="O80" s="204">
        <v>141.60443388265512</v>
      </c>
      <c r="P80" s="204">
        <v>142.64331438823794</v>
      </c>
      <c r="Q80" s="204">
        <v>143.74929745458579</v>
      </c>
    </row>
    <row r="81" spans="1:17" x14ac:dyDescent="0.25">
      <c r="A81" s="152" t="s">
        <v>167</v>
      </c>
      <c r="B81" s="151">
        <v>48.966433975233784</v>
      </c>
      <c r="C81" s="151">
        <v>44.922617513285886</v>
      </c>
      <c r="D81" s="151">
        <v>39.142816525903157</v>
      </c>
      <c r="E81" s="151">
        <v>39.690041016843658</v>
      </c>
      <c r="F81" s="151">
        <v>37.294700255945479</v>
      </c>
      <c r="G81" s="151">
        <v>49.550171902858636</v>
      </c>
      <c r="H81" s="151">
        <v>53.82499995557481</v>
      </c>
      <c r="I81" s="151">
        <v>54.710735178568981</v>
      </c>
      <c r="J81" s="151">
        <v>52.41936602612946</v>
      </c>
      <c r="K81" s="151">
        <v>48.620281477515654</v>
      </c>
      <c r="L81" s="151">
        <v>63.346304486682541</v>
      </c>
      <c r="M81" s="151">
        <v>63.677263076569858</v>
      </c>
      <c r="N81" s="151">
        <v>62.239930717915314</v>
      </c>
      <c r="O81" s="151">
        <v>63.452818600044019</v>
      </c>
      <c r="P81" s="151">
        <v>64.949212490776148</v>
      </c>
      <c r="Q81" s="151">
        <v>64.277415185118102</v>
      </c>
    </row>
    <row r="82" spans="1:17" x14ac:dyDescent="0.25">
      <c r="A82" s="154" t="s">
        <v>31</v>
      </c>
      <c r="B82" s="153">
        <v>7.6840748088094912</v>
      </c>
      <c r="C82" s="153">
        <v>3.0386563244753448</v>
      </c>
      <c r="D82" s="153">
        <v>2.7256105809267335</v>
      </c>
      <c r="E82" s="153">
        <v>3.2015787047963529</v>
      </c>
      <c r="F82" s="153">
        <v>3.3391615727218658</v>
      </c>
      <c r="G82" s="153">
        <v>3.5469776842106926</v>
      </c>
      <c r="H82" s="153">
        <v>4.1863804484690164</v>
      </c>
      <c r="I82" s="153">
        <v>4.3928876979004787</v>
      </c>
      <c r="J82" s="153">
        <v>3.9243598383171756</v>
      </c>
      <c r="K82" s="153">
        <v>2.9941595553038765</v>
      </c>
      <c r="L82" s="153">
        <v>4.3528111739870852</v>
      </c>
      <c r="M82" s="153">
        <v>3.8457318365641613</v>
      </c>
      <c r="N82" s="153">
        <v>3.9723371148464639</v>
      </c>
      <c r="O82" s="153">
        <v>3.6467484218013908</v>
      </c>
      <c r="P82" s="153">
        <v>3.322566248805483</v>
      </c>
      <c r="Q82" s="153">
        <v>2.3792097605077505</v>
      </c>
    </row>
    <row r="83" spans="1:17" x14ac:dyDescent="0.25">
      <c r="A83" s="154" t="s">
        <v>126</v>
      </c>
      <c r="B83" s="153">
        <v>1.9801781180550004</v>
      </c>
      <c r="C83" s="153">
        <v>1.7400017857208199</v>
      </c>
      <c r="D83" s="153">
        <v>1.4581418956608829</v>
      </c>
      <c r="E83" s="153">
        <v>1.4590985469405442</v>
      </c>
      <c r="F83" s="153">
        <v>1.4947438102126831</v>
      </c>
      <c r="G83" s="153">
        <v>1.6005624149891162</v>
      </c>
      <c r="H83" s="153">
        <v>1.7184944898565646</v>
      </c>
      <c r="I83" s="153">
        <v>1.6112274219235141</v>
      </c>
      <c r="J83" s="153">
        <v>1.6177062257085837</v>
      </c>
      <c r="K83" s="153">
        <v>0.77093905294475729</v>
      </c>
      <c r="L83" s="153">
        <v>0.93144059176511595</v>
      </c>
      <c r="M83" s="153">
        <v>0.97680950433677782</v>
      </c>
      <c r="N83" s="153">
        <v>1.1920674808613021</v>
      </c>
      <c r="O83" s="153">
        <v>0.75413713468985377</v>
      </c>
      <c r="P83" s="153">
        <v>1.1365857980810705</v>
      </c>
      <c r="Q83" s="153">
        <v>1.0417265988725797</v>
      </c>
    </row>
    <row r="84" spans="1:17" x14ac:dyDescent="0.25">
      <c r="A84" s="154" t="s">
        <v>30</v>
      </c>
      <c r="B84" s="153">
        <v>5.3252414963367514</v>
      </c>
      <c r="C84" s="153">
        <v>5.1391484944270758</v>
      </c>
      <c r="D84" s="153">
        <v>4.3986119763655473</v>
      </c>
      <c r="E84" s="153">
        <v>4.6375032557489284</v>
      </c>
      <c r="F84" s="153">
        <v>0.58753901479462556</v>
      </c>
      <c r="G84" s="153">
        <v>6.1933962010478432</v>
      </c>
      <c r="H84" s="153">
        <v>5.5874794626863906</v>
      </c>
      <c r="I84" s="153">
        <v>5.444514411375927</v>
      </c>
      <c r="J84" s="153">
        <v>3.1601357817023481</v>
      </c>
      <c r="K84" s="153">
        <v>0.92809106830606813</v>
      </c>
      <c r="L84" s="153">
        <v>0.50584929833490211</v>
      </c>
      <c r="M84" s="153">
        <v>0.51676984123571656</v>
      </c>
      <c r="N84" s="153">
        <v>0.48541754958259697</v>
      </c>
      <c r="O84" s="153">
        <v>0.42295884376566645</v>
      </c>
      <c r="P84" s="153">
        <v>0.45500039745462617</v>
      </c>
      <c r="Q84" s="153">
        <v>0.4941464656142226</v>
      </c>
    </row>
    <row r="85" spans="1:17" x14ac:dyDescent="0.25">
      <c r="A85" s="154" t="s">
        <v>27</v>
      </c>
      <c r="B85" s="153">
        <v>33.97693955203254</v>
      </c>
      <c r="C85" s="153">
        <v>35.004810908662648</v>
      </c>
      <c r="D85" s="153">
        <v>30.560452072949989</v>
      </c>
      <c r="E85" s="153">
        <v>30.391860509357837</v>
      </c>
      <c r="F85" s="153">
        <v>31.873255858216304</v>
      </c>
      <c r="G85" s="153">
        <v>38.209235602610981</v>
      </c>
      <c r="H85" s="153">
        <v>42.332645554562845</v>
      </c>
      <c r="I85" s="153">
        <v>43.262105647369069</v>
      </c>
      <c r="J85" s="153">
        <v>43.717164180401355</v>
      </c>
      <c r="K85" s="153">
        <v>43.927091800960945</v>
      </c>
      <c r="L85" s="153">
        <v>57.556203422595445</v>
      </c>
      <c r="M85" s="153">
        <v>58.337951894433203</v>
      </c>
      <c r="N85" s="153">
        <v>56.590108572624956</v>
      </c>
      <c r="O85" s="153">
        <v>58.628974199787095</v>
      </c>
      <c r="P85" s="153">
        <v>60.035060046434971</v>
      </c>
      <c r="Q85" s="153">
        <v>60.362332360123567</v>
      </c>
    </row>
    <row r="86" spans="1:17" x14ac:dyDescent="0.25">
      <c r="A86" s="152" t="s">
        <v>166</v>
      </c>
      <c r="B86" s="151">
        <v>65.608678464074288</v>
      </c>
      <c r="C86" s="151">
        <v>68.828757374630385</v>
      </c>
      <c r="D86" s="151">
        <v>68.869450408210326</v>
      </c>
      <c r="E86" s="151">
        <v>65.589791702500577</v>
      </c>
      <c r="F86" s="151">
        <v>70.402903686893609</v>
      </c>
      <c r="G86" s="151">
        <v>69.214386978795559</v>
      </c>
      <c r="H86" s="151">
        <v>71.927058780638816</v>
      </c>
      <c r="I86" s="151">
        <v>73.321246246564499</v>
      </c>
      <c r="J86" s="151">
        <v>68.192150761602861</v>
      </c>
      <c r="K86" s="151">
        <v>59.37187650930597</v>
      </c>
      <c r="L86" s="151">
        <v>72.721443867495722</v>
      </c>
      <c r="M86" s="151">
        <v>74.676566229031593</v>
      </c>
      <c r="N86" s="151">
        <v>75.527483007857867</v>
      </c>
      <c r="O86" s="151">
        <v>78.151615282611118</v>
      </c>
      <c r="P86" s="151">
        <v>77.694101897461792</v>
      </c>
      <c r="Q86" s="151">
        <v>79.47188226946767</v>
      </c>
    </row>
    <row r="87" spans="1:17" x14ac:dyDescent="0.25">
      <c r="A87" s="156" t="s">
        <v>149</v>
      </c>
      <c r="B87" s="206">
        <v>188.56942895158872</v>
      </c>
      <c r="C87" s="206">
        <v>187.36779910322858</v>
      </c>
      <c r="D87" s="206">
        <v>177.86511163375295</v>
      </c>
      <c r="E87" s="206">
        <v>173.42816241876082</v>
      </c>
      <c r="F87" s="206">
        <v>177.40218658698393</v>
      </c>
      <c r="G87" s="206">
        <v>195.71358740269187</v>
      </c>
      <c r="H87" s="206">
        <v>207.26995804392141</v>
      </c>
      <c r="I87" s="206">
        <v>211.08564628105435</v>
      </c>
      <c r="J87" s="206">
        <v>198.86815704541948</v>
      </c>
      <c r="K87" s="206">
        <v>178.19235871120873</v>
      </c>
      <c r="L87" s="206">
        <v>224.63133412355879</v>
      </c>
      <c r="M87" s="206">
        <v>227.6217996681244</v>
      </c>
      <c r="N87" s="206">
        <v>217.35210999655428</v>
      </c>
      <c r="O87" s="206">
        <v>233.4024711838492</v>
      </c>
      <c r="P87" s="206">
        <v>235.39236594466738</v>
      </c>
      <c r="Q87" s="206">
        <v>235.26215289154985</v>
      </c>
    </row>
    <row r="88" spans="1:17" x14ac:dyDescent="0.25">
      <c r="A88" s="152" t="s">
        <v>165</v>
      </c>
      <c r="B88" s="151">
        <v>98.612040205090835</v>
      </c>
      <c r="C88" s="151">
        <v>110.5183832164175</v>
      </c>
      <c r="D88" s="151">
        <v>98.168136115938523</v>
      </c>
      <c r="E88" s="151">
        <v>93.440433073000321</v>
      </c>
      <c r="F88" s="151">
        <v>91.761273580395184</v>
      </c>
      <c r="G88" s="151">
        <v>82.222820652168863</v>
      </c>
      <c r="H88" s="151">
        <v>68.335951201359649</v>
      </c>
      <c r="I88" s="151">
        <v>65.538485642986359</v>
      </c>
      <c r="J88" s="151">
        <v>60.4552469253805</v>
      </c>
      <c r="K88" s="151">
        <v>97.923732004487434</v>
      </c>
      <c r="L88" s="151">
        <v>128.85882671477361</v>
      </c>
      <c r="M88" s="151">
        <v>147.44485720332943</v>
      </c>
      <c r="N88" s="151">
        <v>121.78432714584572</v>
      </c>
      <c r="O88" s="151">
        <v>123.17510600562072</v>
      </c>
      <c r="P88" s="151">
        <v>115.08641841104027</v>
      </c>
      <c r="Q88" s="151">
        <v>105.89288065762381</v>
      </c>
    </row>
    <row r="89" spans="1:17" x14ac:dyDescent="0.25">
      <c r="A89" s="154" t="s">
        <v>31</v>
      </c>
      <c r="B89" s="205">
        <v>12.680958632984346</v>
      </c>
      <c r="C89" s="205">
        <v>5.1555634757148274</v>
      </c>
      <c r="D89" s="205">
        <v>4.6046620576634973</v>
      </c>
      <c r="E89" s="205">
        <v>5.3961234299113539</v>
      </c>
      <c r="F89" s="205">
        <v>5.5372937546891681</v>
      </c>
      <c r="G89" s="205">
        <v>6.6655828032747033</v>
      </c>
      <c r="H89" s="205">
        <v>7.5619052337743167</v>
      </c>
      <c r="I89" s="205">
        <v>7.7569094240593159</v>
      </c>
      <c r="J89" s="205">
        <v>7.1246807300651529</v>
      </c>
      <c r="K89" s="205">
        <v>5.1901299105107723</v>
      </c>
      <c r="L89" s="205">
        <v>7.2379468337057657</v>
      </c>
      <c r="M89" s="205">
        <v>6.3904345655371273</v>
      </c>
      <c r="N89" s="205">
        <v>6.5994589308630838</v>
      </c>
      <c r="O89" s="205">
        <v>6.0717231982779953</v>
      </c>
      <c r="P89" s="205">
        <v>5.5379889095104629</v>
      </c>
      <c r="Q89" s="205">
        <v>3.623911062524277</v>
      </c>
    </row>
    <row r="90" spans="1:17" x14ac:dyDescent="0.25">
      <c r="A90" s="154" t="s">
        <v>126</v>
      </c>
      <c r="B90" s="205">
        <v>6.3967539594202067</v>
      </c>
      <c r="C90" s="205">
        <v>7.4488789260327479</v>
      </c>
      <c r="D90" s="205">
        <v>6.7870981823293892</v>
      </c>
      <c r="E90" s="205">
        <v>6.0982284219596732</v>
      </c>
      <c r="F90" s="205">
        <v>7.1075865146220645</v>
      </c>
      <c r="G90" s="205">
        <v>4.1080122627903339</v>
      </c>
      <c r="H90" s="205">
        <v>2.995255241209775</v>
      </c>
      <c r="I90" s="205">
        <v>3.5590961778474099</v>
      </c>
      <c r="J90" s="205">
        <v>2.9406604332053479</v>
      </c>
      <c r="K90" s="205">
        <v>1.522379450024604</v>
      </c>
      <c r="L90" s="205">
        <v>2.0111114250588336</v>
      </c>
      <c r="M90" s="205">
        <v>1.9425160816728213</v>
      </c>
      <c r="N90" s="205">
        <v>1.7268900994911784</v>
      </c>
      <c r="O90" s="205">
        <v>1.5112907543881906</v>
      </c>
      <c r="P90" s="205">
        <v>1.7264073687728376</v>
      </c>
      <c r="Q90" s="205">
        <v>1.6817476674109513</v>
      </c>
    </row>
    <row r="91" spans="1:17" x14ac:dyDescent="0.25">
      <c r="A91" s="154" t="s">
        <v>30</v>
      </c>
      <c r="B91" s="205">
        <v>0.25809989605160844</v>
      </c>
      <c r="C91" s="205">
        <v>0.12920884658976414</v>
      </c>
      <c r="D91" s="205">
        <v>0.10851837639437631</v>
      </c>
      <c r="E91" s="205">
        <v>7.2349828794319226E-2</v>
      </c>
      <c r="F91" s="205">
        <v>0.11286210482762497</v>
      </c>
      <c r="G91" s="205">
        <v>7.8106251539244434E-3</v>
      </c>
      <c r="H91" s="205">
        <v>8.6143391688682097E-2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27</v>
      </c>
      <c r="B92" s="205">
        <v>79.276227716634665</v>
      </c>
      <c r="C92" s="205">
        <v>97.784731968080138</v>
      </c>
      <c r="D92" s="205">
        <v>86.667857499551275</v>
      </c>
      <c r="E92" s="205">
        <v>81.87373139233496</v>
      </c>
      <c r="F92" s="205">
        <v>79.003531206256326</v>
      </c>
      <c r="G92" s="205">
        <v>71.441414960949913</v>
      </c>
      <c r="H92" s="205">
        <v>57.692647334686868</v>
      </c>
      <c r="I92" s="205">
        <v>54.222480041079635</v>
      </c>
      <c r="J92" s="205">
        <v>50.38990576210999</v>
      </c>
      <c r="K92" s="205">
        <v>91.211222643952041</v>
      </c>
      <c r="L92" s="205">
        <v>119.60976845600904</v>
      </c>
      <c r="M92" s="205">
        <v>139.11190655611952</v>
      </c>
      <c r="N92" s="205">
        <v>113.45797811549147</v>
      </c>
      <c r="O92" s="205">
        <v>115.59209205295454</v>
      </c>
      <c r="P92" s="205">
        <v>107.82202213275697</v>
      </c>
      <c r="Q92" s="205">
        <v>100.58722192768859</v>
      </c>
    </row>
    <row r="93" spans="1:17" x14ac:dyDescent="0.25">
      <c r="A93" s="152" t="s">
        <v>164</v>
      </c>
      <c r="B93" s="151">
        <v>89.957388746497884</v>
      </c>
      <c r="C93" s="151">
        <v>76.849415886811101</v>
      </c>
      <c r="D93" s="151">
        <v>79.69697551781438</v>
      </c>
      <c r="E93" s="151">
        <v>79.987729345760499</v>
      </c>
      <c r="F93" s="151">
        <v>85.640913006588761</v>
      </c>
      <c r="G93" s="151">
        <v>113.49076675052304</v>
      </c>
      <c r="H93" s="151">
        <v>138.93400684256181</v>
      </c>
      <c r="I93" s="151">
        <v>145.54716063806796</v>
      </c>
      <c r="J93" s="151">
        <v>138.41291012003899</v>
      </c>
      <c r="K93" s="151">
        <v>80.268626706721292</v>
      </c>
      <c r="L93" s="151">
        <v>95.772507408785145</v>
      </c>
      <c r="M93" s="151">
        <v>80.176942464794934</v>
      </c>
      <c r="N93" s="151">
        <v>95.567782850708525</v>
      </c>
      <c r="O93" s="151">
        <v>110.22736517822854</v>
      </c>
      <c r="P93" s="151">
        <v>120.30594753362708</v>
      </c>
      <c r="Q93" s="151">
        <v>129.36927223392601</v>
      </c>
    </row>
    <row r="94" spans="1:17" x14ac:dyDescent="0.25">
      <c r="A94" s="156" t="s">
        <v>148</v>
      </c>
      <c r="B94" s="206">
        <v>95.700585176276064</v>
      </c>
      <c r="C94" s="206">
        <v>94.858456302637677</v>
      </c>
      <c r="D94" s="206">
        <v>90.121958102772979</v>
      </c>
      <c r="E94" s="206">
        <v>87.779519575532902</v>
      </c>
      <c r="F94" s="206">
        <v>89.804179111197911</v>
      </c>
      <c r="G94" s="206">
        <v>98.9507782906974</v>
      </c>
      <c r="H94" s="206">
        <v>104.7309534322726</v>
      </c>
      <c r="I94" s="206">
        <v>106.57193566389444</v>
      </c>
      <c r="J94" s="206">
        <v>100.37865887539181</v>
      </c>
      <c r="K94" s="206">
        <v>89.744819119395743</v>
      </c>
      <c r="L94" s="206">
        <v>112.96362802389976</v>
      </c>
      <c r="M94" s="206">
        <v>115.64511208970656</v>
      </c>
      <c r="N94" s="206">
        <v>124.4598578243822</v>
      </c>
      <c r="O94" s="206">
        <v>117.92945041224506</v>
      </c>
      <c r="P94" s="206">
        <v>118.51710124323802</v>
      </c>
      <c r="Q94" s="206">
        <v>121.3913467062074</v>
      </c>
    </row>
    <row r="95" spans="1:17" x14ac:dyDescent="0.25">
      <c r="A95" s="152" t="s">
        <v>163</v>
      </c>
      <c r="B95" s="151">
        <v>34.695281006483214</v>
      </c>
      <c r="C95" s="151">
        <v>35.04427583376323</v>
      </c>
      <c r="D95" s="151">
        <v>32.715006563477054</v>
      </c>
      <c r="E95" s="151">
        <v>31.880416683302435</v>
      </c>
      <c r="F95" s="151">
        <v>32.751703755438854</v>
      </c>
      <c r="G95" s="151">
        <v>35.051030895004317</v>
      </c>
      <c r="H95" s="151">
        <v>36.402289345567226</v>
      </c>
      <c r="I95" s="151">
        <v>37.228030168179544</v>
      </c>
      <c r="J95" s="151">
        <v>33.724581783227116</v>
      </c>
      <c r="K95" s="151">
        <v>33.774849794943378</v>
      </c>
      <c r="L95" s="151">
        <v>41.102187415335088</v>
      </c>
      <c r="M95" s="151">
        <v>43.392060786508793</v>
      </c>
      <c r="N95" s="151">
        <v>36.14702335168657</v>
      </c>
      <c r="O95" s="151">
        <v>41.700218044286089</v>
      </c>
      <c r="P95" s="151">
        <v>40.88163457228044</v>
      </c>
      <c r="Q95" s="151">
        <v>42.027844087333179</v>
      </c>
    </row>
    <row r="96" spans="1:17" x14ac:dyDescent="0.25">
      <c r="A96" s="154" t="s">
        <v>31</v>
      </c>
      <c r="B96" s="153">
        <v>2.7289694406614058</v>
      </c>
      <c r="C96" s="153">
        <v>1.0886542062205176</v>
      </c>
      <c r="D96" s="153">
        <v>0.96549340467603362</v>
      </c>
      <c r="E96" s="153">
        <v>1.1318068784900031</v>
      </c>
      <c r="F96" s="153">
        <v>1.1631937182634347</v>
      </c>
      <c r="G96" s="153">
        <v>1.3990284180684958</v>
      </c>
      <c r="H96" s="153">
        <v>1.5877704189221875</v>
      </c>
      <c r="I96" s="153">
        <v>1.632941946980496</v>
      </c>
      <c r="J96" s="153">
        <v>1.5032878936348457</v>
      </c>
      <c r="K96" s="153">
        <v>1.0915329746262246</v>
      </c>
      <c r="L96" s="153">
        <v>1.5193315276653452</v>
      </c>
      <c r="M96" s="153">
        <v>1.3433815007202476</v>
      </c>
      <c r="N96" s="153">
        <v>1.3874156196298739</v>
      </c>
      <c r="O96" s="153">
        <v>1.2743892526973484</v>
      </c>
      <c r="P96" s="153">
        <v>1.1644139817693473</v>
      </c>
      <c r="Q96" s="153">
        <v>1.1904192699186908</v>
      </c>
    </row>
    <row r="97" spans="1:17" x14ac:dyDescent="0.25">
      <c r="A97" s="154" t="s">
        <v>126</v>
      </c>
      <c r="B97" s="153">
        <v>2.5797534052217275</v>
      </c>
      <c r="C97" s="153">
        <v>2.4516008501561277</v>
      </c>
      <c r="D97" s="153">
        <v>2.238936605383512</v>
      </c>
      <c r="E97" s="153">
        <v>2.2324922193530461</v>
      </c>
      <c r="F97" s="153">
        <v>2.4724694349954817</v>
      </c>
      <c r="G97" s="153">
        <v>1.8420577536892617</v>
      </c>
      <c r="H97" s="153">
        <v>2.2702853431616719</v>
      </c>
      <c r="I97" s="153">
        <v>2.3052759821220352</v>
      </c>
      <c r="J97" s="153">
        <v>2.2840465197221396</v>
      </c>
      <c r="K97" s="153">
        <v>0.70084000435134475</v>
      </c>
      <c r="L97" s="153">
        <v>0.8147594231158567</v>
      </c>
      <c r="M97" s="153">
        <v>0.81958018852340486</v>
      </c>
      <c r="N97" s="153">
        <v>0.58816480004348093</v>
      </c>
      <c r="O97" s="153">
        <v>0.65123862342729533</v>
      </c>
      <c r="P97" s="153">
        <v>1.1745156622318385</v>
      </c>
      <c r="Q97" s="153">
        <v>1.5710434871618315</v>
      </c>
    </row>
    <row r="98" spans="1:17" x14ac:dyDescent="0.25">
      <c r="A98" s="154" t="s">
        <v>27</v>
      </c>
      <c r="B98" s="153">
        <v>29.386558160600075</v>
      </c>
      <c r="C98" s="153">
        <v>31.504020777386586</v>
      </c>
      <c r="D98" s="153">
        <v>29.510576553417508</v>
      </c>
      <c r="E98" s="153">
        <v>28.516117585459387</v>
      </c>
      <c r="F98" s="153">
        <v>29.116040602179943</v>
      </c>
      <c r="G98" s="153">
        <v>31.809944723246556</v>
      </c>
      <c r="H98" s="153">
        <v>32.544233583483361</v>
      </c>
      <c r="I98" s="153">
        <v>33.289812239077008</v>
      </c>
      <c r="J98" s="153">
        <v>29.937247369870136</v>
      </c>
      <c r="K98" s="153">
        <v>31.982476815965814</v>
      </c>
      <c r="L98" s="153">
        <v>38.768096464553892</v>
      </c>
      <c r="M98" s="153">
        <v>41.229099097265134</v>
      </c>
      <c r="N98" s="153">
        <v>34.1714429320132</v>
      </c>
      <c r="O98" s="153">
        <v>39.774590168161446</v>
      </c>
      <c r="P98" s="153">
        <v>38.54270492827925</v>
      </c>
      <c r="Q98" s="153">
        <v>39.266381330252656</v>
      </c>
    </row>
    <row r="99" spans="1:17" x14ac:dyDescent="0.25">
      <c r="A99" s="152" t="s">
        <v>162</v>
      </c>
      <c r="B99" s="151">
        <v>56.575105323551746</v>
      </c>
      <c r="C99" s="151">
        <v>56.040375519315667</v>
      </c>
      <c r="D99" s="151">
        <v>53.294495921548588</v>
      </c>
      <c r="E99" s="151">
        <v>51.60171017700435</v>
      </c>
      <c r="F99" s="151">
        <v>52.793138754194146</v>
      </c>
      <c r="G99" s="151">
        <v>58.103381594918162</v>
      </c>
      <c r="H99" s="151">
        <v>61.37425241851534</v>
      </c>
      <c r="I99" s="151">
        <v>62.331402015806752</v>
      </c>
      <c r="J99" s="151">
        <v>58.688329949096669</v>
      </c>
      <c r="K99" s="151">
        <v>52.419079647754387</v>
      </c>
      <c r="L99" s="151">
        <v>65.898714269599736</v>
      </c>
      <c r="M99" s="151">
        <v>67.085202478922696</v>
      </c>
      <c r="N99" s="151">
        <v>72.793622873321794</v>
      </c>
      <c r="O99" s="151">
        <v>68.652199754652543</v>
      </c>
      <c r="P99" s="151">
        <v>69.138857296891814</v>
      </c>
      <c r="Q99" s="151">
        <v>69.642077142941304</v>
      </c>
    </row>
    <row r="100" spans="1:17" x14ac:dyDescent="0.25">
      <c r="A100" s="150" t="s">
        <v>34</v>
      </c>
      <c r="B100" s="87">
        <v>16.667774702075434</v>
      </c>
      <c r="C100" s="87">
        <v>13.95889729706067</v>
      </c>
      <c r="D100" s="87">
        <v>15.502158550744813</v>
      </c>
      <c r="E100" s="87">
        <v>10.296128843556643</v>
      </c>
      <c r="F100" s="87">
        <v>7.6949668269844009</v>
      </c>
      <c r="G100" s="87">
        <v>12.146368623704578</v>
      </c>
      <c r="H100" s="87">
        <v>8.8411557767411075</v>
      </c>
      <c r="I100" s="87">
        <v>8.4564152427837911</v>
      </c>
      <c r="J100" s="87">
        <v>8.8504792697303394</v>
      </c>
      <c r="K100" s="87">
        <v>10.215033874281746</v>
      </c>
      <c r="L100" s="87">
        <v>12.260975733940004</v>
      </c>
      <c r="M100" s="87">
        <v>11.086135648210075</v>
      </c>
      <c r="N100" s="87">
        <v>11.704391295741551</v>
      </c>
      <c r="O100" s="87">
        <v>10.942992261722361</v>
      </c>
      <c r="P100" s="87">
        <v>11.714007942080571</v>
      </c>
      <c r="Q100" s="87">
        <v>10.67696228945611</v>
      </c>
    </row>
    <row r="101" spans="1:17" x14ac:dyDescent="0.25">
      <c r="A101" s="150" t="s">
        <v>32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31</v>
      </c>
      <c r="B102" s="87">
        <v>0</v>
      </c>
      <c r="C102" s="87">
        <v>7.2273128327091124E-16</v>
      </c>
      <c r="D102" s="87">
        <v>0.14936113301719683</v>
      </c>
      <c r="E102" s="87">
        <v>0.18762526079913741</v>
      </c>
      <c r="F102" s="87">
        <v>0</v>
      </c>
      <c r="G102" s="87">
        <v>2.5419558847029424E-2</v>
      </c>
      <c r="H102" s="87">
        <v>0.1361327553740512</v>
      </c>
      <c r="I102" s="87">
        <v>2.7565924303080593E-15</v>
      </c>
      <c r="J102" s="87">
        <v>4.9187189560070259E-16</v>
      </c>
      <c r="K102" s="87">
        <v>0</v>
      </c>
      <c r="L102" s="87">
        <v>7.0160581039193412E-2</v>
      </c>
      <c r="M102" s="87">
        <v>0</v>
      </c>
      <c r="N102" s="87">
        <v>3.2439342425825135E-2</v>
      </c>
      <c r="O102" s="87">
        <v>0.15662742493493423</v>
      </c>
      <c r="P102" s="87">
        <v>0</v>
      </c>
      <c r="Q102" s="87">
        <v>0</v>
      </c>
    </row>
    <row r="103" spans="1:17" x14ac:dyDescent="0.25">
      <c r="A103" s="150" t="s">
        <v>126</v>
      </c>
      <c r="B103" s="87">
        <v>1.9879237476957166</v>
      </c>
      <c r="C103" s="87">
        <v>1.3845584844663754</v>
      </c>
      <c r="D103" s="87">
        <v>1.4136389354766616</v>
      </c>
      <c r="E103" s="87">
        <v>2.2183604022816672</v>
      </c>
      <c r="F103" s="87">
        <v>1.0486886082577616</v>
      </c>
      <c r="G103" s="87">
        <v>1.12777265945079</v>
      </c>
      <c r="H103" s="87">
        <v>1.5617243726894945</v>
      </c>
      <c r="I103" s="87">
        <v>1.9549571652533624</v>
      </c>
      <c r="J103" s="87">
        <v>1.6343004593415302</v>
      </c>
      <c r="K103" s="87">
        <v>0.40154943465912601</v>
      </c>
      <c r="L103" s="87">
        <v>0.71395110646976656</v>
      </c>
      <c r="M103" s="87">
        <v>0.55117566704798182</v>
      </c>
      <c r="N103" s="87">
        <v>1.5622878520656016</v>
      </c>
      <c r="O103" s="87">
        <v>1.6544077135733539</v>
      </c>
      <c r="P103" s="87">
        <v>0.98601249895628662</v>
      </c>
      <c r="Q103" s="87">
        <v>0.85069011836083352</v>
      </c>
    </row>
    <row r="104" spans="1:17" x14ac:dyDescent="0.25">
      <c r="A104" s="150" t="s">
        <v>30</v>
      </c>
      <c r="B104" s="87">
        <v>11.777022171348685</v>
      </c>
      <c r="C104" s="87">
        <v>15.93956199453763</v>
      </c>
      <c r="D104" s="87">
        <v>13.306320574967845</v>
      </c>
      <c r="E104" s="87">
        <v>11.534657144840796</v>
      </c>
      <c r="F104" s="87">
        <v>14.588247848941602</v>
      </c>
      <c r="G104" s="87">
        <v>13.08290277290938</v>
      </c>
      <c r="H104" s="87">
        <v>14.506400080057011</v>
      </c>
      <c r="I104" s="87">
        <v>13.279705930167893</v>
      </c>
      <c r="J104" s="87">
        <v>11.136642302352536</v>
      </c>
      <c r="K104" s="87">
        <v>13.243513109030227</v>
      </c>
      <c r="L104" s="87">
        <v>4.3091739408061995</v>
      </c>
      <c r="M104" s="87">
        <v>11.691032663922453</v>
      </c>
      <c r="N104" s="87">
        <v>6.7556467640478548</v>
      </c>
      <c r="O104" s="87">
        <v>7.5834454031469969</v>
      </c>
      <c r="P104" s="87">
        <v>8.3109804221621957</v>
      </c>
      <c r="Q104" s="87">
        <v>8.7809302554934483</v>
      </c>
    </row>
    <row r="105" spans="1:17" x14ac:dyDescent="0.25">
      <c r="A105" s="150" t="s">
        <v>29</v>
      </c>
      <c r="B105" s="87">
        <v>0.14075314405722253</v>
      </c>
      <c r="C105" s="87">
        <v>0.18780802686012896</v>
      </c>
      <c r="D105" s="87">
        <v>0.12477480710584271</v>
      </c>
      <c r="E105" s="87">
        <v>4.5781011341282749</v>
      </c>
      <c r="F105" s="87">
        <v>4.5121654132876836</v>
      </c>
      <c r="G105" s="87">
        <v>4.7676341556180173</v>
      </c>
      <c r="H105" s="87">
        <v>0.58429864372765306</v>
      </c>
      <c r="I105" s="87">
        <v>0.5600810588806483</v>
      </c>
      <c r="J105" s="87">
        <v>3.6129712780472527</v>
      </c>
      <c r="K105" s="87">
        <v>2.5718676310390354</v>
      </c>
      <c r="L105" s="87">
        <v>1.4378256498039232</v>
      </c>
      <c r="M105" s="87">
        <v>1.434017254007633</v>
      </c>
      <c r="N105" s="87">
        <v>0.43921246977923173</v>
      </c>
      <c r="O105" s="87">
        <v>0.3115630681900185</v>
      </c>
      <c r="P105" s="87">
        <v>1.2660775604881314</v>
      </c>
      <c r="Q105" s="87">
        <v>0.98084204939354636</v>
      </c>
    </row>
    <row r="106" spans="1:17" x14ac:dyDescent="0.25">
      <c r="A106" s="150" t="s">
        <v>27</v>
      </c>
      <c r="B106" s="87">
        <v>22.967362779060014</v>
      </c>
      <c r="C106" s="87">
        <v>21.108232162826798</v>
      </c>
      <c r="D106" s="87">
        <v>19.643252611208545</v>
      </c>
      <c r="E106" s="87">
        <v>19.471465796665356</v>
      </c>
      <c r="F106" s="87">
        <v>21.377846286449479</v>
      </c>
      <c r="G106" s="87">
        <v>21.481609883124985</v>
      </c>
      <c r="H106" s="87">
        <v>31.743798688923622</v>
      </c>
      <c r="I106" s="87">
        <v>33.594137515138783</v>
      </c>
      <c r="J106" s="87">
        <v>28.085034630974743</v>
      </c>
      <c r="K106" s="87">
        <v>19.932082304552228</v>
      </c>
      <c r="L106" s="87">
        <v>38.70594900871118</v>
      </c>
      <c r="M106" s="87">
        <v>36.756615531202179</v>
      </c>
      <c r="N106" s="87">
        <v>38.830569184201231</v>
      </c>
      <c r="O106" s="87">
        <v>41.726844053558075</v>
      </c>
      <c r="P106" s="87">
        <v>41.833117108881396</v>
      </c>
      <c r="Q106" s="87">
        <v>40.265318631044494</v>
      </c>
    </row>
    <row r="107" spans="1:17" x14ac:dyDescent="0.25">
      <c r="A107" s="150" t="s">
        <v>26</v>
      </c>
      <c r="B107" s="87">
        <v>0.17210675447260709</v>
      </c>
      <c r="C107" s="87">
        <v>0.26032013958241496</v>
      </c>
      <c r="D107" s="87">
        <v>0.26908187880231732</v>
      </c>
      <c r="E107" s="87">
        <v>0.21900593944659724</v>
      </c>
      <c r="F107" s="87">
        <v>0.16052699037985341</v>
      </c>
      <c r="G107" s="87">
        <v>6.876177282626629E-2</v>
      </c>
      <c r="H107" s="87">
        <v>0.12313033257867016</v>
      </c>
      <c r="I107" s="87">
        <v>0.14900163480384096</v>
      </c>
      <c r="J107" s="87">
        <v>0.1677263576146889</v>
      </c>
      <c r="K107" s="87">
        <v>0.15401083338026997</v>
      </c>
      <c r="L107" s="87">
        <v>0.1198858937381993</v>
      </c>
      <c r="M107" s="87">
        <v>0.10585425267142004</v>
      </c>
      <c r="N107" s="87">
        <v>8.2262162223357999E-2</v>
      </c>
      <c r="O107" s="87">
        <v>2.2823933978979902E-2</v>
      </c>
      <c r="P107" s="87">
        <v>4.8903392017792979E-2</v>
      </c>
      <c r="Q107" s="87">
        <v>7.9712587785920497E-2</v>
      </c>
    </row>
    <row r="108" spans="1:17" x14ac:dyDescent="0.25">
      <c r="A108" s="150" t="s">
        <v>87</v>
      </c>
      <c r="B108" s="87">
        <v>0.33676215343571719</v>
      </c>
      <c r="C108" s="87">
        <v>0.33754689626201928</v>
      </c>
      <c r="D108" s="87">
        <v>0.32343441008352131</v>
      </c>
      <c r="E108" s="87">
        <v>0.63215357985718401</v>
      </c>
      <c r="F108" s="87">
        <v>0.48934352572799872</v>
      </c>
      <c r="G108" s="87">
        <v>2.5730759759293185</v>
      </c>
      <c r="H108" s="87">
        <v>0.80670157021325128</v>
      </c>
      <c r="I108" s="87">
        <v>0.78716011745059433</v>
      </c>
      <c r="J108" s="87">
        <v>0.93363768145854631</v>
      </c>
      <c r="K108" s="87">
        <v>0.81238789776294129</v>
      </c>
      <c r="L108" s="87">
        <v>0.84798559696818121</v>
      </c>
      <c r="M108" s="87">
        <v>0.85183168266577158</v>
      </c>
      <c r="N108" s="87">
        <v>0.38182861789192829</v>
      </c>
      <c r="O108" s="87">
        <v>2.2512694322527906</v>
      </c>
      <c r="P108" s="87">
        <v>2.1066600333475849</v>
      </c>
      <c r="Q108" s="87">
        <v>2.249262881953487</v>
      </c>
    </row>
    <row r="109" spans="1:17" x14ac:dyDescent="0.25">
      <c r="A109" s="150" t="s">
        <v>23</v>
      </c>
      <c r="B109" s="87">
        <v>2.5253998714063357</v>
      </c>
      <c r="C109" s="87">
        <v>2.8634505177196292</v>
      </c>
      <c r="D109" s="87">
        <v>2.5624730201418409</v>
      </c>
      <c r="E109" s="87">
        <v>2.4642120754286982</v>
      </c>
      <c r="F109" s="87">
        <v>2.9213532541653748</v>
      </c>
      <c r="G109" s="87">
        <v>2.8298361925077988</v>
      </c>
      <c r="H109" s="87">
        <v>3.0709101982104716</v>
      </c>
      <c r="I109" s="87">
        <v>3.5499433513278476</v>
      </c>
      <c r="J109" s="87">
        <v>4.2675379695770426</v>
      </c>
      <c r="K109" s="87">
        <v>5.088634563048819</v>
      </c>
      <c r="L109" s="87">
        <v>7.4328067581230881</v>
      </c>
      <c r="M109" s="87">
        <v>4.6085397791951888</v>
      </c>
      <c r="N109" s="87">
        <v>13.004985184945207</v>
      </c>
      <c r="O109" s="87">
        <v>4.0022264632950311</v>
      </c>
      <c r="P109" s="87">
        <v>2.8730983389578557</v>
      </c>
      <c r="Q109" s="87">
        <v>5.7583583294534648</v>
      </c>
    </row>
    <row r="110" spans="1:17" x14ac:dyDescent="0.25">
      <c r="A110" s="149" t="s">
        <v>161</v>
      </c>
      <c r="B110" s="148">
        <v>4.4301988462411286</v>
      </c>
      <c r="C110" s="148">
        <v>3.7738049495587824</v>
      </c>
      <c r="D110" s="148">
        <v>4.1124556177473393</v>
      </c>
      <c r="E110" s="148">
        <v>4.2973927152261293</v>
      </c>
      <c r="F110" s="148">
        <v>4.2593366015648897</v>
      </c>
      <c r="G110" s="148">
        <v>5.7963658007749297</v>
      </c>
      <c r="H110" s="148">
        <v>6.9544116681900672</v>
      </c>
      <c r="I110" s="148">
        <v>7.0125034799081272</v>
      </c>
      <c r="J110" s="148">
        <v>7.9657471430679809</v>
      </c>
      <c r="K110" s="148">
        <v>3.5508896766979925</v>
      </c>
      <c r="L110" s="148">
        <v>5.9627263389649539</v>
      </c>
      <c r="M110" s="148">
        <v>5.1678488242750849</v>
      </c>
      <c r="N110" s="148">
        <v>15.519211599373818</v>
      </c>
      <c r="O110" s="148">
        <v>7.5770326133064518</v>
      </c>
      <c r="P110" s="148">
        <v>8.4966093740657485</v>
      </c>
      <c r="Q110" s="148">
        <v>9.7214254759328984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43</v>
      </c>
      <c r="B112" s="96">
        <v>5390.472772709496</v>
      </c>
      <c r="C112" s="96">
        <v>5543.0293808079814</v>
      </c>
      <c r="D112" s="96">
        <v>5430.990405004909</v>
      </c>
      <c r="E112" s="96">
        <v>5073.1207081063385</v>
      </c>
      <c r="F112" s="96">
        <v>5087.6618666653849</v>
      </c>
      <c r="G112" s="96">
        <v>4920.8231977652231</v>
      </c>
      <c r="H112" s="96">
        <v>4798.6292852179249</v>
      </c>
      <c r="I112" s="96">
        <v>4824.9271673230505</v>
      </c>
      <c r="J112" s="96">
        <v>4546.3524130592095</v>
      </c>
      <c r="K112" s="96">
        <v>4074.8234314579227</v>
      </c>
      <c r="L112" s="96">
        <v>4402.8654178882434</v>
      </c>
      <c r="M112" s="96">
        <v>4593.2469944363229</v>
      </c>
      <c r="N112" s="96">
        <v>4514.0245592499632</v>
      </c>
      <c r="O112" s="96">
        <v>4511.1639577928308</v>
      </c>
      <c r="P112" s="96">
        <v>4386.7056288403455</v>
      </c>
      <c r="Q112" s="96">
        <v>4545.363044696026</v>
      </c>
    </row>
    <row r="113" spans="1:17" x14ac:dyDescent="0.25">
      <c r="A113" s="132" t="s">
        <v>84</v>
      </c>
      <c r="B113" s="160">
        <v>16.097730927400338</v>
      </c>
      <c r="C113" s="160">
        <v>17.924831807067953</v>
      </c>
      <c r="D113" s="160">
        <v>20.204123207755647</v>
      </c>
      <c r="E113" s="160">
        <v>19.417935813290057</v>
      </c>
      <c r="F113" s="160">
        <v>24.483552081119221</v>
      </c>
      <c r="G113" s="160">
        <v>21.354171450878507</v>
      </c>
      <c r="H113" s="160">
        <v>23.840413680504884</v>
      </c>
      <c r="I113" s="160">
        <v>23.52782266385638</v>
      </c>
      <c r="J113" s="160">
        <v>26.276275695208426</v>
      </c>
      <c r="K113" s="160">
        <v>16.773108814725983</v>
      </c>
      <c r="L113" s="160">
        <v>20.60649655853441</v>
      </c>
      <c r="M113" s="160">
        <v>16.639431935077877</v>
      </c>
      <c r="N113" s="160">
        <v>19.862776344211294</v>
      </c>
      <c r="O113" s="160">
        <v>14.884603387444326</v>
      </c>
      <c r="P113" s="160">
        <v>14.680015360712265</v>
      </c>
      <c r="Q113" s="160">
        <v>14.823389182929734</v>
      </c>
    </row>
    <row r="114" spans="1:17" x14ac:dyDescent="0.25">
      <c r="A114" s="76" t="s">
        <v>83</v>
      </c>
      <c r="B114" s="159">
        <v>12.188378792871553</v>
      </c>
      <c r="C114" s="159">
        <v>13.89876462409349</v>
      </c>
      <c r="D114" s="159">
        <v>16.206903607396846</v>
      </c>
      <c r="E114" s="159">
        <v>15.647919022097536</v>
      </c>
      <c r="F114" s="159">
        <v>20.655156376166893</v>
      </c>
      <c r="G114" s="159">
        <v>17.701990707871524</v>
      </c>
      <c r="H114" s="159">
        <v>20.191500167276008</v>
      </c>
      <c r="I114" s="159">
        <v>19.84372546667807</v>
      </c>
      <c r="J114" s="159">
        <v>22.786944321548045</v>
      </c>
      <c r="K114" s="159">
        <v>13.730053265990987</v>
      </c>
      <c r="L114" s="159">
        <v>17.282595231508566</v>
      </c>
      <c r="M114" s="159">
        <v>13.21430690826322</v>
      </c>
      <c r="N114" s="159">
        <v>16.475685870630038</v>
      </c>
      <c r="O114" s="159">
        <v>11.551038430034719</v>
      </c>
      <c r="P114" s="159">
        <v>11.435767123171996</v>
      </c>
      <c r="Q114" s="159">
        <v>11.469303954537217</v>
      </c>
    </row>
    <row r="115" spans="1:17" x14ac:dyDescent="0.25">
      <c r="A115" s="76" t="s">
        <v>82</v>
      </c>
      <c r="B115" s="159">
        <v>107.14511989233388</v>
      </c>
      <c r="C115" s="159">
        <v>111.69098615387118</v>
      </c>
      <c r="D115" s="159">
        <v>113.38468173522432</v>
      </c>
      <c r="E115" s="159">
        <v>107.26544882806041</v>
      </c>
      <c r="F115" s="159">
        <v>113.55071127443546</v>
      </c>
      <c r="G115" s="159">
        <v>106.39348395772318</v>
      </c>
      <c r="H115" s="159">
        <v>108.68465060145512</v>
      </c>
      <c r="I115" s="159">
        <v>109.26827430127454</v>
      </c>
      <c r="J115" s="159">
        <v>107.47467276542767</v>
      </c>
      <c r="K115" s="159">
        <v>87.553130997184155</v>
      </c>
      <c r="L115" s="159">
        <v>97.965389483417141</v>
      </c>
      <c r="M115" s="159">
        <v>96.347929323797345</v>
      </c>
      <c r="N115" s="159">
        <v>98.663155692144628</v>
      </c>
      <c r="O115" s="159">
        <v>92.448279116939119</v>
      </c>
      <c r="P115" s="159">
        <v>90.199939915243007</v>
      </c>
      <c r="Q115" s="159">
        <v>92.921462625249333</v>
      </c>
    </row>
    <row r="116" spans="1:17" x14ac:dyDescent="0.25">
      <c r="A116" s="76" t="s">
        <v>81</v>
      </c>
      <c r="B116" s="159">
        <v>10.901168579243194</v>
      </c>
      <c r="C116" s="159">
        <v>12.573124308168518</v>
      </c>
      <c r="D116" s="159">
        <v>14.890761771451052</v>
      </c>
      <c r="E116" s="159">
        <v>14.40658696702075</v>
      </c>
      <c r="F116" s="159">
        <v>19.394602227130235</v>
      </c>
      <c r="G116" s="159">
        <v>16.499457860320287</v>
      </c>
      <c r="H116" s="159">
        <v>18.990043101950555</v>
      </c>
      <c r="I116" s="159">
        <v>18.630683669209201</v>
      </c>
      <c r="J116" s="159">
        <v>21.638031962582232</v>
      </c>
      <c r="K116" s="159">
        <v>12.728083617779111</v>
      </c>
      <c r="L116" s="159">
        <v>16.188153086107853</v>
      </c>
      <c r="M116" s="159">
        <v>12.086535409111386</v>
      </c>
      <c r="N116" s="159">
        <v>15.360437793188005</v>
      </c>
      <c r="O116" s="159">
        <v>10.453414395844604</v>
      </c>
      <c r="P116" s="159">
        <v>10.367551898960425</v>
      </c>
      <c r="Q116" s="159">
        <v>10.364923327058319</v>
      </c>
    </row>
    <row r="117" spans="1:17" x14ac:dyDescent="0.25">
      <c r="A117" s="129" t="s">
        <v>80</v>
      </c>
      <c r="B117" s="158">
        <v>5.1965623481571441</v>
      </c>
      <c r="C117" s="158">
        <v>5.3517074988994304</v>
      </c>
      <c r="D117" s="158">
        <v>5.3133614363045991</v>
      </c>
      <c r="E117" s="158">
        <v>5.0113488462693088</v>
      </c>
      <c r="F117" s="158">
        <v>5.0889498539889821</v>
      </c>
      <c r="G117" s="158">
        <v>4.8547135905582195</v>
      </c>
      <c r="H117" s="158">
        <v>4.8503705785543367</v>
      </c>
      <c r="I117" s="158">
        <v>4.8971389946471744</v>
      </c>
      <c r="J117" s="158">
        <v>4.6382437326261954</v>
      </c>
      <c r="K117" s="158">
        <v>4.0450251969468747</v>
      </c>
      <c r="L117" s="158">
        <v>4.4183434724265576</v>
      </c>
      <c r="M117" s="158">
        <v>4.5528965259664895</v>
      </c>
      <c r="N117" s="158">
        <v>4.5023385510232892</v>
      </c>
      <c r="O117" s="158">
        <v>4.4311889915997211</v>
      </c>
      <c r="P117" s="158">
        <v>4.3124634617518387</v>
      </c>
      <c r="Q117" s="158">
        <v>4.4584658558714114</v>
      </c>
    </row>
    <row r="118" spans="1:17" x14ac:dyDescent="0.25">
      <c r="A118" s="92" t="s">
        <v>126</v>
      </c>
      <c r="B118" s="91">
        <v>0.98239738379920349</v>
      </c>
      <c r="C118" s="91">
        <v>0.97335423542730837</v>
      </c>
      <c r="D118" s="91">
        <v>0.92549039267551636</v>
      </c>
      <c r="E118" s="91">
        <v>0.86708421256095536</v>
      </c>
      <c r="F118" s="91">
        <v>0.87997176547335565</v>
      </c>
      <c r="G118" s="91">
        <v>0.79559603766421982</v>
      </c>
      <c r="H118" s="91">
        <v>0.7820529788984899</v>
      </c>
      <c r="I118" s="91">
        <v>0.8264607182863567</v>
      </c>
      <c r="J118" s="91">
        <v>0.74180758076511022</v>
      </c>
      <c r="K118" s="91">
        <v>0.60895299964033756</v>
      </c>
      <c r="L118" s="91">
        <v>0.69375020257643938</v>
      </c>
      <c r="M118" s="91">
        <v>0.72863576509664318</v>
      </c>
      <c r="N118" s="91">
        <v>0.6979990834944203</v>
      </c>
      <c r="O118" s="91">
        <v>0.73574011515481752</v>
      </c>
      <c r="P118" s="91">
        <v>0.65231786649584711</v>
      </c>
      <c r="Q118" s="91">
        <v>0.6357049247104517</v>
      </c>
    </row>
    <row r="119" spans="1:17" x14ac:dyDescent="0.25">
      <c r="A119" s="92" t="s">
        <v>27</v>
      </c>
      <c r="B119" s="91">
        <v>1.6425460540767602</v>
      </c>
      <c r="C119" s="91">
        <v>1.537859561600825</v>
      </c>
      <c r="D119" s="91">
        <v>1.5335729384286902</v>
      </c>
      <c r="E119" s="91">
        <v>1.4345703729922945</v>
      </c>
      <c r="F119" s="91">
        <v>1.4541165507926512</v>
      </c>
      <c r="G119" s="91">
        <v>1.3872580761342499</v>
      </c>
      <c r="H119" s="91">
        <v>1.3788742305353727</v>
      </c>
      <c r="I119" s="91">
        <v>1.4436246222448235</v>
      </c>
      <c r="J119" s="91">
        <v>1.368071369100212</v>
      </c>
      <c r="K119" s="91">
        <v>1.1795777234518641</v>
      </c>
      <c r="L119" s="91">
        <v>1.2971213424792154</v>
      </c>
      <c r="M119" s="91">
        <v>1.3376522968915514</v>
      </c>
      <c r="N119" s="91">
        <v>1.3196947643958223</v>
      </c>
      <c r="O119" s="91">
        <v>1.2988185209506882</v>
      </c>
      <c r="P119" s="91">
        <v>1.2159256832485268</v>
      </c>
      <c r="Q119" s="91">
        <v>1.3054264395269561</v>
      </c>
    </row>
    <row r="120" spans="1:17" x14ac:dyDescent="0.25">
      <c r="A120" s="92" t="s">
        <v>127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9.5166624213018896E-3</v>
      </c>
      <c r="H120" s="91">
        <v>0</v>
      </c>
      <c r="I120" s="91">
        <v>8.5056920497763033E-2</v>
      </c>
      <c r="J120" s="91">
        <v>7.8005835625488518E-2</v>
      </c>
      <c r="K120" s="91">
        <v>0.11309945210732859</v>
      </c>
      <c r="L120" s="91">
        <v>9.4605664162506015E-2</v>
      </c>
      <c r="M120" s="91">
        <v>9.4055536327985884E-2</v>
      </c>
      <c r="N120" s="91">
        <v>0.10335600303721622</v>
      </c>
      <c r="O120" s="91">
        <v>0.10179392176409387</v>
      </c>
      <c r="P120" s="91">
        <v>0.10708330138052459</v>
      </c>
      <c r="Q120" s="91">
        <v>0.10704439078155699</v>
      </c>
    </row>
    <row r="121" spans="1:17" x14ac:dyDescent="0.25">
      <c r="A121" s="92" t="s">
        <v>22</v>
      </c>
      <c r="B121" s="157">
        <v>2.5716189102811797</v>
      </c>
      <c r="C121" s="157">
        <v>2.8404937018712966</v>
      </c>
      <c r="D121" s="157">
        <v>2.8542981052003915</v>
      </c>
      <c r="E121" s="157">
        <v>2.7096942607160583</v>
      </c>
      <c r="F121" s="157">
        <v>2.754861537722975</v>
      </c>
      <c r="G121" s="157">
        <v>2.662342814338448</v>
      </c>
      <c r="H121" s="157">
        <v>2.689443369120474</v>
      </c>
      <c r="I121" s="157">
        <v>2.5419967336182321</v>
      </c>
      <c r="J121" s="157">
        <v>2.4503589471353848</v>
      </c>
      <c r="K121" s="157">
        <v>2.1433950217473448</v>
      </c>
      <c r="L121" s="157">
        <v>2.3328662632083965</v>
      </c>
      <c r="M121" s="157">
        <v>2.3925529276503097</v>
      </c>
      <c r="N121" s="157">
        <v>2.381288700095832</v>
      </c>
      <c r="O121" s="157">
        <v>2.2948364337301213</v>
      </c>
      <c r="P121" s="157">
        <v>2.3371366106269402</v>
      </c>
      <c r="Q121" s="157">
        <v>2.4102901008524462</v>
      </c>
    </row>
    <row r="122" spans="1:17" x14ac:dyDescent="0.25">
      <c r="A122" s="156" t="s">
        <v>147</v>
      </c>
      <c r="B122" s="206">
        <v>3002.3452015086154</v>
      </c>
      <c r="C122" s="206">
        <v>3054.8555150680832</v>
      </c>
      <c r="D122" s="206">
        <v>2990.8342471319379</v>
      </c>
      <c r="E122" s="206">
        <v>2788.0815754133191</v>
      </c>
      <c r="F122" s="206">
        <v>2813.6896949526072</v>
      </c>
      <c r="G122" s="206">
        <v>2721.2605668181627</v>
      </c>
      <c r="H122" s="206">
        <v>2636.9658632413903</v>
      </c>
      <c r="I122" s="206">
        <v>2630.7849281561394</v>
      </c>
      <c r="J122" s="206">
        <v>2452.0316634705155</v>
      </c>
      <c r="K122" s="206">
        <v>2212.6921731508132</v>
      </c>
      <c r="L122" s="206">
        <v>2393.5177934830526</v>
      </c>
      <c r="M122" s="206">
        <v>2522.4006848921804</v>
      </c>
      <c r="N122" s="206">
        <v>2469.9260548445263</v>
      </c>
      <c r="O122" s="206">
        <v>2481.1405908777529</v>
      </c>
      <c r="P122" s="206">
        <v>2409.4571967487786</v>
      </c>
      <c r="Q122" s="206">
        <v>2497.2825265181773</v>
      </c>
    </row>
    <row r="123" spans="1:17" x14ac:dyDescent="0.25">
      <c r="A123" s="152" t="s">
        <v>160</v>
      </c>
      <c r="B123" s="151">
        <v>1650.8868204897112</v>
      </c>
      <c r="C123" s="151">
        <v>1529.8318737272657</v>
      </c>
      <c r="D123" s="151">
        <v>1514.1436791035521</v>
      </c>
      <c r="E123" s="151">
        <v>1290.9227942898613</v>
      </c>
      <c r="F123" s="151">
        <v>1202.8171365514397</v>
      </c>
      <c r="G123" s="151">
        <v>1224.1577625795394</v>
      </c>
      <c r="H123" s="151">
        <v>1183.0016523384581</v>
      </c>
      <c r="I123" s="151">
        <v>1174.1688576064084</v>
      </c>
      <c r="J123" s="151">
        <v>1039.9222062394026</v>
      </c>
      <c r="K123" s="151">
        <v>887.68328455827145</v>
      </c>
      <c r="L123" s="151">
        <v>953.82190420813413</v>
      </c>
      <c r="M123" s="151">
        <v>1037.3788812590501</v>
      </c>
      <c r="N123" s="151">
        <v>994.89944136492545</v>
      </c>
      <c r="O123" s="151">
        <v>1013.7737088127072</v>
      </c>
      <c r="P123" s="151">
        <v>940.91192846262368</v>
      </c>
      <c r="Q123" s="151">
        <v>965.18131017582323</v>
      </c>
    </row>
    <row r="124" spans="1:17" x14ac:dyDescent="0.25">
      <c r="A124" s="154" t="s">
        <v>34</v>
      </c>
      <c r="B124" s="153">
        <v>339.22357782801396</v>
      </c>
      <c r="C124" s="153">
        <v>312.45936359299435</v>
      </c>
      <c r="D124" s="153">
        <v>265.71985622280874</v>
      </c>
      <c r="E124" s="153">
        <v>227.96941346910089</v>
      </c>
      <c r="F124" s="153">
        <v>169.44081914370415</v>
      </c>
      <c r="G124" s="153">
        <v>180.87699607759782</v>
      </c>
      <c r="H124" s="153">
        <v>188.33556106431004</v>
      </c>
      <c r="I124" s="153">
        <v>189.10254928968411</v>
      </c>
      <c r="J124" s="153">
        <v>120.72212658089859</v>
      </c>
      <c r="K124" s="153">
        <v>32.376464710973664</v>
      </c>
      <c r="L124" s="153">
        <v>45.924065865306098</v>
      </c>
      <c r="M124" s="153">
        <v>68.278219115042248</v>
      </c>
      <c r="N124" s="153">
        <v>56.689525437689994</v>
      </c>
      <c r="O124" s="153">
        <v>22.827985147634365</v>
      </c>
      <c r="P124" s="153">
        <v>47.863257438560744</v>
      </c>
      <c r="Q124" s="153">
        <v>49.21981472641631</v>
      </c>
    </row>
    <row r="125" spans="1:17" x14ac:dyDescent="0.25">
      <c r="A125" s="154" t="s">
        <v>31</v>
      </c>
      <c r="B125" s="153">
        <v>182.028928175613</v>
      </c>
      <c r="C125" s="153">
        <v>71.965555632447575</v>
      </c>
      <c r="D125" s="153">
        <v>63.042950920452839</v>
      </c>
      <c r="E125" s="153">
        <v>53.350562159937724</v>
      </c>
      <c r="F125" s="153">
        <v>59.579672316287969</v>
      </c>
      <c r="G125" s="153">
        <v>58.999858405174407</v>
      </c>
      <c r="H125" s="153">
        <v>53.308367651173775</v>
      </c>
      <c r="I125" s="153">
        <v>57.721985133784322</v>
      </c>
      <c r="J125" s="153">
        <v>59.925014132716981</v>
      </c>
      <c r="K125" s="153">
        <v>55.993685744632145</v>
      </c>
      <c r="L125" s="153">
        <v>57.615712279973366</v>
      </c>
      <c r="M125" s="153">
        <v>52.262079836135129</v>
      </c>
      <c r="N125" s="153">
        <v>38.138500391650624</v>
      </c>
      <c r="O125" s="153">
        <v>34.095936586981203</v>
      </c>
      <c r="P125" s="153">
        <v>33.514517495692502</v>
      </c>
      <c r="Q125" s="153">
        <v>35.536295040366873</v>
      </c>
    </row>
    <row r="126" spans="1:17" x14ac:dyDescent="0.25">
      <c r="A126" s="154" t="s">
        <v>126</v>
      </c>
      <c r="B126" s="153">
        <v>60.972336675216262</v>
      </c>
      <c r="C126" s="153">
        <v>52.249844767876034</v>
      </c>
      <c r="D126" s="153">
        <v>52.468212184318553</v>
      </c>
      <c r="E126" s="153">
        <v>37.047153030448612</v>
      </c>
      <c r="F126" s="153">
        <v>37.838309108337185</v>
      </c>
      <c r="G126" s="153">
        <v>35.96463334619655</v>
      </c>
      <c r="H126" s="153">
        <v>31.756387206476596</v>
      </c>
      <c r="I126" s="153">
        <v>27.035116037397977</v>
      </c>
      <c r="J126" s="153">
        <v>24.199752455392737</v>
      </c>
      <c r="K126" s="153">
        <v>18.003629264866113</v>
      </c>
      <c r="L126" s="153">
        <v>25.445331724355718</v>
      </c>
      <c r="M126" s="153">
        <v>14.386788496361854</v>
      </c>
      <c r="N126" s="153">
        <v>14.87698179925456</v>
      </c>
      <c r="O126" s="153">
        <v>19.732221778556383</v>
      </c>
      <c r="P126" s="153">
        <v>10.061538107490039</v>
      </c>
      <c r="Q126" s="153">
        <v>6.7627060402445078</v>
      </c>
    </row>
    <row r="127" spans="1:17" x14ac:dyDescent="0.25">
      <c r="A127" s="154" t="s">
        <v>30</v>
      </c>
      <c r="B127" s="153">
        <v>208.57267783728673</v>
      </c>
      <c r="C127" s="153">
        <v>217.04918490875616</v>
      </c>
      <c r="D127" s="153">
        <v>201.04147926607317</v>
      </c>
      <c r="E127" s="153">
        <v>174.81070785534118</v>
      </c>
      <c r="F127" s="153">
        <v>155.55860589213685</v>
      </c>
      <c r="G127" s="153">
        <v>174.08134111745559</v>
      </c>
      <c r="H127" s="153">
        <v>155.11770979260956</v>
      </c>
      <c r="I127" s="153">
        <v>147.95145153612154</v>
      </c>
      <c r="J127" s="153">
        <v>111.14606499603252</v>
      </c>
      <c r="K127" s="153">
        <v>65.675171543084588</v>
      </c>
      <c r="L127" s="153">
        <v>63.464513791941719</v>
      </c>
      <c r="M127" s="153">
        <v>55.010537879166911</v>
      </c>
      <c r="N127" s="153">
        <v>21.511861857908869</v>
      </c>
      <c r="O127" s="153">
        <v>19.090721960285777</v>
      </c>
      <c r="P127" s="153">
        <v>11.81205433377634</v>
      </c>
      <c r="Q127" s="153">
        <v>11.156595360730549</v>
      </c>
    </row>
    <row r="128" spans="1:17" x14ac:dyDescent="0.25">
      <c r="A128" s="154" t="s">
        <v>27</v>
      </c>
      <c r="B128" s="153">
        <v>860.08929997358143</v>
      </c>
      <c r="C128" s="153">
        <v>876.10792482519184</v>
      </c>
      <c r="D128" s="153">
        <v>931.87118050989875</v>
      </c>
      <c r="E128" s="153">
        <v>797.74495777503296</v>
      </c>
      <c r="F128" s="153">
        <v>780.39973009097389</v>
      </c>
      <c r="G128" s="153">
        <v>774.23493363311468</v>
      </c>
      <c r="H128" s="153">
        <v>754.48362662388843</v>
      </c>
      <c r="I128" s="153">
        <v>752.35775560942079</v>
      </c>
      <c r="J128" s="153">
        <v>723.92924807436179</v>
      </c>
      <c r="K128" s="153">
        <v>715.63433329471491</v>
      </c>
      <c r="L128" s="153">
        <v>761.37228054655725</v>
      </c>
      <c r="M128" s="153">
        <v>847.44125593234389</v>
      </c>
      <c r="N128" s="153">
        <v>863.6825718784213</v>
      </c>
      <c r="O128" s="153">
        <v>918.02684333924947</v>
      </c>
      <c r="P128" s="153">
        <v>837.66056108710404</v>
      </c>
      <c r="Q128" s="153">
        <v>862.50589900806494</v>
      </c>
    </row>
    <row r="129" spans="1:17" x14ac:dyDescent="0.25">
      <c r="A129" s="152" t="s">
        <v>159</v>
      </c>
      <c r="B129" s="151">
        <v>1351.4583810189049</v>
      </c>
      <c r="C129" s="151">
        <v>1525.0236413408179</v>
      </c>
      <c r="D129" s="151">
        <v>1476.6905680283858</v>
      </c>
      <c r="E129" s="151">
        <v>1497.1587811234579</v>
      </c>
      <c r="F129" s="151">
        <v>1610.8725584011675</v>
      </c>
      <c r="G129" s="151">
        <v>1497.1028042386245</v>
      </c>
      <c r="H129" s="151">
        <v>1453.9642109029317</v>
      </c>
      <c r="I129" s="151">
        <v>1456.6160705497307</v>
      </c>
      <c r="J129" s="151">
        <v>1412.1094572311133</v>
      </c>
      <c r="K129" s="151">
        <v>1325.0088885925416</v>
      </c>
      <c r="L129" s="151">
        <v>1439.6958892749183</v>
      </c>
      <c r="M129" s="151">
        <v>1485.02180363313</v>
      </c>
      <c r="N129" s="151">
        <v>1475.0266134796009</v>
      </c>
      <c r="O129" s="151">
        <v>1467.3668820650455</v>
      </c>
      <c r="P129" s="151">
        <v>1468.5452682861546</v>
      </c>
      <c r="Q129" s="151">
        <v>1532.1012163423547</v>
      </c>
    </row>
    <row r="130" spans="1:17" x14ac:dyDescent="0.25">
      <c r="A130" s="156" t="s">
        <v>146</v>
      </c>
      <c r="B130" s="206">
        <v>1434.9720680359417</v>
      </c>
      <c r="C130" s="206">
        <v>1461.7988578822608</v>
      </c>
      <c r="D130" s="206">
        <v>1432.357076901169</v>
      </c>
      <c r="E130" s="206">
        <v>1338.9335771100291</v>
      </c>
      <c r="F130" s="206">
        <v>1346.9560792578638</v>
      </c>
      <c r="G130" s="206">
        <v>1273.7392018208029</v>
      </c>
      <c r="H130" s="206">
        <v>1276.5884011523874</v>
      </c>
      <c r="I130" s="206">
        <v>1270.6919440954257</v>
      </c>
      <c r="J130" s="206">
        <v>1203.6658171183944</v>
      </c>
      <c r="K130" s="206">
        <v>1070.3148093072762</v>
      </c>
      <c r="L130" s="206">
        <v>1153.6236523133089</v>
      </c>
      <c r="M130" s="206">
        <v>1200.2986863056983</v>
      </c>
      <c r="N130" s="206">
        <v>1187.7220500018461</v>
      </c>
      <c r="O130" s="206">
        <v>1179.7731526062285</v>
      </c>
      <c r="P130" s="206">
        <v>1175.6731136767007</v>
      </c>
      <c r="Q130" s="206">
        <v>1204.2800412315166</v>
      </c>
    </row>
    <row r="131" spans="1:17" x14ac:dyDescent="0.25">
      <c r="A131" s="152" t="s">
        <v>158</v>
      </c>
      <c r="B131" s="151">
        <v>709.49759923673639</v>
      </c>
      <c r="C131" s="151">
        <v>755.84816067501788</v>
      </c>
      <c r="D131" s="151">
        <v>769.36358210965886</v>
      </c>
      <c r="E131" s="151">
        <v>679.35746689647078</v>
      </c>
      <c r="F131" s="151">
        <v>650.72319407975613</v>
      </c>
      <c r="G131" s="151">
        <v>542.68100093868702</v>
      </c>
      <c r="H131" s="151">
        <v>429.54823931964171</v>
      </c>
      <c r="I131" s="151">
        <v>424.73481529419502</v>
      </c>
      <c r="J131" s="151">
        <v>382.33735754811232</v>
      </c>
      <c r="K131" s="151">
        <v>511.48938163589094</v>
      </c>
      <c r="L131" s="151">
        <v>518.10573745234296</v>
      </c>
      <c r="M131" s="151">
        <v>556.1226043896346</v>
      </c>
      <c r="N131" s="151">
        <v>465.09274504531857</v>
      </c>
      <c r="O131" s="151">
        <v>478.68646602362395</v>
      </c>
      <c r="P131" s="151">
        <v>425.49739578655419</v>
      </c>
      <c r="Q131" s="151">
        <v>399.41815286943347</v>
      </c>
    </row>
    <row r="132" spans="1:17" x14ac:dyDescent="0.25">
      <c r="A132" s="154" t="s">
        <v>31</v>
      </c>
      <c r="B132" s="205">
        <v>92.882656126736165</v>
      </c>
      <c r="C132" s="205">
        <v>40.973005904030003</v>
      </c>
      <c r="D132" s="205">
        <v>36.450561480070192</v>
      </c>
      <c r="E132" s="205">
        <v>32.773218158676414</v>
      </c>
      <c r="F132" s="205">
        <v>33.817143833518443</v>
      </c>
      <c r="G132" s="205">
        <v>33.820759015439577</v>
      </c>
      <c r="H132" s="205">
        <v>31.740500099342846</v>
      </c>
      <c r="I132" s="205">
        <v>33.142399498442749</v>
      </c>
      <c r="J132" s="205">
        <v>33.612532559809644</v>
      </c>
      <c r="K132" s="205">
        <v>27.531657106191766</v>
      </c>
      <c r="L132" s="205">
        <v>29.004571162423581</v>
      </c>
      <c r="M132" s="205">
        <v>26.791792257547399</v>
      </c>
      <c r="N132" s="205">
        <v>19.422949244708796</v>
      </c>
      <c r="O132" s="205">
        <v>17.261335860180676</v>
      </c>
      <c r="P132" s="205">
        <v>17.548311108123162</v>
      </c>
      <c r="Q132" s="205">
        <v>18.227806029163705</v>
      </c>
    </row>
    <row r="133" spans="1:17" x14ac:dyDescent="0.25">
      <c r="A133" s="154" t="s">
        <v>126</v>
      </c>
      <c r="B133" s="205">
        <v>52.32464334181654</v>
      </c>
      <c r="C133" s="205">
        <v>53.34086962467542</v>
      </c>
      <c r="D133" s="205">
        <v>47.594376858768676</v>
      </c>
      <c r="E133" s="205">
        <v>46.711090344875039</v>
      </c>
      <c r="F133" s="205">
        <v>32.650138933544639</v>
      </c>
      <c r="G133" s="205">
        <v>27.435453743684825</v>
      </c>
      <c r="H133" s="205">
        <v>16.723205299844615</v>
      </c>
      <c r="I133" s="205">
        <v>25.693090620908205</v>
      </c>
      <c r="J133" s="205">
        <v>18.993266482080355</v>
      </c>
      <c r="K133" s="205">
        <v>30.593272865829036</v>
      </c>
      <c r="L133" s="205">
        <v>30.489759409289515</v>
      </c>
      <c r="M133" s="205">
        <v>24.999333954599702</v>
      </c>
      <c r="N133" s="205">
        <v>14.257525046038122</v>
      </c>
      <c r="O133" s="205">
        <v>12.240146611511262</v>
      </c>
      <c r="P133" s="205">
        <v>7.0649350470260375</v>
      </c>
      <c r="Q133" s="205">
        <v>5.9032336102622702</v>
      </c>
    </row>
    <row r="134" spans="1:17" x14ac:dyDescent="0.25">
      <c r="A134" s="154" t="s">
        <v>30</v>
      </c>
      <c r="B134" s="205">
        <v>43.845960369130708</v>
      </c>
      <c r="C134" s="205">
        <v>46.697320722722182</v>
      </c>
      <c r="D134" s="205">
        <v>47.681546946435496</v>
      </c>
      <c r="E134" s="205">
        <v>27.817111034174282</v>
      </c>
      <c r="F134" s="205">
        <v>43.660606871880702</v>
      </c>
      <c r="G134" s="205">
        <v>3.3332226521814361</v>
      </c>
      <c r="H134" s="205">
        <v>32.785224039471295</v>
      </c>
      <c r="I134" s="205">
        <v>19.599458395948961</v>
      </c>
      <c r="J134" s="205">
        <v>12.744110283298594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27</v>
      </c>
      <c r="B135" s="205">
        <v>520.44433939905298</v>
      </c>
      <c r="C135" s="205">
        <v>614.83696442359053</v>
      </c>
      <c r="D135" s="205">
        <v>637.63709682438434</v>
      </c>
      <c r="E135" s="205">
        <v>572.05604735874488</v>
      </c>
      <c r="F135" s="205">
        <v>540.59530444081258</v>
      </c>
      <c r="G135" s="205">
        <v>478.09156552738119</v>
      </c>
      <c r="H135" s="205">
        <v>348.29930988098295</v>
      </c>
      <c r="I135" s="205">
        <v>346.29986677889525</v>
      </c>
      <c r="J135" s="205">
        <v>316.98744822292377</v>
      </c>
      <c r="K135" s="205">
        <v>453.36445166387017</v>
      </c>
      <c r="L135" s="205">
        <v>458.61140688062994</v>
      </c>
      <c r="M135" s="205">
        <v>504.33147817748761</v>
      </c>
      <c r="N135" s="205">
        <v>431.41227075457164</v>
      </c>
      <c r="O135" s="205">
        <v>449.18498355193202</v>
      </c>
      <c r="P135" s="205">
        <v>400.88414963140502</v>
      </c>
      <c r="Q135" s="205">
        <v>375.28711323000749</v>
      </c>
    </row>
    <row r="136" spans="1:17" x14ac:dyDescent="0.25">
      <c r="A136" s="152" t="s">
        <v>157</v>
      </c>
      <c r="B136" s="151">
        <v>725.47446879920494</v>
      </c>
      <c r="C136" s="151">
        <v>705.9506972072428</v>
      </c>
      <c r="D136" s="151">
        <v>662.99349479151022</v>
      </c>
      <c r="E136" s="151">
        <v>659.5761102135582</v>
      </c>
      <c r="F136" s="151">
        <v>696.23288517810749</v>
      </c>
      <c r="G136" s="151">
        <v>731.05820088211578</v>
      </c>
      <c r="H136" s="151">
        <v>847.04016183274575</v>
      </c>
      <c r="I136" s="151">
        <v>845.95712880123085</v>
      </c>
      <c r="J136" s="151">
        <v>821.32845957028178</v>
      </c>
      <c r="K136" s="151">
        <v>558.82542767138546</v>
      </c>
      <c r="L136" s="151">
        <v>635.5179148609659</v>
      </c>
      <c r="M136" s="151">
        <v>644.17608191606394</v>
      </c>
      <c r="N136" s="151">
        <v>722.62930495652768</v>
      </c>
      <c r="O136" s="151">
        <v>701.08668658260444</v>
      </c>
      <c r="P136" s="151">
        <v>750.17571789014664</v>
      </c>
      <c r="Q136" s="151">
        <v>804.86188836208282</v>
      </c>
    </row>
    <row r="137" spans="1:17" x14ac:dyDescent="0.25">
      <c r="A137" s="156" t="s">
        <v>145</v>
      </c>
      <c r="B137" s="204">
        <v>801.62654262493368</v>
      </c>
      <c r="C137" s="204">
        <v>864.9355934655365</v>
      </c>
      <c r="D137" s="204">
        <v>837.79924921366876</v>
      </c>
      <c r="E137" s="204">
        <v>784.35631610625262</v>
      </c>
      <c r="F137" s="204">
        <v>743.84312064207359</v>
      </c>
      <c r="G137" s="204">
        <v>759.01961155890353</v>
      </c>
      <c r="H137" s="204">
        <v>708.51804269440709</v>
      </c>
      <c r="I137" s="204">
        <v>747.28264997581971</v>
      </c>
      <c r="J137" s="204">
        <v>707.84076399290655</v>
      </c>
      <c r="K137" s="204">
        <v>656.98704710720699</v>
      </c>
      <c r="L137" s="204">
        <v>699.26299425988782</v>
      </c>
      <c r="M137" s="204">
        <v>727.70652313622861</v>
      </c>
      <c r="N137" s="204">
        <v>701.51206015239438</v>
      </c>
      <c r="O137" s="204">
        <v>716.48168998698736</v>
      </c>
      <c r="P137" s="204">
        <v>670.57958065502692</v>
      </c>
      <c r="Q137" s="204">
        <v>709.76293200068631</v>
      </c>
    </row>
    <row r="138" spans="1:17" x14ac:dyDescent="0.25">
      <c r="A138" s="152" t="s">
        <v>156</v>
      </c>
      <c r="B138" s="151">
        <v>269.11338324008665</v>
      </c>
      <c r="C138" s="151">
        <v>283.40511696057979</v>
      </c>
      <c r="D138" s="151">
        <v>268.37319012679541</v>
      </c>
      <c r="E138" s="151">
        <v>236.27075028164217</v>
      </c>
      <c r="F138" s="151">
        <v>231.06369819588002</v>
      </c>
      <c r="G138" s="151">
        <v>223.4969984473756</v>
      </c>
      <c r="H138" s="151">
        <v>210.554673615159</v>
      </c>
      <c r="I138" s="151">
        <v>215.58913322256265</v>
      </c>
      <c r="J138" s="151">
        <v>216.03441563185575</v>
      </c>
      <c r="K138" s="151">
        <v>214.66025418622419</v>
      </c>
      <c r="L138" s="151">
        <v>223.75997894528865</v>
      </c>
      <c r="M138" s="151">
        <v>209.21497717753607</v>
      </c>
      <c r="N138" s="151">
        <v>181.37102849668182</v>
      </c>
      <c r="O138" s="151">
        <v>194.81274496266082</v>
      </c>
      <c r="P138" s="151">
        <v>190.39154502961895</v>
      </c>
      <c r="Q138" s="151">
        <v>202.75253931442703</v>
      </c>
    </row>
    <row r="139" spans="1:17" x14ac:dyDescent="0.25">
      <c r="A139" s="154" t="s">
        <v>31</v>
      </c>
      <c r="B139" s="153">
        <v>20.494376051885233</v>
      </c>
      <c r="C139" s="153">
        <v>9.695979383558246</v>
      </c>
      <c r="D139" s="153">
        <v>7.6295585976169811</v>
      </c>
      <c r="E139" s="153">
        <v>6.3143826701456076</v>
      </c>
      <c r="F139" s="153">
        <v>6.2746223456906858</v>
      </c>
      <c r="G139" s="153">
        <v>6.3474602526691006</v>
      </c>
      <c r="H139" s="153">
        <v>5.8204151922614633</v>
      </c>
      <c r="I139" s="153">
        <v>6.0597488981347096</v>
      </c>
      <c r="J139" s="153">
        <v>6.2414702864586085</v>
      </c>
      <c r="K139" s="153">
        <v>5.2162235592947619</v>
      </c>
      <c r="L139" s="153">
        <v>5.4764537327097029</v>
      </c>
      <c r="M139" s="153">
        <v>5.0093579789944425</v>
      </c>
      <c r="N139" s="153">
        <v>3.8095672119849238</v>
      </c>
      <c r="O139" s="153">
        <v>3.3212599932589004</v>
      </c>
      <c r="P139" s="153">
        <v>3.3871899397303356</v>
      </c>
      <c r="Q139" s="153">
        <v>3.2639187311412918</v>
      </c>
    </row>
    <row r="140" spans="1:17" x14ac:dyDescent="0.25">
      <c r="A140" s="154" t="s">
        <v>126</v>
      </c>
      <c r="B140" s="153">
        <v>25.902229888598416</v>
      </c>
      <c r="C140" s="153">
        <v>26.116920231135381</v>
      </c>
      <c r="D140" s="153">
        <v>19.043076861540285</v>
      </c>
      <c r="E140" s="153">
        <v>16.333521638507957</v>
      </c>
      <c r="F140" s="153">
        <v>14.254570161107555</v>
      </c>
      <c r="G140" s="153">
        <v>15.174024157821968</v>
      </c>
      <c r="H140" s="153">
        <v>12.034689549992535</v>
      </c>
      <c r="I140" s="153">
        <v>19.145155507620622</v>
      </c>
      <c r="J140" s="153">
        <v>16.89830905585006</v>
      </c>
      <c r="K140" s="153">
        <v>12.045939897303292</v>
      </c>
      <c r="L140" s="153">
        <v>11.829791326561702</v>
      </c>
      <c r="M140" s="153">
        <v>12.561917101900203</v>
      </c>
      <c r="N140" s="153">
        <v>8.0328704573503771</v>
      </c>
      <c r="O140" s="153">
        <v>8.7513029524823587</v>
      </c>
      <c r="P140" s="153">
        <v>3.7543471419728092</v>
      </c>
      <c r="Q140" s="153">
        <v>7.1405302656067615</v>
      </c>
    </row>
    <row r="141" spans="1:17" x14ac:dyDescent="0.25">
      <c r="A141" s="154" t="s">
        <v>27</v>
      </c>
      <c r="B141" s="153">
        <v>222.716777299603</v>
      </c>
      <c r="C141" s="153">
        <v>247.59221734588613</v>
      </c>
      <c r="D141" s="153">
        <v>241.70055466763819</v>
      </c>
      <c r="E141" s="153">
        <v>213.62284597298859</v>
      </c>
      <c r="F141" s="153">
        <v>210.53450568908178</v>
      </c>
      <c r="G141" s="153">
        <v>201.97551403688453</v>
      </c>
      <c r="H141" s="153">
        <v>192.69956887290505</v>
      </c>
      <c r="I141" s="153">
        <v>190.38422881680728</v>
      </c>
      <c r="J141" s="153">
        <v>192.89463628954709</v>
      </c>
      <c r="K141" s="153">
        <v>197.39809072962615</v>
      </c>
      <c r="L141" s="153">
        <v>206.45373388601726</v>
      </c>
      <c r="M141" s="153">
        <v>191.64370209664145</v>
      </c>
      <c r="N141" s="153">
        <v>169.52859082734653</v>
      </c>
      <c r="O141" s="153">
        <v>182.74018201691956</v>
      </c>
      <c r="P141" s="153">
        <v>183.2500079479158</v>
      </c>
      <c r="Q141" s="153">
        <v>192.34809031767895</v>
      </c>
    </row>
    <row r="142" spans="1:17" x14ac:dyDescent="0.25">
      <c r="A142" s="152" t="s">
        <v>155</v>
      </c>
      <c r="B142" s="151">
        <v>470.31557053152443</v>
      </c>
      <c r="C142" s="151">
        <v>498.45411609369319</v>
      </c>
      <c r="D142" s="151">
        <v>483.45498214569147</v>
      </c>
      <c r="E142" s="151">
        <v>460.13766923001663</v>
      </c>
      <c r="F142" s="151">
        <v>444.04460013327486</v>
      </c>
      <c r="G142" s="151">
        <v>445.19318631888353</v>
      </c>
      <c r="H142" s="151">
        <v>437.53957531621143</v>
      </c>
      <c r="I142" s="151">
        <v>475.85424282588389</v>
      </c>
      <c r="J142" s="151">
        <v>444.71139300126151</v>
      </c>
      <c r="K142" s="151">
        <v>406.97758079159496</v>
      </c>
      <c r="L142" s="151">
        <v>427.97513111488837</v>
      </c>
      <c r="M142" s="151">
        <v>446.71979807961537</v>
      </c>
      <c r="N142" s="151">
        <v>427.8154675880719</v>
      </c>
      <c r="O142" s="151">
        <v>437.13047504209374</v>
      </c>
      <c r="P142" s="151">
        <v>410.53153739283476</v>
      </c>
      <c r="Q142" s="151">
        <v>441.32822279825223</v>
      </c>
    </row>
    <row r="143" spans="1:17" x14ac:dyDescent="0.25">
      <c r="A143" s="150" t="s">
        <v>34</v>
      </c>
      <c r="B143" s="87">
        <v>130.70398466858978</v>
      </c>
      <c r="C143" s="87">
        <v>126.66393236182407</v>
      </c>
      <c r="D143" s="87">
        <v>143.15208113504156</v>
      </c>
      <c r="E143" s="87">
        <v>95.339992375315717</v>
      </c>
      <c r="F143" s="87">
        <v>100.614185991244</v>
      </c>
      <c r="G143" s="87">
        <v>111.5754736969371</v>
      </c>
      <c r="H143" s="87">
        <v>77.230663303774918</v>
      </c>
      <c r="I143" s="87">
        <v>88.115611877301362</v>
      </c>
      <c r="J143" s="87">
        <v>85.649744392925825</v>
      </c>
      <c r="K143" s="87">
        <v>66.677271726697356</v>
      </c>
      <c r="L143" s="87">
        <v>59.033197690058351</v>
      </c>
      <c r="M143" s="87">
        <v>68.741584632811026</v>
      </c>
      <c r="N143" s="87">
        <v>68.686624227269263</v>
      </c>
      <c r="O143" s="87">
        <v>62.593997191282753</v>
      </c>
      <c r="P143" s="87">
        <v>59.005928317161079</v>
      </c>
      <c r="Q143" s="87">
        <v>60.919582434011595</v>
      </c>
    </row>
    <row r="144" spans="1:17" x14ac:dyDescent="0.25">
      <c r="A144" s="150" t="s">
        <v>32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31</v>
      </c>
      <c r="B145" s="87">
        <v>0</v>
      </c>
      <c r="C145" s="87">
        <v>5.8909902977775578E-15</v>
      </c>
      <c r="D145" s="87">
        <v>8.6369302484184285</v>
      </c>
      <c r="E145" s="87">
        <v>12.213003775367403</v>
      </c>
      <c r="F145" s="87">
        <v>0</v>
      </c>
      <c r="G145" s="87">
        <v>0.7433654199951828</v>
      </c>
      <c r="H145" s="87">
        <v>8.1258060316587741</v>
      </c>
      <c r="I145" s="87">
        <v>1.9473123087267196E-14</v>
      </c>
      <c r="J145" s="87">
        <v>4.6831401861890814E-15</v>
      </c>
      <c r="K145" s="87">
        <v>0</v>
      </c>
      <c r="L145" s="87">
        <v>9.6078462028213492E-15</v>
      </c>
      <c r="M145" s="87">
        <v>0</v>
      </c>
      <c r="N145" s="87">
        <v>0</v>
      </c>
      <c r="O145" s="87">
        <v>3.5343527719223162E-15</v>
      </c>
      <c r="P145" s="87">
        <v>0</v>
      </c>
      <c r="Q145" s="87">
        <v>0</v>
      </c>
    </row>
    <row r="146" spans="1:17" x14ac:dyDescent="0.25">
      <c r="A146" s="150" t="s">
        <v>126</v>
      </c>
      <c r="B146" s="87">
        <v>12.421254901974278</v>
      </c>
      <c r="C146" s="87">
        <v>9.2226509228672775</v>
      </c>
      <c r="D146" s="87">
        <v>8.7436550914885292</v>
      </c>
      <c r="E146" s="87">
        <v>10.037784805955839</v>
      </c>
      <c r="F146" s="87">
        <v>6.2715818560990737</v>
      </c>
      <c r="G146" s="87">
        <v>10.234000081878193</v>
      </c>
      <c r="H146" s="87">
        <v>13.142588065893223</v>
      </c>
      <c r="I146" s="87">
        <v>14.559196304726026</v>
      </c>
      <c r="J146" s="87">
        <v>13.283367369874597</v>
      </c>
      <c r="K146" s="87">
        <v>7.2770672417557991</v>
      </c>
      <c r="L146" s="87">
        <v>7.2579676531283717</v>
      </c>
      <c r="M146" s="87">
        <v>9.322770468876044</v>
      </c>
      <c r="N146" s="87">
        <v>10.474879832821033</v>
      </c>
      <c r="O146" s="87">
        <v>9.95316875304745</v>
      </c>
      <c r="P146" s="87">
        <v>5.3595093107779519</v>
      </c>
      <c r="Q146" s="87">
        <v>5.37066362864</v>
      </c>
    </row>
    <row r="147" spans="1:17" x14ac:dyDescent="0.25">
      <c r="A147" s="150" t="s">
        <v>30</v>
      </c>
      <c r="B147" s="87">
        <v>91.106029076803381</v>
      </c>
      <c r="C147" s="87">
        <v>121.73474273092607</v>
      </c>
      <c r="D147" s="87">
        <v>98.234662135016009</v>
      </c>
      <c r="E147" s="87">
        <v>69.229776026186087</v>
      </c>
      <c r="F147" s="87">
        <v>84.921175506466739</v>
      </c>
      <c r="G147" s="87">
        <v>76.972522840275005</v>
      </c>
      <c r="H147" s="87">
        <v>85.111692252557162</v>
      </c>
      <c r="I147" s="87">
        <v>66.831834393148483</v>
      </c>
      <c r="J147" s="87">
        <v>64.6608271320424</v>
      </c>
      <c r="K147" s="87">
        <v>53.983030550511678</v>
      </c>
      <c r="L147" s="87">
        <v>36.808837708791458</v>
      </c>
      <c r="M147" s="87">
        <v>38.448495159740162</v>
      </c>
      <c r="N147" s="87">
        <v>32.116749091401829</v>
      </c>
      <c r="O147" s="87">
        <v>33.389102030673385</v>
      </c>
      <c r="P147" s="87">
        <v>32.921690479106161</v>
      </c>
      <c r="Q147" s="87">
        <v>35.362230087781107</v>
      </c>
    </row>
    <row r="148" spans="1:17" x14ac:dyDescent="0.25">
      <c r="A148" s="150" t="s">
        <v>29</v>
      </c>
      <c r="B148" s="87">
        <v>0.39779251302822927</v>
      </c>
      <c r="C148" s="87">
        <v>0.56777115851643789</v>
      </c>
      <c r="D148" s="87">
        <v>0.36284890109855478</v>
      </c>
      <c r="E148" s="87">
        <v>53.70697229920529</v>
      </c>
      <c r="F148" s="87">
        <v>41.950725955632329</v>
      </c>
      <c r="G148" s="87">
        <v>43.617394500483215</v>
      </c>
      <c r="H148" s="87">
        <v>11.443140159376449</v>
      </c>
      <c r="I148" s="87">
        <v>11.185723527962322</v>
      </c>
      <c r="J148" s="87">
        <v>29.816317510462508</v>
      </c>
      <c r="K148" s="87">
        <v>23.855951481430736</v>
      </c>
      <c r="L148" s="87">
        <v>12.846164530758108</v>
      </c>
      <c r="M148" s="87">
        <v>12.56936882768276</v>
      </c>
      <c r="N148" s="87">
        <v>4.4116178366076699</v>
      </c>
      <c r="O148" s="87">
        <v>2.7561211387146631</v>
      </c>
      <c r="P148" s="87">
        <v>2.2623961615138919</v>
      </c>
      <c r="Q148" s="87">
        <v>8.6418958088697853</v>
      </c>
    </row>
    <row r="149" spans="1:17" x14ac:dyDescent="0.25">
      <c r="A149" s="150" t="s">
        <v>27</v>
      </c>
      <c r="B149" s="87">
        <v>153.37364819466225</v>
      </c>
      <c r="C149" s="87">
        <v>146.62239432057174</v>
      </c>
      <c r="D149" s="87">
        <v>127.67709597554897</v>
      </c>
      <c r="E149" s="87">
        <v>119.01780866685706</v>
      </c>
      <c r="F149" s="87">
        <v>125.31540773758512</v>
      </c>
      <c r="G149" s="87">
        <v>104.34716789509245</v>
      </c>
      <c r="H149" s="87">
        <v>163.38272343716193</v>
      </c>
      <c r="I149" s="87">
        <v>158.52677069982659</v>
      </c>
      <c r="J149" s="87">
        <v>126.93537933908713</v>
      </c>
      <c r="K149" s="87">
        <v>111.14491109231763</v>
      </c>
      <c r="L149" s="87">
        <v>156.5421179608887</v>
      </c>
      <c r="M149" s="87">
        <v>177.78094863726295</v>
      </c>
      <c r="N149" s="87">
        <v>168.27333872521166</v>
      </c>
      <c r="O149" s="87">
        <v>185.73810385385565</v>
      </c>
      <c r="P149" s="87">
        <v>170.12250989349437</v>
      </c>
      <c r="Q149" s="87">
        <v>181.43398702259773</v>
      </c>
    </row>
    <row r="150" spans="1:17" x14ac:dyDescent="0.25">
      <c r="A150" s="150" t="s">
        <v>26</v>
      </c>
      <c r="B150" s="87">
        <v>52.747587595906801</v>
      </c>
      <c r="C150" s="87">
        <v>59.177768831730525</v>
      </c>
      <c r="D150" s="87">
        <v>63.135927980785503</v>
      </c>
      <c r="E150" s="87">
        <v>58.060397902660782</v>
      </c>
      <c r="F150" s="87">
        <v>40.3340969525389</v>
      </c>
      <c r="G150" s="87">
        <v>21.975389384833282</v>
      </c>
      <c r="H150" s="87">
        <v>21.573776732106598</v>
      </c>
      <c r="I150" s="87">
        <v>21.458314824925623</v>
      </c>
      <c r="J150" s="87">
        <v>27.76194332938622</v>
      </c>
      <c r="K150" s="87">
        <v>25.820379166619734</v>
      </c>
      <c r="L150" s="87">
        <v>22.80936116351311</v>
      </c>
      <c r="M150" s="87">
        <v>23.922052200577138</v>
      </c>
      <c r="N150" s="87">
        <v>23.109560247630792</v>
      </c>
      <c r="O150" s="87">
        <v>26.369560583336281</v>
      </c>
      <c r="P150" s="87">
        <v>31.622166323531285</v>
      </c>
      <c r="Q150" s="87">
        <v>32.474952176367992</v>
      </c>
    </row>
    <row r="151" spans="1:17" x14ac:dyDescent="0.25">
      <c r="A151" s="150" t="s">
        <v>87</v>
      </c>
      <c r="B151" s="87">
        <v>5.3039499667730965</v>
      </c>
      <c r="C151" s="87">
        <v>5.1758957127532232</v>
      </c>
      <c r="D151" s="87">
        <v>5.2094186570128924</v>
      </c>
      <c r="E151" s="87">
        <v>7.3789416374663084</v>
      </c>
      <c r="F151" s="87">
        <v>6.7558840917704988</v>
      </c>
      <c r="G151" s="87">
        <v>19.17110972424528</v>
      </c>
      <c r="H151" s="87">
        <v>6.6925341185504132</v>
      </c>
      <c r="I151" s="87">
        <v>7.4027845462835087</v>
      </c>
      <c r="J151" s="87">
        <v>8.9035054027498592</v>
      </c>
      <c r="K151" s="87">
        <v>8.5009734459896169</v>
      </c>
      <c r="L151" s="87">
        <v>8.6925228316116012</v>
      </c>
      <c r="M151" s="87">
        <v>10.838135931190616</v>
      </c>
      <c r="N151" s="87">
        <v>4.5935869029315342</v>
      </c>
      <c r="O151" s="87">
        <v>6.5182873224124078</v>
      </c>
      <c r="P151" s="87">
        <v>7.016836524040249</v>
      </c>
      <c r="Q151" s="87">
        <v>4.7567736902339117</v>
      </c>
    </row>
    <row r="152" spans="1:17" x14ac:dyDescent="0.25">
      <c r="A152" s="150" t="s">
        <v>23</v>
      </c>
      <c r="B152" s="87">
        <v>24.261323613786715</v>
      </c>
      <c r="C152" s="87">
        <v>29.288960054503917</v>
      </c>
      <c r="D152" s="87">
        <v>28.302362021281002</v>
      </c>
      <c r="E152" s="87">
        <v>35.152991741002168</v>
      </c>
      <c r="F152" s="87">
        <v>37.881542041938118</v>
      </c>
      <c r="G152" s="87">
        <v>56.556762775143845</v>
      </c>
      <c r="H152" s="87">
        <v>50.836651215131972</v>
      </c>
      <c r="I152" s="87">
        <v>107.77400665170998</v>
      </c>
      <c r="J152" s="87">
        <v>87.700308524733032</v>
      </c>
      <c r="K152" s="87">
        <v>109.71799608627242</v>
      </c>
      <c r="L152" s="87">
        <v>123.98496157613873</v>
      </c>
      <c r="M152" s="87">
        <v>105.0964422214747</v>
      </c>
      <c r="N152" s="87">
        <v>116.1491107241981</v>
      </c>
      <c r="O152" s="87">
        <v>109.81213416877122</v>
      </c>
      <c r="P152" s="87">
        <v>102.2205003832098</v>
      </c>
      <c r="Q152" s="87">
        <v>112.36813794975011</v>
      </c>
    </row>
    <row r="153" spans="1:17" x14ac:dyDescent="0.25">
      <c r="A153" s="149" t="s">
        <v>154</v>
      </c>
      <c r="B153" s="148">
        <v>62.197588853322713</v>
      </c>
      <c r="C153" s="148">
        <v>83.076360411263465</v>
      </c>
      <c r="D153" s="148">
        <v>85.971076941181678</v>
      </c>
      <c r="E153" s="148">
        <v>87.947896594593857</v>
      </c>
      <c r="F153" s="148">
        <v>68.734822312918936</v>
      </c>
      <c r="G153" s="148">
        <v>90.329426792644185</v>
      </c>
      <c r="H153" s="148">
        <v>60.423793763036514</v>
      </c>
      <c r="I153" s="148">
        <v>55.839273927372986</v>
      </c>
      <c r="J153" s="148">
        <v>47.094955359789338</v>
      </c>
      <c r="K153" s="148">
        <v>35.349212129387823</v>
      </c>
      <c r="L153" s="148">
        <v>47.52788419971067</v>
      </c>
      <c r="M153" s="148">
        <v>71.771747879076912</v>
      </c>
      <c r="N153" s="148">
        <v>92.325564067640656</v>
      </c>
      <c r="O153" s="148">
        <v>84.538469982232442</v>
      </c>
      <c r="P153" s="148">
        <v>69.656498232573284</v>
      </c>
      <c r="Q153" s="148">
        <v>65.682169888007024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125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45</v>
      </c>
      <c r="B158" s="77">
        <f t="shared" ref="B158:Q158" si="0">SUM(B159:B165)</f>
        <v>0.99999999999999978</v>
      </c>
      <c r="C158" s="77">
        <f t="shared" si="0"/>
        <v>1</v>
      </c>
      <c r="D158" s="77">
        <f t="shared" si="0"/>
        <v>1</v>
      </c>
      <c r="E158" s="77">
        <f t="shared" si="0"/>
        <v>1</v>
      </c>
      <c r="F158" s="77">
        <f t="shared" si="0"/>
        <v>1</v>
      </c>
      <c r="G158" s="77">
        <f t="shared" si="0"/>
        <v>1</v>
      </c>
      <c r="H158" s="77">
        <f t="shared" si="0"/>
        <v>1.0000000000000002</v>
      </c>
      <c r="I158" s="77">
        <f t="shared" si="0"/>
        <v>1.0000000000000002</v>
      </c>
      <c r="J158" s="77">
        <f t="shared" si="0"/>
        <v>1</v>
      </c>
      <c r="K158" s="77">
        <f t="shared" si="0"/>
        <v>1</v>
      </c>
      <c r="L158" s="77">
        <f t="shared" si="0"/>
        <v>1.0000000000000004</v>
      </c>
      <c r="M158" s="77">
        <f t="shared" si="0"/>
        <v>1</v>
      </c>
      <c r="N158" s="77">
        <f t="shared" si="0"/>
        <v>1</v>
      </c>
      <c r="O158" s="77">
        <f t="shared" si="0"/>
        <v>1</v>
      </c>
      <c r="P158" s="77">
        <f t="shared" si="0"/>
        <v>1</v>
      </c>
      <c r="Q158" s="77">
        <f t="shared" si="0"/>
        <v>0.99999999999999978</v>
      </c>
    </row>
    <row r="159" spans="1:17" x14ac:dyDescent="0.25">
      <c r="A159" s="132" t="s">
        <v>84</v>
      </c>
      <c r="B159" s="203">
        <f t="shared" ref="B159:Q159" si="1">IF(B6=0,0,B6/B$5)</f>
        <v>2.2143900893457115E-3</v>
      </c>
      <c r="C159" s="203">
        <f t="shared" si="1"/>
        <v>2.4568098951055091E-3</v>
      </c>
      <c r="D159" s="203">
        <f t="shared" si="1"/>
        <v>2.3144913988894177E-3</v>
      </c>
      <c r="E159" s="203">
        <f t="shared" si="1"/>
        <v>2.5655539922074897E-3</v>
      </c>
      <c r="F159" s="203">
        <f t="shared" si="1"/>
        <v>2.4513607428967273E-3</v>
      </c>
      <c r="G159" s="203">
        <f t="shared" si="1"/>
        <v>2.7434588607191663E-3</v>
      </c>
      <c r="H159" s="203">
        <f t="shared" si="1"/>
        <v>2.5776470368343617E-3</v>
      </c>
      <c r="I159" s="203">
        <f t="shared" si="1"/>
        <v>2.4485621409852951E-3</v>
      </c>
      <c r="J159" s="203">
        <f t="shared" si="1"/>
        <v>1.4640225176980953E-3</v>
      </c>
      <c r="K159" s="203">
        <f t="shared" si="1"/>
        <v>1.4740438598920139E-3</v>
      </c>
      <c r="L159" s="203">
        <f t="shared" si="1"/>
        <v>1.4857047724018409E-3</v>
      </c>
      <c r="M159" s="203">
        <f t="shared" si="1"/>
        <v>1.4876286216574421E-3</v>
      </c>
      <c r="N159" s="203">
        <f t="shared" si="1"/>
        <v>1.4962602464565636E-3</v>
      </c>
      <c r="O159" s="203">
        <f t="shared" si="1"/>
        <v>1.4837169830681967E-3</v>
      </c>
      <c r="P159" s="203">
        <f t="shared" si="1"/>
        <v>1.4933268943204835E-3</v>
      </c>
      <c r="Q159" s="203">
        <f t="shared" si="1"/>
        <v>1.5020480285240906E-3</v>
      </c>
    </row>
    <row r="160" spans="1:17" x14ac:dyDescent="0.25">
      <c r="A160" s="76" t="s">
        <v>83</v>
      </c>
      <c r="B160" s="202">
        <f t="shared" ref="B160:Q160" si="2">IF(B7=0,0,B7/B$5)</f>
        <v>1.477742246878541E-3</v>
      </c>
      <c r="C160" s="202">
        <f t="shared" si="2"/>
        <v>1.7178744724399883E-3</v>
      </c>
      <c r="D160" s="202">
        <f t="shared" si="2"/>
        <v>1.5786856280832226E-3</v>
      </c>
      <c r="E160" s="202">
        <f t="shared" si="2"/>
        <v>1.8281059971596366E-3</v>
      </c>
      <c r="F160" s="202">
        <f t="shared" si="2"/>
        <v>1.7100967849710995E-3</v>
      </c>
      <c r="G160" s="202">
        <f t="shared" si="2"/>
        <v>2.0008656449894144E-3</v>
      </c>
      <c r="H160" s="202">
        <f t="shared" si="2"/>
        <v>1.8266515916617293E-3</v>
      </c>
      <c r="I160" s="202">
        <f t="shared" si="2"/>
        <v>1.7143701258952504E-3</v>
      </c>
      <c r="J160" s="202">
        <f t="shared" si="2"/>
        <v>7.3201125884904763E-4</v>
      </c>
      <c r="K160" s="202">
        <f t="shared" si="2"/>
        <v>7.3702192994600695E-4</v>
      </c>
      <c r="L160" s="202">
        <f t="shared" si="2"/>
        <v>7.4285238620092043E-4</v>
      </c>
      <c r="M160" s="202">
        <f t="shared" si="2"/>
        <v>7.4381431082872114E-4</v>
      </c>
      <c r="N160" s="202">
        <f t="shared" si="2"/>
        <v>7.4813012322828181E-4</v>
      </c>
      <c r="O160" s="202">
        <f t="shared" si="2"/>
        <v>7.4185849153409833E-4</v>
      </c>
      <c r="P160" s="202">
        <f t="shared" si="2"/>
        <v>7.4666344716024173E-4</v>
      </c>
      <c r="Q160" s="202">
        <f t="shared" si="2"/>
        <v>7.510240142620453E-4</v>
      </c>
    </row>
    <row r="161" spans="1:17" x14ac:dyDescent="0.25">
      <c r="A161" s="76" t="s">
        <v>82</v>
      </c>
      <c r="B161" s="202">
        <f t="shared" ref="B161:Q161" si="3">IF(B8=0,0,B8/B$5)</f>
        <v>1.7386615475808907E-2</v>
      </c>
      <c r="C161" s="202">
        <f t="shared" si="3"/>
        <v>1.7761308334922829E-2</v>
      </c>
      <c r="D161" s="202">
        <f t="shared" si="3"/>
        <v>1.7719008458738018E-2</v>
      </c>
      <c r="E161" s="202">
        <f t="shared" si="3"/>
        <v>1.8068680196770194E-2</v>
      </c>
      <c r="F161" s="202">
        <f t="shared" si="3"/>
        <v>1.8147038189921926E-2</v>
      </c>
      <c r="G161" s="202">
        <f t="shared" si="3"/>
        <v>1.8380243392968336E-2</v>
      </c>
      <c r="H161" s="202">
        <f t="shared" si="3"/>
        <v>1.7790578740734159E-2</v>
      </c>
      <c r="I161" s="202">
        <f t="shared" si="3"/>
        <v>1.7700154772982361E-2</v>
      </c>
      <c r="J161" s="202">
        <f t="shared" si="3"/>
        <v>1.6589445043233748E-2</v>
      </c>
      <c r="K161" s="202">
        <f t="shared" si="3"/>
        <v>1.6671351875758689E-2</v>
      </c>
      <c r="L161" s="202">
        <f t="shared" si="3"/>
        <v>1.66353643337235E-2</v>
      </c>
      <c r="M161" s="202">
        <f t="shared" si="3"/>
        <v>1.6462026580795076E-2</v>
      </c>
      <c r="N161" s="202">
        <f t="shared" si="3"/>
        <v>1.641302299582113E-2</v>
      </c>
      <c r="O161" s="202">
        <f t="shared" si="3"/>
        <v>1.6301483721595369E-2</v>
      </c>
      <c r="P161" s="202">
        <f t="shared" si="3"/>
        <v>1.638220751591063E-2</v>
      </c>
      <c r="Q161" s="202">
        <f t="shared" si="3"/>
        <v>1.6431185778841527E-2</v>
      </c>
    </row>
    <row r="162" spans="1:17" x14ac:dyDescent="0.25">
      <c r="A162" s="76" t="s">
        <v>81</v>
      </c>
      <c r="B162" s="202">
        <f t="shared" ref="B162:Q162" si="4">IF(B9=0,0,B9/B$5)</f>
        <v>1.2321929660561509E-3</v>
      </c>
      <c r="C162" s="202">
        <f t="shared" si="4"/>
        <v>1.4715626648848143E-3</v>
      </c>
      <c r="D162" s="202">
        <f t="shared" si="4"/>
        <v>1.3334170378144908E-3</v>
      </c>
      <c r="E162" s="202">
        <f t="shared" si="4"/>
        <v>1.5822899988103523E-3</v>
      </c>
      <c r="F162" s="202">
        <f t="shared" si="4"/>
        <v>1.4630087989958905E-3</v>
      </c>
      <c r="G162" s="202">
        <f t="shared" si="4"/>
        <v>1.7533345730794978E-3</v>
      </c>
      <c r="H162" s="202">
        <f t="shared" si="4"/>
        <v>1.5763197766041849E-3</v>
      </c>
      <c r="I162" s="202">
        <f t="shared" si="4"/>
        <v>1.4696394541985687E-3</v>
      </c>
      <c r="J162" s="202">
        <f t="shared" si="4"/>
        <v>4.8800750589936514E-4</v>
      </c>
      <c r="K162" s="202">
        <f t="shared" si="4"/>
        <v>4.9134795329733782E-4</v>
      </c>
      <c r="L162" s="202">
        <f t="shared" si="4"/>
        <v>4.9523492413394688E-4</v>
      </c>
      <c r="M162" s="202">
        <f t="shared" si="4"/>
        <v>4.9587620721914735E-4</v>
      </c>
      <c r="N162" s="202">
        <f t="shared" si="4"/>
        <v>4.9875341548552121E-4</v>
      </c>
      <c r="O162" s="202">
        <f t="shared" si="4"/>
        <v>4.9457232768939882E-4</v>
      </c>
      <c r="P162" s="202">
        <f t="shared" si="4"/>
        <v>4.9777563144016122E-4</v>
      </c>
      <c r="Q162" s="202">
        <f t="shared" si="4"/>
        <v>5.0068267617469687E-4</v>
      </c>
    </row>
    <row r="163" spans="1:17" x14ac:dyDescent="0.25">
      <c r="A163" s="129" t="s">
        <v>80</v>
      </c>
      <c r="B163" s="201">
        <f t="shared" ref="B163:Q163" si="5">IF(B10=0,0,B10/B$5)</f>
        <v>9.8219712328956104E-4</v>
      </c>
      <c r="C163" s="201">
        <f t="shared" si="5"/>
        <v>9.852472302206948E-4</v>
      </c>
      <c r="D163" s="201">
        <f t="shared" si="5"/>
        <v>9.8107436107492665E-4</v>
      </c>
      <c r="E163" s="201">
        <f t="shared" si="5"/>
        <v>9.8326399339713697E-4</v>
      </c>
      <c r="F163" s="201">
        <f t="shared" si="5"/>
        <v>9.8835194390083699E-4</v>
      </c>
      <c r="G163" s="201">
        <f t="shared" si="5"/>
        <v>9.9012428763966859E-4</v>
      </c>
      <c r="H163" s="201">
        <f t="shared" si="5"/>
        <v>1.0013272602301764E-3</v>
      </c>
      <c r="I163" s="201">
        <f t="shared" si="5"/>
        <v>9.7892268678672614E-4</v>
      </c>
      <c r="J163" s="201">
        <f t="shared" si="5"/>
        <v>9.7601501179873029E-4</v>
      </c>
      <c r="K163" s="201">
        <f t="shared" si="5"/>
        <v>9.8269590659467586E-4</v>
      </c>
      <c r="L163" s="201">
        <f t="shared" si="5"/>
        <v>9.9046984826789376E-4</v>
      </c>
      <c r="M163" s="201">
        <f t="shared" si="5"/>
        <v>9.917524144382947E-4</v>
      </c>
      <c r="N163" s="201">
        <f t="shared" si="5"/>
        <v>9.9750683097104241E-4</v>
      </c>
      <c r="O163" s="201">
        <f t="shared" si="5"/>
        <v>9.8914465537879763E-4</v>
      </c>
      <c r="P163" s="201">
        <f t="shared" si="5"/>
        <v>9.9555126288032245E-4</v>
      </c>
      <c r="Q163" s="201">
        <f t="shared" si="5"/>
        <v>1.0013653523493937E-3</v>
      </c>
    </row>
    <row r="164" spans="1:17" x14ac:dyDescent="0.25">
      <c r="A164" s="127" t="s">
        <v>153</v>
      </c>
      <c r="B164" s="200">
        <f t="shared" ref="B164:Q164" si="6">IF(B15=0,0,B15/B$5)</f>
        <v>0.38856510754945234</v>
      </c>
      <c r="C164" s="200">
        <f t="shared" si="6"/>
        <v>0.38789368126143031</v>
      </c>
      <c r="D164" s="200">
        <f t="shared" si="6"/>
        <v>0.38893179852636167</v>
      </c>
      <c r="E164" s="200">
        <f t="shared" si="6"/>
        <v>0.39270914892335723</v>
      </c>
      <c r="F164" s="200">
        <f t="shared" si="6"/>
        <v>0.39323629071267352</v>
      </c>
      <c r="G164" s="200">
        <f t="shared" si="6"/>
        <v>0.39878835632645643</v>
      </c>
      <c r="H164" s="200">
        <f t="shared" si="6"/>
        <v>0.39140543543440137</v>
      </c>
      <c r="I164" s="200">
        <f t="shared" si="6"/>
        <v>0.39625286820728584</v>
      </c>
      <c r="J164" s="200">
        <f t="shared" si="6"/>
        <v>0.3941885001461265</v>
      </c>
      <c r="K164" s="200">
        <f t="shared" si="6"/>
        <v>0.39120826502951062</v>
      </c>
      <c r="L164" s="200">
        <f t="shared" si="6"/>
        <v>0.3893348537550837</v>
      </c>
      <c r="M164" s="200">
        <f t="shared" si="6"/>
        <v>0.38963994626881487</v>
      </c>
      <c r="N164" s="200">
        <f t="shared" si="6"/>
        <v>0.38196611830546889</v>
      </c>
      <c r="O164" s="200">
        <f t="shared" si="6"/>
        <v>0.38035771052593048</v>
      </c>
      <c r="P164" s="200">
        <f t="shared" si="6"/>
        <v>0.37624316741884245</v>
      </c>
      <c r="Q164" s="200">
        <f t="shared" si="6"/>
        <v>0.3748558815776194</v>
      </c>
    </row>
    <row r="165" spans="1:17" x14ac:dyDescent="0.25">
      <c r="A165" s="72" t="s">
        <v>152</v>
      </c>
      <c r="B165" s="71">
        <f t="shared" ref="B165:Q165" si="7">IF(B26=0,0,B26/B$5)</f>
        <v>0.58814175454916851</v>
      </c>
      <c r="C165" s="71">
        <f t="shared" si="7"/>
        <v>0.58771351614099587</v>
      </c>
      <c r="D165" s="71">
        <f t="shared" si="7"/>
        <v>0.58714152458903823</v>
      </c>
      <c r="E165" s="71">
        <f t="shared" si="7"/>
        <v>0.5822629568982981</v>
      </c>
      <c r="F165" s="71">
        <f t="shared" si="7"/>
        <v>0.58200385282664002</v>
      </c>
      <c r="G165" s="71">
        <f t="shared" si="7"/>
        <v>0.57534361691414759</v>
      </c>
      <c r="H165" s="71">
        <f t="shared" si="7"/>
        <v>0.58382204015953421</v>
      </c>
      <c r="I165" s="71">
        <f t="shared" si="7"/>
        <v>0.57943548261186617</v>
      </c>
      <c r="J165" s="71">
        <f t="shared" si="7"/>
        <v>0.58556199851639446</v>
      </c>
      <c r="K165" s="71">
        <f t="shared" si="7"/>
        <v>0.58843527344500068</v>
      </c>
      <c r="L165" s="71">
        <f t="shared" si="7"/>
        <v>0.59031551998018861</v>
      </c>
      <c r="M165" s="71">
        <f t="shared" si="7"/>
        <v>0.59017895559624656</v>
      </c>
      <c r="N165" s="71">
        <f t="shared" si="7"/>
        <v>0.5978802080825687</v>
      </c>
      <c r="O165" s="71">
        <f t="shared" si="7"/>
        <v>0.59963151329480369</v>
      </c>
      <c r="P165" s="71">
        <f t="shared" si="7"/>
        <v>0.60364130782944581</v>
      </c>
      <c r="Q165" s="71">
        <f t="shared" si="7"/>
        <v>0.60495781257222869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44</v>
      </c>
      <c r="B167" s="77">
        <f t="shared" ref="B167:Q167" si="8">SUM(B$168:B$173,B$175:B$176,B$178:B$180)</f>
        <v>0.99999999999999989</v>
      </c>
      <c r="C167" s="77">
        <f t="shared" si="8"/>
        <v>0.99999999999999978</v>
      </c>
      <c r="D167" s="77">
        <f t="shared" si="8"/>
        <v>1</v>
      </c>
      <c r="E167" s="77">
        <f t="shared" si="8"/>
        <v>0.99999999999999978</v>
      </c>
      <c r="F167" s="77">
        <f t="shared" si="8"/>
        <v>1.0000000000000002</v>
      </c>
      <c r="G167" s="77">
        <f t="shared" si="8"/>
        <v>0.99999999999999989</v>
      </c>
      <c r="H167" s="77">
        <f t="shared" si="8"/>
        <v>1.0000000000000002</v>
      </c>
      <c r="I167" s="77">
        <f t="shared" si="8"/>
        <v>1</v>
      </c>
      <c r="J167" s="77">
        <f t="shared" si="8"/>
        <v>0.99999999999999989</v>
      </c>
      <c r="K167" s="77">
        <f t="shared" si="8"/>
        <v>1</v>
      </c>
      <c r="L167" s="77">
        <f t="shared" si="8"/>
        <v>1.0000000000000004</v>
      </c>
      <c r="M167" s="77">
        <f t="shared" si="8"/>
        <v>0.99999999999999978</v>
      </c>
      <c r="N167" s="77">
        <f t="shared" si="8"/>
        <v>1</v>
      </c>
      <c r="O167" s="77">
        <f t="shared" si="8"/>
        <v>1</v>
      </c>
      <c r="P167" s="77">
        <f t="shared" si="8"/>
        <v>1.0000000000000002</v>
      </c>
      <c r="Q167" s="77">
        <f t="shared" si="8"/>
        <v>1</v>
      </c>
    </row>
    <row r="168" spans="1:17" x14ac:dyDescent="0.25">
      <c r="A168" s="132" t="s">
        <v>84</v>
      </c>
      <c r="B168" s="203">
        <f t="shared" ref="B168:Q168" si="9">IF(B$34=0,0,B$34/B$33)</f>
        <v>2.3119454350730528E-3</v>
      </c>
      <c r="C168" s="203">
        <f t="shared" si="9"/>
        <v>2.4643941955683809E-3</v>
      </c>
      <c r="D168" s="203">
        <f t="shared" si="9"/>
        <v>2.5514019526798881E-3</v>
      </c>
      <c r="E168" s="203">
        <f t="shared" si="9"/>
        <v>2.8979913293895689E-3</v>
      </c>
      <c r="F168" s="203">
        <f t="shared" si="9"/>
        <v>2.7838566881047636E-3</v>
      </c>
      <c r="G168" s="203">
        <f t="shared" si="9"/>
        <v>2.9997172619201729E-3</v>
      </c>
      <c r="H168" s="203">
        <f t="shared" si="9"/>
        <v>2.9268557240611022E-3</v>
      </c>
      <c r="I168" s="203">
        <f t="shared" si="9"/>
        <v>2.6109461186065398E-3</v>
      </c>
      <c r="J168" s="203">
        <f t="shared" si="9"/>
        <v>3.4211268237310448E-3</v>
      </c>
      <c r="K168" s="203">
        <f t="shared" si="9"/>
        <v>4.6078579087416036E-3</v>
      </c>
      <c r="L168" s="203">
        <f t="shared" si="9"/>
        <v>4.512078430838385E-3</v>
      </c>
      <c r="M168" s="203">
        <f t="shared" si="9"/>
        <v>4.8141001989670052E-3</v>
      </c>
      <c r="N168" s="203">
        <f t="shared" si="9"/>
        <v>5.1963856406189073E-3</v>
      </c>
      <c r="O168" s="203">
        <f t="shared" si="9"/>
        <v>6.2438466598375838E-3</v>
      </c>
      <c r="P168" s="203">
        <f t="shared" si="9"/>
        <v>6.5272736250949299E-3</v>
      </c>
      <c r="Q168" s="203">
        <f t="shared" si="9"/>
        <v>6.5252932777737759E-3</v>
      </c>
    </row>
    <row r="169" spans="1:17" x14ac:dyDescent="0.25">
      <c r="A169" s="76" t="s">
        <v>83</v>
      </c>
      <c r="B169" s="202">
        <f t="shared" ref="B169:Q169" si="10">IF(B$35=0,0,B$35/B$33)</f>
        <v>1.7312975931018952E-3</v>
      </c>
      <c r="C169" s="202">
        <f t="shared" si="10"/>
        <v>1.8821762796694924E-3</v>
      </c>
      <c r="D169" s="202">
        <f t="shared" si="10"/>
        <v>1.9685165155969167E-3</v>
      </c>
      <c r="E169" s="202">
        <f t="shared" si="10"/>
        <v>2.3158269143828199E-3</v>
      </c>
      <c r="F169" s="202">
        <f t="shared" si="10"/>
        <v>2.2001487840036856E-3</v>
      </c>
      <c r="G169" s="202">
        <f t="shared" si="10"/>
        <v>2.4177970596230463E-3</v>
      </c>
      <c r="H169" s="202">
        <f t="shared" si="10"/>
        <v>2.3460283831058266E-3</v>
      </c>
      <c r="I169" s="202">
        <f t="shared" si="10"/>
        <v>2.0272966406947902E-3</v>
      </c>
      <c r="J169" s="202">
        <f t="shared" si="10"/>
        <v>2.8346677343372077E-3</v>
      </c>
      <c r="K169" s="202">
        <f t="shared" si="10"/>
        <v>4.0214964087297638E-3</v>
      </c>
      <c r="L169" s="202">
        <f t="shared" si="10"/>
        <v>3.9247023443680102E-3</v>
      </c>
      <c r="M169" s="202">
        <f t="shared" si="10"/>
        <v>4.2264277774836647E-3</v>
      </c>
      <c r="N169" s="202">
        <f t="shared" si="10"/>
        <v>4.6080405232138176E-3</v>
      </c>
      <c r="O169" s="202">
        <f t="shared" si="10"/>
        <v>5.6560749889459404E-3</v>
      </c>
      <c r="P169" s="202">
        <f t="shared" si="10"/>
        <v>5.9372040078186803E-3</v>
      </c>
      <c r="Q169" s="202">
        <f t="shared" si="10"/>
        <v>5.9328665980315255E-3</v>
      </c>
    </row>
    <row r="170" spans="1:17" x14ac:dyDescent="0.25">
      <c r="A170" s="76" t="s">
        <v>82</v>
      </c>
      <c r="B170" s="202">
        <f t="shared" ref="B170:Q170" si="11">IF(B$36=0,0,B$36/B$33)</f>
        <v>1.6013053096351277E-2</v>
      </c>
      <c r="C170" s="202">
        <f t="shared" si="11"/>
        <v>1.6202549703002351E-2</v>
      </c>
      <c r="D170" s="202">
        <f t="shared" si="11"/>
        <v>1.630530845227849E-2</v>
      </c>
      <c r="E170" s="202">
        <f t="shared" si="11"/>
        <v>1.6634884416764108E-2</v>
      </c>
      <c r="F170" s="202">
        <f t="shared" si="11"/>
        <v>1.655717031944208E-2</v>
      </c>
      <c r="G170" s="202">
        <f t="shared" si="11"/>
        <v>1.6730847846819129E-2</v>
      </c>
      <c r="H170" s="202">
        <f t="shared" si="11"/>
        <v>1.6632198887013023E-2</v>
      </c>
      <c r="I170" s="202">
        <f t="shared" si="11"/>
        <v>1.638288111137436E-2</v>
      </c>
      <c r="J170" s="202">
        <f t="shared" si="11"/>
        <v>1.7259358092175669E-2</v>
      </c>
      <c r="K170" s="202">
        <f t="shared" si="11"/>
        <v>1.8443786434400186E-2</v>
      </c>
      <c r="L170" s="202">
        <f t="shared" si="11"/>
        <v>1.8371947385265038E-2</v>
      </c>
      <c r="M170" s="202">
        <f t="shared" si="11"/>
        <v>1.8680961546412241E-2</v>
      </c>
      <c r="N170" s="202">
        <f t="shared" si="11"/>
        <v>1.9079120084596963E-2</v>
      </c>
      <c r="O170" s="202">
        <f t="shared" si="11"/>
        <v>2.0113049920453218E-2</v>
      </c>
      <c r="P170" s="202">
        <f t="shared" si="11"/>
        <v>2.045069978733793E-2</v>
      </c>
      <c r="Q170" s="202">
        <f t="shared" si="11"/>
        <v>2.0504337259074534E-2</v>
      </c>
    </row>
    <row r="171" spans="1:17" x14ac:dyDescent="0.25">
      <c r="A171" s="76" t="s">
        <v>81</v>
      </c>
      <c r="B171" s="202">
        <f t="shared" ref="B171:Q171" si="12">IF(B$37=0,0,B$37/B$33)</f>
        <v>1.5893192081079994E-3</v>
      </c>
      <c r="C171" s="202">
        <f t="shared" si="12"/>
        <v>1.739813984593672E-3</v>
      </c>
      <c r="D171" s="202">
        <f t="shared" si="12"/>
        <v>1.8259910001096624E-3</v>
      </c>
      <c r="E171" s="202">
        <f t="shared" si="12"/>
        <v>2.1734777011953874E-3</v>
      </c>
      <c r="F171" s="202">
        <f t="shared" si="12"/>
        <v>2.057422161183378E-3</v>
      </c>
      <c r="G171" s="202">
        <f t="shared" si="12"/>
        <v>2.2755075606437822E-3</v>
      </c>
      <c r="H171" s="202">
        <f t="shared" si="12"/>
        <v>2.2040061075227798E-3</v>
      </c>
      <c r="I171" s="202">
        <f t="shared" si="12"/>
        <v>1.8845843040827535E-3</v>
      </c>
      <c r="J171" s="202">
        <f t="shared" si="12"/>
        <v>2.6912683993901157E-3</v>
      </c>
      <c r="K171" s="202">
        <f t="shared" si="12"/>
        <v>3.878120936065189E-3</v>
      </c>
      <c r="L171" s="202">
        <f t="shared" si="12"/>
        <v>3.781078787862584E-3</v>
      </c>
      <c r="M171" s="202">
        <f t="shared" si="12"/>
        <v>4.0827317619703549E-3</v>
      </c>
      <c r="N171" s="202">
        <f t="shared" si="12"/>
        <v>4.4641800219767042E-3</v>
      </c>
      <c r="O171" s="202">
        <f t="shared" si="12"/>
        <v>5.5123547052451285E-3</v>
      </c>
      <c r="P171" s="202">
        <f t="shared" si="12"/>
        <v>5.7929218367002173E-3</v>
      </c>
      <c r="Q171" s="202">
        <f t="shared" si="12"/>
        <v>5.7880080845966663E-3</v>
      </c>
    </row>
    <row r="172" spans="1:17" x14ac:dyDescent="0.25">
      <c r="A172" s="129" t="s">
        <v>80</v>
      </c>
      <c r="B172" s="201">
        <f t="shared" ref="B172:Q172" si="13">IF(B$38=0,0,B$38/B$33)</f>
        <v>7.2262622696505306E-4</v>
      </c>
      <c r="C172" s="201">
        <f t="shared" si="13"/>
        <v>7.2458021097470857E-4</v>
      </c>
      <c r="D172" s="201">
        <f t="shared" si="13"/>
        <v>7.2541095257022594E-4</v>
      </c>
      <c r="E172" s="201">
        <f t="shared" si="13"/>
        <v>7.2451362819418166E-4</v>
      </c>
      <c r="F172" s="201">
        <f t="shared" si="13"/>
        <v>7.2643452692138562E-4</v>
      </c>
      <c r="G172" s="201">
        <f t="shared" si="13"/>
        <v>7.2420970127639076E-4</v>
      </c>
      <c r="H172" s="201">
        <f t="shared" si="13"/>
        <v>7.2284961653832204E-4</v>
      </c>
      <c r="I172" s="201">
        <f t="shared" si="13"/>
        <v>7.263618145237859E-4</v>
      </c>
      <c r="J172" s="201">
        <f t="shared" si="13"/>
        <v>7.2985842434092926E-4</v>
      </c>
      <c r="K172" s="201">
        <f t="shared" si="13"/>
        <v>7.2973697267641525E-4</v>
      </c>
      <c r="L172" s="201">
        <f t="shared" si="13"/>
        <v>7.3099964297580191E-4</v>
      </c>
      <c r="M172" s="201">
        <f t="shared" si="13"/>
        <v>7.3136843699665027E-4</v>
      </c>
      <c r="N172" s="201">
        <f t="shared" si="13"/>
        <v>7.3220561864220256E-4</v>
      </c>
      <c r="O172" s="201">
        <f t="shared" si="13"/>
        <v>7.3149195459245621E-4</v>
      </c>
      <c r="P172" s="201">
        <f t="shared" si="13"/>
        <v>7.3435178839471296E-4</v>
      </c>
      <c r="Q172" s="201">
        <f t="shared" si="13"/>
        <v>7.3728519317711001E-4</v>
      </c>
    </row>
    <row r="173" spans="1:17" x14ac:dyDescent="0.25">
      <c r="A173" s="127" t="s">
        <v>151</v>
      </c>
      <c r="B173" s="200">
        <f t="shared" ref="B173:Q173" si="14">IF(B$43=0,0,B$43/B$33)</f>
        <v>0.78852707391463928</v>
      </c>
      <c r="C173" s="200">
        <f t="shared" si="14"/>
        <v>0.78499849174549763</v>
      </c>
      <c r="D173" s="200">
        <f t="shared" si="14"/>
        <v>0.78730283388333699</v>
      </c>
      <c r="E173" s="200">
        <f t="shared" si="14"/>
        <v>0.78573282655471099</v>
      </c>
      <c r="F173" s="200">
        <f t="shared" si="14"/>
        <v>0.78517219524351267</v>
      </c>
      <c r="G173" s="200">
        <f t="shared" si="14"/>
        <v>0.78378060372312497</v>
      </c>
      <c r="H173" s="200">
        <f t="shared" si="14"/>
        <v>0.77797510823794658</v>
      </c>
      <c r="I173" s="200">
        <f t="shared" si="14"/>
        <v>0.77528009391697883</v>
      </c>
      <c r="J173" s="200">
        <f t="shared" si="14"/>
        <v>0.7752127908459453</v>
      </c>
      <c r="K173" s="200">
        <f t="shared" si="14"/>
        <v>0.77724254849930552</v>
      </c>
      <c r="L173" s="200">
        <f t="shared" si="14"/>
        <v>0.78060324260419467</v>
      </c>
      <c r="M173" s="200">
        <f t="shared" si="14"/>
        <v>0.77920487547588246</v>
      </c>
      <c r="N173" s="200">
        <f t="shared" si="14"/>
        <v>0.76750131832207547</v>
      </c>
      <c r="O173" s="200">
        <f t="shared" si="14"/>
        <v>0.76436370705797174</v>
      </c>
      <c r="P173" s="200">
        <f t="shared" si="14"/>
        <v>0.76282790366345588</v>
      </c>
      <c r="Q173" s="200">
        <f t="shared" si="14"/>
        <v>0.76486337807546922</v>
      </c>
    </row>
    <row r="174" spans="1:17" x14ac:dyDescent="0.25">
      <c r="A174" s="127" t="s">
        <v>149</v>
      </c>
      <c r="B174" s="200">
        <f t="shared" ref="B174:Q174" si="15">IF(B$44=0,0,B$44/B$33)</f>
        <v>0.1086580677821723</v>
      </c>
      <c r="C174" s="200">
        <f t="shared" si="15"/>
        <v>0.11114844284448673</v>
      </c>
      <c r="D174" s="200">
        <f t="shared" si="15"/>
        <v>0.10829275900699345</v>
      </c>
      <c r="E174" s="200">
        <f t="shared" si="15"/>
        <v>0.10895738067904295</v>
      </c>
      <c r="F174" s="200">
        <f t="shared" si="15"/>
        <v>0.10938374908566277</v>
      </c>
      <c r="G174" s="200">
        <f t="shared" si="15"/>
        <v>0.10953220710153833</v>
      </c>
      <c r="H174" s="200">
        <f t="shared" si="15"/>
        <v>0.11249831550396203</v>
      </c>
      <c r="I174" s="200">
        <f t="shared" si="15"/>
        <v>0.11407876586187204</v>
      </c>
      <c r="J174" s="200">
        <f t="shared" si="15"/>
        <v>0.11273862458645835</v>
      </c>
      <c r="K174" s="200">
        <f t="shared" si="15"/>
        <v>0.10798277437510433</v>
      </c>
      <c r="L174" s="200">
        <f t="shared" si="15"/>
        <v>0.10723762013194227</v>
      </c>
      <c r="M174" s="200">
        <f t="shared" si="15"/>
        <v>0.10728511921686844</v>
      </c>
      <c r="N174" s="200">
        <f t="shared" si="15"/>
        <v>0.11226611842307334</v>
      </c>
      <c r="O174" s="200">
        <f t="shared" si="15"/>
        <v>0.11225097119145924</v>
      </c>
      <c r="P174" s="200">
        <f t="shared" si="15"/>
        <v>0.11406963248176955</v>
      </c>
      <c r="Q174" s="200">
        <f t="shared" si="15"/>
        <v>0.11444903423730078</v>
      </c>
    </row>
    <row r="175" spans="1:17" x14ac:dyDescent="0.25">
      <c r="A175" s="142" t="s">
        <v>165</v>
      </c>
      <c r="B175" s="199">
        <f t="shared" ref="B175:Q175" si="16">IF(B$45=0,0,B$45/B$33)</f>
        <v>6.5919406437740746E-2</v>
      </c>
      <c r="C175" s="199">
        <f t="shared" si="16"/>
        <v>6.8207531729918114E-2</v>
      </c>
      <c r="D175" s="199">
        <f t="shared" si="16"/>
        <v>6.7157561054624157E-2</v>
      </c>
      <c r="E175" s="199">
        <f t="shared" si="16"/>
        <v>6.4075420048615425E-2</v>
      </c>
      <c r="F175" s="199">
        <f t="shared" si="16"/>
        <v>6.2163499468063883E-2</v>
      </c>
      <c r="G175" s="199">
        <f t="shared" si="16"/>
        <v>5.4498052252667732E-2</v>
      </c>
      <c r="H175" s="199">
        <f t="shared" si="16"/>
        <v>4.9662310428093895E-2</v>
      </c>
      <c r="I175" s="199">
        <f t="shared" si="16"/>
        <v>4.8645952589158346E-2</v>
      </c>
      <c r="J175" s="199">
        <f t="shared" si="16"/>
        <v>4.616300001260161E-2</v>
      </c>
      <c r="K175" s="199">
        <f t="shared" si="16"/>
        <v>6.606652741915664E-2</v>
      </c>
      <c r="L175" s="199">
        <f t="shared" si="16"/>
        <v>5.2934713660737646E-2</v>
      </c>
      <c r="M175" s="199">
        <f t="shared" si="16"/>
        <v>5.5796078586912733E-2</v>
      </c>
      <c r="N175" s="199">
        <f t="shared" si="16"/>
        <v>5.9626329810268532E-2</v>
      </c>
      <c r="O175" s="199">
        <f t="shared" si="16"/>
        <v>6.0603698532245377E-2</v>
      </c>
      <c r="P175" s="199">
        <f t="shared" si="16"/>
        <v>5.5294969250782783E-2</v>
      </c>
      <c r="Q175" s="199">
        <f t="shared" si="16"/>
        <v>4.24004975167184E-2</v>
      </c>
    </row>
    <row r="176" spans="1:17" x14ac:dyDescent="0.25">
      <c r="A176" s="142" t="s">
        <v>164</v>
      </c>
      <c r="B176" s="199">
        <f t="shared" ref="B176:Q176" si="17">IF(B$50=0,0,B$50/B$33)</f>
        <v>4.2738661344431529E-2</v>
      </c>
      <c r="C176" s="199">
        <f t="shared" si="17"/>
        <v>4.2940911114568596E-2</v>
      </c>
      <c r="D176" s="199">
        <f t="shared" si="17"/>
        <v>4.1135197952369314E-2</v>
      </c>
      <c r="E176" s="199">
        <f t="shared" si="17"/>
        <v>4.48819606304275E-2</v>
      </c>
      <c r="F176" s="199">
        <f t="shared" si="17"/>
        <v>4.7220249617598874E-2</v>
      </c>
      <c r="G176" s="199">
        <f t="shared" si="17"/>
        <v>5.503415484887058E-2</v>
      </c>
      <c r="H176" s="199">
        <f t="shared" si="17"/>
        <v>6.2836005075868118E-2</v>
      </c>
      <c r="I176" s="199">
        <f t="shared" si="17"/>
        <v>6.5432813272713691E-2</v>
      </c>
      <c r="J176" s="199">
        <f t="shared" si="17"/>
        <v>6.6575624573856726E-2</v>
      </c>
      <c r="K176" s="199">
        <f t="shared" si="17"/>
        <v>4.1916246955947721E-2</v>
      </c>
      <c r="L176" s="199">
        <f t="shared" si="17"/>
        <v>5.4302906471204636E-2</v>
      </c>
      <c r="M176" s="199">
        <f t="shared" si="17"/>
        <v>5.1489040629955692E-2</v>
      </c>
      <c r="N176" s="199">
        <f t="shared" si="17"/>
        <v>5.2639788612804821E-2</v>
      </c>
      <c r="O176" s="199">
        <f t="shared" si="17"/>
        <v>5.1647272659213879E-2</v>
      </c>
      <c r="P176" s="199">
        <f t="shared" si="17"/>
        <v>5.8774663230986776E-2</v>
      </c>
      <c r="Q176" s="199">
        <f t="shared" si="17"/>
        <v>7.2048536720582396E-2</v>
      </c>
    </row>
    <row r="177" spans="1:17" x14ac:dyDescent="0.25">
      <c r="A177" s="127" t="s">
        <v>148</v>
      </c>
      <c r="B177" s="200">
        <f t="shared" ref="B177:Q177" si="18">IF(B$51=0,0,B$51/B$33)</f>
        <v>8.0446616743589147E-2</v>
      </c>
      <c r="C177" s="200">
        <f t="shared" si="18"/>
        <v>8.083955103620695E-2</v>
      </c>
      <c r="D177" s="200">
        <f t="shared" si="18"/>
        <v>8.1027778236434436E-2</v>
      </c>
      <c r="E177" s="200">
        <f t="shared" si="18"/>
        <v>8.0563098776319828E-2</v>
      </c>
      <c r="F177" s="200">
        <f t="shared" si="18"/>
        <v>8.1119023191169551E-2</v>
      </c>
      <c r="G177" s="200">
        <f t="shared" si="18"/>
        <v>8.1539109745054211E-2</v>
      </c>
      <c r="H177" s="200">
        <f t="shared" si="18"/>
        <v>8.4694637539850473E-2</v>
      </c>
      <c r="I177" s="200">
        <f t="shared" si="18"/>
        <v>8.700907023186695E-2</v>
      </c>
      <c r="J177" s="200">
        <f t="shared" si="18"/>
        <v>8.5112305093621304E-2</v>
      </c>
      <c r="K177" s="200">
        <f t="shared" si="18"/>
        <v>8.3093678464977047E-2</v>
      </c>
      <c r="L177" s="200">
        <f t="shared" si="18"/>
        <v>8.0838330672553485E-2</v>
      </c>
      <c r="M177" s="200">
        <f t="shared" si="18"/>
        <v>8.0974415585419082E-2</v>
      </c>
      <c r="N177" s="200">
        <f t="shared" si="18"/>
        <v>8.615263136580259E-2</v>
      </c>
      <c r="O177" s="200">
        <f t="shared" si="18"/>
        <v>8.5128503521494731E-2</v>
      </c>
      <c r="P177" s="200">
        <f t="shared" si="18"/>
        <v>8.3660012809428225E-2</v>
      </c>
      <c r="Q177" s="200">
        <f t="shared" si="18"/>
        <v>8.1199797274576352E-2</v>
      </c>
    </row>
    <row r="178" spans="1:17" x14ac:dyDescent="0.25">
      <c r="A178" s="142" t="s">
        <v>163</v>
      </c>
      <c r="B178" s="199">
        <f t="shared" ref="B178:Q178" si="19">IF(B$52=0,0,B$52/B$33)</f>
        <v>3.2749374857542014E-2</v>
      </c>
      <c r="C178" s="199">
        <f t="shared" si="19"/>
        <v>3.3786725702535624E-2</v>
      </c>
      <c r="D178" s="199">
        <f t="shared" si="19"/>
        <v>2.7998265245594608E-2</v>
      </c>
      <c r="E178" s="199">
        <f t="shared" si="19"/>
        <v>2.6858326234954027E-2</v>
      </c>
      <c r="F178" s="199">
        <f t="shared" si="19"/>
        <v>2.4683598354598123E-2</v>
      </c>
      <c r="G178" s="199">
        <f t="shared" si="19"/>
        <v>2.2830162089965283E-2</v>
      </c>
      <c r="H178" s="199">
        <f t="shared" si="19"/>
        <v>2.6063156371876714E-2</v>
      </c>
      <c r="I178" s="199">
        <f t="shared" si="19"/>
        <v>3.6633887854812898E-2</v>
      </c>
      <c r="J178" s="199">
        <f t="shared" si="19"/>
        <v>3.6754042214183789E-2</v>
      </c>
      <c r="K178" s="199">
        <f t="shared" si="19"/>
        <v>3.6126763505466182E-2</v>
      </c>
      <c r="L178" s="199">
        <f t="shared" si="19"/>
        <v>2.4094708133070328E-2</v>
      </c>
      <c r="M178" s="199">
        <f t="shared" si="19"/>
        <v>2.4413574029298054E-2</v>
      </c>
      <c r="N178" s="199">
        <f t="shared" si="19"/>
        <v>3.0154094002914234E-2</v>
      </c>
      <c r="O178" s="199">
        <f t="shared" si="19"/>
        <v>3.5644047333827922E-2</v>
      </c>
      <c r="P178" s="199">
        <f t="shared" si="19"/>
        <v>3.780494470839673E-2</v>
      </c>
      <c r="Q178" s="199">
        <f t="shared" si="19"/>
        <v>3.7017083453942751E-2</v>
      </c>
    </row>
    <row r="179" spans="1:17" x14ac:dyDescent="0.25">
      <c r="A179" s="142" t="s">
        <v>162</v>
      </c>
      <c r="B179" s="199">
        <f t="shared" ref="B179:Q179" si="20">IF(B$56=0,0,B$56/B$33)</f>
        <v>4.3875058160892481E-2</v>
      </c>
      <c r="C179" s="199">
        <f t="shared" si="20"/>
        <v>4.3536186659113962E-2</v>
      </c>
      <c r="D179" s="199">
        <f t="shared" si="20"/>
        <v>4.5393246503754613E-2</v>
      </c>
      <c r="E179" s="199">
        <f t="shared" si="20"/>
        <v>4.4348988804021147E-2</v>
      </c>
      <c r="F179" s="199">
        <f t="shared" si="20"/>
        <v>4.4529577312145401E-2</v>
      </c>
      <c r="G179" s="199">
        <f t="shared" si="20"/>
        <v>4.488807553134868E-2</v>
      </c>
      <c r="H179" s="199">
        <f t="shared" si="20"/>
        <v>4.5537186100174973E-2</v>
      </c>
      <c r="I179" s="199">
        <f t="shared" si="20"/>
        <v>4.5064619711042739E-2</v>
      </c>
      <c r="J179" s="199">
        <f t="shared" si="20"/>
        <v>4.400833856236587E-2</v>
      </c>
      <c r="K179" s="199">
        <f t="shared" si="20"/>
        <v>4.3149695430924763E-2</v>
      </c>
      <c r="L179" s="199">
        <f t="shared" si="20"/>
        <v>4.285389936953396E-2</v>
      </c>
      <c r="M179" s="199">
        <f t="shared" si="20"/>
        <v>4.3939570858773674E-2</v>
      </c>
      <c r="N179" s="199">
        <f t="shared" si="20"/>
        <v>4.2364823157552405E-2</v>
      </c>
      <c r="O179" s="199">
        <f t="shared" si="20"/>
        <v>4.4625911478794592E-2</v>
      </c>
      <c r="P179" s="199">
        <f t="shared" si="20"/>
        <v>4.1113883794144712E-2</v>
      </c>
      <c r="Q179" s="199">
        <f t="shared" si="20"/>
        <v>3.8744039186903244E-2</v>
      </c>
    </row>
    <row r="180" spans="1:17" x14ac:dyDescent="0.25">
      <c r="A180" s="140" t="s">
        <v>161</v>
      </c>
      <c r="B180" s="198">
        <f t="shared" ref="B180:Q180" si="21">IF(B$67=0,0,B$67/B$33)</f>
        <v>3.8221837251546597E-3</v>
      </c>
      <c r="C180" s="198">
        <f t="shared" si="21"/>
        <v>3.5166386745573534E-3</v>
      </c>
      <c r="D180" s="198">
        <f t="shared" si="21"/>
        <v>7.6362664870852333E-3</v>
      </c>
      <c r="E180" s="198">
        <f t="shared" si="21"/>
        <v>9.355783737344657E-3</v>
      </c>
      <c r="F180" s="198">
        <f t="shared" si="21"/>
        <v>1.1905847524426047E-2</v>
      </c>
      <c r="G180" s="198">
        <f t="shared" si="21"/>
        <v>1.3820872123740264E-2</v>
      </c>
      <c r="H180" s="198">
        <f t="shared" si="21"/>
        <v>1.3094295067798793E-2</v>
      </c>
      <c r="I180" s="198">
        <f t="shared" si="21"/>
        <v>5.3105626660113281E-3</v>
      </c>
      <c r="J180" s="198">
        <f t="shared" si="21"/>
        <v>4.349924317071663E-3</v>
      </c>
      <c r="K180" s="198">
        <f t="shared" si="21"/>
        <v>3.8172195285861004E-3</v>
      </c>
      <c r="L180" s="198">
        <f t="shared" si="21"/>
        <v>1.3889723169949198E-2</v>
      </c>
      <c r="M180" s="198">
        <f t="shared" si="21"/>
        <v>1.2621270697347345E-2</v>
      </c>
      <c r="N180" s="198">
        <f t="shared" si="21"/>
        <v>1.3633714205335963E-2</v>
      </c>
      <c r="O180" s="198">
        <f t="shared" si="21"/>
        <v>4.8585447088722164E-3</v>
      </c>
      <c r="P180" s="198">
        <f t="shared" si="21"/>
        <v>4.7411843068867867E-3</v>
      </c>
      <c r="Q180" s="198">
        <f t="shared" si="21"/>
        <v>5.4386746337303634E-3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345</v>
      </c>
      <c r="B183" s="77">
        <f t="shared" ref="B183:Q183" si="22">SUM(B$184:B$189,B$193:B$194,B$196:B$198)</f>
        <v>1.0000000000000002</v>
      </c>
      <c r="C183" s="77">
        <f t="shared" si="22"/>
        <v>0.99999999999999989</v>
      </c>
      <c r="D183" s="77">
        <f t="shared" si="22"/>
        <v>0.99999999999999989</v>
      </c>
      <c r="E183" s="77">
        <f t="shared" si="22"/>
        <v>0.99999999999999978</v>
      </c>
      <c r="F183" s="77">
        <f t="shared" si="22"/>
        <v>0.99999999999999989</v>
      </c>
      <c r="G183" s="77">
        <f t="shared" si="22"/>
        <v>1.0000000000000002</v>
      </c>
      <c r="H183" s="77">
        <f t="shared" si="22"/>
        <v>0.99999999999999989</v>
      </c>
      <c r="I183" s="77">
        <f t="shared" si="22"/>
        <v>0.99999999999999989</v>
      </c>
      <c r="J183" s="77">
        <f t="shared" si="22"/>
        <v>1.0000000000000002</v>
      </c>
      <c r="K183" s="77">
        <f t="shared" si="22"/>
        <v>0.99999999999999978</v>
      </c>
      <c r="L183" s="77">
        <f t="shared" si="22"/>
        <v>1.0000000000000002</v>
      </c>
      <c r="M183" s="77">
        <f t="shared" si="22"/>
        <v>1</v>
      </c>
      <c r="N183" s="77">
        <f t="shared" si="22"/>
        <v>1</v>
      </c>
      <c r="O183" s="77">
        <f t="shared" si="22"/>
        <v>1.0000000000000002</v>
      </c>
      <c r="P183" s="77">
        <f t="shared" si="22"/>
        <v>0.99999999999999989</v>
      </c>
      <c r="Q183" s="77">
        <f t="shared" si="22"/>
        <v>0.99999999999999989</v>
      </c>
    </row>
    <row r="184" spans="1:17" x14ac:dyDescent="0.25">
      <c r="A184" s="132" t="s">
        <v>84</v>
      </c>
      <c r="B184" s="203">
        <f t="shared" ref="B184:Q184" si="23">IF(B$71=0,0,B$71/B$70)</f>
        <v>1.670056516809377E-3</v>
      </c>
      <c r="C184" s="203">
        <f t="shared" si="23"/>
        <v>1.6970959391045259E-3</v>
      </c>
      <c r="D184" s="203">
        <f t="shared" si="23"/>
        <v>1.7095569897550074E-3</v>
      </c>
      <c r="E184" s="203">
        <f t="shared" si="23"/>
        <v>1.7057041137350357E-3</v>
      </c>
      <c r="F184" s="203">
        <f t="shared" si="23"/>
        <v>1.7021999653170378E-3</v>
      </c>
      <c r="G184" s="203">
        <f t="shared" si="23"/>
        <v>1.7126339831772498E-3</v>
      </c>
      <c r="H184" s="203">
        <f t="shared" si="23"/>
        <v>1.7091316852943541E-3</v>
      </c>
      <c r="I184" s="203">
        <f t="shared" si="23"/>
        <v>1.7084654962614325E-3</v>
      </c>
      <c r="J184" s="203">
        <f t="shared" si="23"/>
        <v>1.718742677842573E-3</v>
      </c>
      <c r="K184" s="203">
        <f t="shared" si="23"/>
        <v>1.7080163151798485E-3</v>
      </c>
      <c r="L184" s="203">
        <f t="shared" si="23"/>
        <v>1.7201588747162355E-3</v>
      </c>
      <c r="M184" s="203">
        <f t="shared" si="23"/>
        <v>1.7105684263443591E-3</v>
      </c>
      <c r="N184" s="203">
        <f t="shared" si="23"/>
        <v>1.6945598768929417E-3</v>
      </c>
      <c r="O184" s="203">
        <f t="shared" si="23"/>
        <v>1.6860907933840532E-3</v>
      </c>
      <c r="P184" s="203">
        <f t="shared" si="23"/>
        <v>1.6893266745336085E-3</v>
      </c>
      <c r="Q184" s="203">
        <f t="shared" si="23"/>
        <v>1.7104747946828662E-3</v>
      </c>
    </row>
    <row r="185" spans="1:17" x14ac:dyDescent="0.25">
      <c r="A185" s="76" t="s">
        <v>83</v>
      </c>
      <c r="B185" s="202">
        <f t="shared" ref="B185:Q185" si="24">IF(B$72=0,0,B$72/B$70)</f>
        <v>8.652181496801042E-4</v>
      </c>
      <c r="C185" s="202">
        <f t="shared" si="24"/>
        <v>8.792266569917751E-4</v>
      </c>
      <c r="D185" s="202">
        <f t="shared" si="24"/>
        <v>8.856824428160044E-4</v>
      </c>
      <c r="E185" s="202">
        <f t="shared" si="24"/>
        <v>8.8368635572111018E-4</v>
      </c>
      <c r="F185" s="202">
        <f t="shared" si="24"/>
        <v>8.8187093643445199E-4</v>
      </c>
      <c r="G185" s="202">
        <f t="shared" si="24"/>
        <v>8.8727656285240671E-4</v>
      </c>
      <c r="H185" s="202">
        <f t="shared" si="24"/>
        <v>8.8546210228573278E-4</v>
      </c>
      <c r="I185" s="202">
        <f t="shared" si="24"/>
        <v>8.8511696495858247E-4</v>
      </c>
      <c r="J185" s="202">
        <f t="shared" si="24"/>
        <v>8.9044133808132483E-4</v>
      </c>
      <c r="K185" s="202">
        <f t="shared" si="24"/>
        <v>8.8488425449617116E-4</v>
      </c>
      <c r="L185" s="202">
        <f t="shared" si="24"/>
        <v>8.9117503734615798E-4</v>
      </c>
      <c r="M185" s="202">
        <f t="shared" si="24"/>
        <v>8.8620644501925284E-4</v>
      </c>
      <c r="N185" s="202">
        <f t="shared" si="24"/>
        <v>8.7791278106476582E-4</v>
      </c>
      <c r="O185" s="202">
        <f t="shared" si="24"/>
        <v>8.7352514226973516E-4</v>
      </c>
      <c r="P185" s="202">
        <f t="shared" si="24"/>
        <v>8.7520157840984361E-4</v>
      </c>
      <c r="Q185" s="202">
        <f t="shared" si="24"/>
        <v>8.8615793659328475E-4</v>
      </c>
    </row>
    <row r="186" spans="1:17" x14ac:dyDescent="0.25">
      <c r="A186" s="76" t="s">
        <v>82</v>
      </c>
      <c r="B186" s="202">
        <f t="shared" ref="B186:Q186" si="25">IF(B$73=0,0,B$73/B$70)</f>
        <v>2.0415925023072625E-2</v>
      </c>
      <c r="C186" s="202">
        <f t="shared" si="25"/>
        <v>2.0746473607919098E-2</v>
      </c>
      <c r="D186" s="202">
        <f t="shared" si="25"/>
        <v>2.0898806102794768E-2</v>
      </c>
      <c r="E186" s="202">
        <f t="shared" si="25"/>
        <v>2.085170588363738E-2</v>
      </c>
      <c r="F186" s="202">
        <f t="shared" si="25"/>
        <v>2.080886875168915E-2</v>
      </c>
      <c r="G186" s="202">
        <f t="shared" si="25"/>
        <v>2.0936421396871754E-2</v>
      </c>
      <c r="H186" s="202">
        <f t="shared" si="25"/>
        <v>2.0893606887143503E-2</v>
      </c>
      <c r="I186" s="202">
        <f t="shared" si="25"/>
        <v>2.0885462932007604E-2</v>
      </c>
      <c r="J186" s="202">
        <f t="shared" si="25"/>
        <v>2.1011098302126649E-2</v>
      </c>
      <c r="K186" s="202">
        <f t="shared" si="25"/>
        <v>2.0879971832041159E-2</v>
      </c>
      <c r="L186" s="202">
        <f t="shared" si="25"/>
        <v>2.1028410871431688E-2</v>
      </c>
      <c r="M186" s="202">
        <f t="shared" si="25"/>
        <v>2.0911170602658066E-2</v>
      </c>
      <c r="N186" s="202">
        <f t="shared" si="25"/>
        <v>2.0715471030794061E-2</v>
      </c>
      <c r="O186" s="202">
        <f t="shared" si="25"/>
        <v>2.061193910107114E-2</v>
      </c>
      <c r="P186" s="202">
        <f t="shared" si="25"/>
        <v>2.0651496748532741E-2</v>
      </c>
      <c r="Q186" s="202">
        <f t="shared" si="25"/>
        <v>2.0910025984519947E-2</v>
      </c>
    </row>
    <row r="187" spans="1:17" x14ac:dyDescent="0.25">
      <c r="A187" s="76" t="s">
        <v>81</v>
      </c>
      <c r="B187" s="202">
        <f t="shared" ref="B187:Q187" si="26">IF(B$74=0,0,B$74/B$70)</f>
        <v>5.5668550560312568E-4</v>
      </c>
      <c r="C187" s="202">
        <f t="shared" si="26"/>
        <v>5.6569864636817546E-4</v>
      </c>
      <c r="D187" s="202">
        <f t="shared" si="26"/>
        <v>5.6985232991833585E-4</v>
      </c>
      <c r="E187" s="202">
        <f t="shared" si="26"/>
        <v>5.6856803791167844E-4</v>
      </c>
      <c r="F187" s="202">
        <f t="shared" si="26"/>
        <v>5.673999884390124E-4</v>
      </c>
      <c r="G187" s="202">
        <f t="shared" si="26"/>
        <v>5.7087799439241652E-4</v>
      </c>
      <c r="H187" s="202">
        <f t="shared" si="26"/>
        <v>5.6971056176478472E-4</v>
      </c>
      <c r="I187" s="202">
        <f t="shared" si="26"/>
        <v>5.6948849875381087E-4</v>
      </c>
      <c r="J187" s="202">
        <f t="shared" si="26"/>
        <v>5.7291422594752436E-4</v>
      </c>
      <c r="K187" s="202">
        <f t="shared" si="26"/>
        <v>5.6933877172661595E-4</v>
      </c>
      <c r="L187" s="202">
        <f t="shared" si="26"/>
        <v>5.7338629157207828E-4</v>
      </c>
      <c r="M187" s="202">
        <f t="shared" si="26"/>
        <v>5.7018947544811959E-4</v>
      </c>
      <c r="N187" s="202">
        <f t="shared" si="26"/>
        <v>5.6485329229764728E-4</v>
      </c>
      <c r="O187" s="202">
        <f t="shared" si="26"/>
        <v>5.6203026446135108E-4</v>
      </c>
      <c r="P187" s="202">
        <f t="shared" si="26"/>
        <v>5.6310889151120285E-4</v>
      </c>
      <c r="Q187" s="202">
        <f t="shared" si="26"/>
        <v>5.7015826489428888E-4</v>
      </c>
    </row>
    <row r="188" spans="1:17" x14ac:dyDescent="0.25">
      <c r="A188" s="129" t="s">
        <v>80</v>
      </c>
      <c r="B188" s="201">
        <f t="shared" ref="B188:Q188" si="27">IF(B$75=0,0,B$75/B$70)</f>
        <v>1.1133710112062514E-3</v>
      </c>
      <c r="C188" s="201">
        <f t="shared" si="27"/>
        <v>1.1313972927363509E-3</v>
      </c>
      <c r="D188" s="201">
        <f t="shared" si="27"/>
        <v>1.1397046598366717E-3</v>
      </c>
      <c r="E188" s="201">
        <f t="shared" si="27"/>
        <v>1.1371360758233569E-3</v>
      </c>
      <c r="F188" s="201">
        <f t="shared" si="27"/>
        <v>1.1347999768780248E-3</v>
      </c>
      <c r="G188" s="201">
        <f t="shared" si="27"/>
        <v>1.1417559887848332E-3</v>
      </c>
      <c r="H188" s="201">
        <f t="shared" si="27"/>
        <v>1.1394211235295694E-3</v>
      </c>
      <c r="I188" s="201">
        <f t="shared" si="27"/>
        <v>1.1389769975076217E-3</v>
      </c>
      <c r="J188" s="201">
        <f t="shared" si="27"/>
        <v>1.1458284518950487E-3</v>
      </c>
      <c r="K188" s="201">
        <f t="shared" si="27"/>
        <v>1.1386775434532319E-3</v>
      </c>
      <c r="L188" s="201">
        <f t="shared" si="27"/>
        <v>1.146772583144157E-3</v>
      </c>
      <c r="M188" s="201">
        <f t="shared" si="27"/>
        <v>1.1403789508962392E-3</v>
      </c>
      <c r="N188" s="201">
        <f t="shared" si="27"/>
        <v>1.1297065845952946E-3</v>
      </c>
      <c r="O188" s="201">
        <f t="shared" si="27"/>
        <v>1.1240605289227022E-3</v>
      </c>
      <c r="P188" s="201">
        <f t="shared" si="27"/>
        <v>1.1262177830224057E-3</v>
      </c>
      <c r="Q188" s="201">
        <f t="shared" si="27"/>
        <v>1.1403165297885778E-3</v>
      </c>
    </row>
    <row r="189" spans="1:17" x14ac:dyDescent="0.25">
      <c r="A189" s="127" t="s">
        <v>150</v>
      </c>
      <c r="B189" s="200">
        <f t="shared" ref="B189:Q189" si="28">IF(B$80=0,0,B$80/B$70)</f>
        <v>0.28019429547234198</v>
      </c>
      <c r="C189" s="200">
        <f t="shared" si="28"/>
        <v>0.28007978045327064</v>
      </c>
      <c r="D189" s="200">
        <f t="shared" si="28"/>
        <v>0.28002700649096812</v>
      </c>
      <c r="E189" s="200">
        <f t="shared" si="28"/>
        <v>0.28004332385774056</v>
      </c>
      <c r="F189" s="200">
        <f t="shared" si="28"/>
        <v>0.28005816432358099</v>
      </c>
      <c r="G189" s="200">
        <f t="shared" si="28"/>
        <v>0.28001397507496439</v>
      </c>
      <c r="H189" s="200">
        <f t="shared" si="28"/>
        <v>0.28002880770357874</v>
      </c>
      <c r="I189" s="200">
        <f t="shared" si="28"/>
        <v>0.28003162908966378</v>
      </c>
      <c r="J189" s="200">
        <f t="shared" si="28"/>
        <v>0.27998810406047059</v>
      </c>
      <c r="K189" s="200">
        <f t="shared" si="28"/>
        <v>0.28003353142247117</v>
      </c>
      <c r="L189" s="200">
        <f t="shared" si="28"/>
        <v>0.27998210630614639</v>
      </c>
      <c r="M189" s="200">
        <f t="shared" si="28"/>
        <v>0.28002272294233849</v>
      </c>
      <c r="N189" s="200">
        <f t="shared" si="28"/>
        <v>0.28009052096426817</v>
      </c>
      <c r="O189" s="200">
        <f t="shared" si="28"/>
        <v>0.28012638849312838</v>
      </c>
      <c r="P189" s="200">
        <f t="shared" si="28"/>
        <v>0.28011268416958512</v>
      </c>
      <c r="Q189" s="200">
        <f t="shared" si="28"/>
        <v>0.28002311948304054</v>
      </c>
    </row>
    <row r="190" spans="1:17" x14ac:dyDescent="0.25">
      <c r="A190" s="142" t="s">
        <v>167</v>
      </c>
      <c r="B190" s="199">
        <f t="shared" ref="B190:Q190" si="29">IF(B$81=0,0,B$81/B$70)</f>
        <v>0.11974778097426091</v>
      </c>
      <c r="C190" s="199">
        <f t="shared" si="29"/>
        <v>0.11060892110451256</v>
      </c>
      <c r="D190" s="199">
        <f t="shared" si="29"/>
        <v>0.10147963790131352</v>
      </c>
      <c r="E190" s="199">
        <f t="shared" si="29"/>
        <v>0.10557512035602509</v>
      </c>
      <c r="F190" s="199">
        <f t="shared" si="29"/>
        <v>9.6981593928699053E-2</v>
      </c>
      <c r="G190" s="199">
        <f t="shared" si="29"/>
        <v>0.11682559789569108</v>
      </c>
      <c r="H190" s="199">
        <f t="shared" si="29"/>
        <v>0.11985927477992256</v>
      </c>
      <c r="I190" s="199">
        <f t="shared" si="29"/>
        <v>0.11966335387620809</v>
      </c>
      <c r="J190" s="199">
        <f t="shared" si="29"/>
        <v>0.12168654619888376</v>
      </c>
      <c r="K190" s="199">
        <f t="shared" si="29"/>
        <v>0.12607683163961553</v>
      </c>
      <c r="L190" s="199">
        <f t="shared" si="29"/>
        <v>0.13034559600946943</v>
      </c>
      <c r="M190" s="199">
        <f t="shared" si="29"/>
        <v>0.12888028243028041</v>
      </c>
      <c r="N190" s="199">
        <f t="shared" si="29"/>
        <v>0.12653801177004725</v>
      </c>
      <c r="O190" s="199">
        <f t="shared" si="29"/>
        <v>0.12552438102940744</v>
      </c>
      <c r="P190" s="199">
        <f t="shared" si="29"/>
        <v>0.12754259338068366</v>
      </c>
      <c r="Q190" s="199">
        <f t="shared" si="29"/>
        <v>0.12521217585866631</v>
      </c>
    </row>
    <row r="191" spans="1:17" x14ac:dyDescent="0.25">
      <c r="A191" s="142" t="s">
        <v>166</v>
      </c>
      <c r="B191" s="199">
        <f t="shared" ref="B191:Q191" si="30">IF(B$86=0,0,B$86/B$70)</f>
        <v>0.16044651449808106</v>
      </c>
      <c r="C191" s="199">
        <f t="shared" si="30"/>
        <v>0.16947085934875811</v>
      </c>
      <c r="D191" s="199">
        <f t="shared" si="30"/>
        <v>0.17854736858965456</v>
      </c>
      <c r="E191" s="199">
        <f t="shared" si="30"/>
        <v>0.17446820350171549</v>
      </c>
      <c r="F191" s="199">
        <f t="shared" si="30"/>
        <v>0.18307657039488198</v>
      </c>
      <c r="G191" s="199">
        <f t="shared" si="30"/>
        <v>0.16318837717927331</v>
      </c>
      <c r="H191" s="199">
        <f t="shared" si="30"/>
        <v>0.16016953292365613</v>
      </c>
      <c r="I191" s="199">
        <f t="shared" si="30"/>
        <v>0.16036827521345567</v>
      </c>
      <c r="J191" s="199">
        <f t="shared" si="30"/>
        <v>0.15830155786158687</v>
      </c>
      <c r="K191" s="199">
        <f t="shared" si="30"/>
        <v>0.15395669978285562</v>
      </c>
      <c r="L191" s="199">
        <f t="shared" si="30"/>
        <v>0.14963651029667693</v>
      </c>
      <c r="M191" s="199">
        <f t="shared" si="30"/>
        <v>0.15114244051205805</v>
      </c>
      <c r="N191" s="199">
        <f t="shared" si="30"/>
        <v>0.15355250919422089</v>
      </c>
      <c r="O191" s="199">
        <f t="shared" si="30"/>
        <v>0.15460200746372099</v>
      </c>
      <c r="P191" s="199">
        <f t="shared" si="30"/>
        <v>0.15257009078890149</v>
      </c>
      <c r="Q191" s="199">
        <f t="shared" si="30"/>
        <v>0.15481094362437417</v>
      </c>
    </row>
    <row r="192" spans="1:17" x14ac:dyDescent="0.25">
      <c r="A192" s="127" t="s">
        <v>149</v>
      </c>
      <c r="B192" s="200">
        <f t="shared" ref="B192:Q192" si="31">IF(B$87=0,0,B$87/B$70)</f>
        <v>0.46114795061362218</v>
      </c>
      <c r="C192" s="200">
        <f t="shared" si="31"/>
        <v>0.46133888129750844</v>
      </c>
      <c r="D192" s="200">
        <f t="shared" si="31"/>
        <v>0.46112387216503425</v>
      </c>
      <c r="E192" s="200">
        <f t="shared" si="31"/>
        <v>0.46131721337135106</v>
      </c>
      <c r="F192" s="200">
        <f t="shared" si="31"/>
        <v>0.46131881215212112</v>
      </c>
      <c r="G192" s="200">
        <f t="shared" si="31"/>
        <v>0.4614384973165146</v>
      </c>
      <c r="H192" s="200">
        <f t="shared" si="31"/>
        <v>0.46155553878892874</v>
      </c>
      <c r="I192" s="200">
        <f t="shared" si="31"/>
        <v>0.46168665631479783</v>
      </c>
      <c r="J192" s="200">
        <f t="shared" si="31"/>
        <v>0.4616534119800601</v>
      </c>
      <c r="K192" s="200">
        <f t="shared" si="31"/>
        <v>0.46206906513053331</v>
      </c>
      <c r="L192" s="200">
        <f t="shared" si="31"/>
        <v>0.46221646812708839</v>
      </c>
      <c r="M192" s="200">
        <f t="shared" si="31"/>
        <v>0.46069759300491647</v>
      </c>
      <c r="N192" s="200">
        <f t="shared" si="31"/>
        <v>0.44189162063241116</v>
      </c>
      <c r="O192" s="200">
        <f t="shared" si="31"/>
        <v>0.46172418140722993</v>
      </c>
      <c r="P192" s="200">
        <f t="shared" si="31"/>
        <v>0.46224660258754469</v>
      </c>
      <c r="Q192" s="200">
        <f t="shared" si="31"/>
        <v>0.45828983595415956</v>
      </c>
    </row>
    <row r="193" spans="1:17" x14ac:dyDescent="0.25">
      <c r="A193" s="142" t="s">
        <v>165</v>
      </c>
      <c r="B193" s="199">
        <f t="shared" ref="B193:Q193" si="32">IF(B$88=0,0,B$88/B$70)</f>
        <v>0.24115648278322172</v>
      </c>
      <c r="C193" s="199">
        <f t="shared" si="32"/>
        <v>0.27211947581121382</v>
      </c>
      <c r="D193" s="199">
        <f t="shared" si="32"/>
        <v>0.25450562301513996</v>
      </c>
      <c r="E193" s="199">
        <f t="shared" si="32"/>
        <v>0.24855063676085934</v>
      </c>
      <c r="F193" s="199">
        <f t="shared" si="32"/>
        <v>0.23861713626014336</v>
      </c>
      <c r="G193" s="199">
        <f t="shared" si="32"/>
        <v>0.19385866515642972</v>
      </c>
      <c r="H193" s="199">
        <f t="shared" si="32"/>
        <v>0.15217273681656196</v>
      </c>
      <c r="I193" s="199">
        <f t="shared" si="32"/>
        <v>0.14334581639984079</v>
      </c>
      <c r="J193" s="199">
        <f t="shared" si="32"/>
        <v>0.14034107536293369</v>
      </c>
      <c r="K193" s="199">
        <f t="shared" si="32"/>
        <v>0.25392518303625894</v>
      </c>
      <c r="L193" s="199">
        <f t="shared" si="32"/>
        <v>0.26514854663304332</v>
      </c>
      <c r="M193" s="199">
        <f t="shared" si="32"/>
        <v>0.29842260676950394</v>
      </c>
      <c r="N193" s="199">
        <f t="shared" si="32"/>
        <v>0.24759581901900404</v>
      </c>
      <c r="O193" s="199">
        <f t="shared" si="32"/>
        <v>0.24366890676746805</v>
      </c>
      <c r="P193" s="199">
        <f t="shared" si="32"/>
        <v>0.22599843330083655</v>
      </c>
      <c r="Q193" s="199">
        <f t="shared" si="32"/>
        <v>0.20627895438696761</v>
      </c>
    </row>
    <row r="194" spans="1:17" x14ac:dyDescent="0.25">
      <c r="A194" s="142" t="s">
        <v>164</v>
      </c>
      <c r="B194" s="199">
        <f t="shared" ref="B194:Q194" si="33">IF(B$93=0,0,B$93/B$70)</f>
        <v>0.21999146783040047</v>
      </c>
      <c r="C194" s="199">
        <f t="shared" si="33"/>
        <v>0.18921940548629465</v>
      </c>
      <c r="D194" s="199">
        <f t="shared" si="33"/>
        <v>0.20661824914989413</v>
      </c>
      <c r="E194" s="199">
        <f t="shared" si="33"/>
        <v>0.21276657661049173</v>
      </c>
      <c r="F194" s="199">
        <f t="shared" si="33"/>
        <v>0.22270167589197781</v>
      </c>
      <c r="G194" s="199">
        <f t="shared" si="33"/>
        <v>0.26757983216008496</v>
      </c>
      <c r="H194" s="199">
        <f t="shared" si="33"/>
        <v>0.30938280197236689</v>
      </c>
      <c r="I194" s="199">
        <f t="shared" si="33"/>
        <v>0.31834083991495693</v>
      </c>
      <c r="J194" s="199">
        <f t="shared" si="33"/>
        <v>0.32131233661712644</v>
      </c>
      <c r="K194" s="199">
        <f t="shared" si="33"/>
        <v>0.20814388209427431</v>
      </c>
      <c r="L194" s="199">
        <f t="shared" si="33"/>
        <v>0.19706792149404501</v>
      </c>
      <c r="M194" s="199">
        <f t="shared" si="33"/>
        <v>0.16227498623541248</v>
      </c>
      <c r="N194" s="199">
        <f t="shared" si="33"/>
        <v>0.19429580161340707</v>
      </c>
      <c r="O194" s="199">
        <f t="shared" si="33"/>
        <v>0.21805527463976199</v>
      </c>
      <c r="P194" s="199">
        <f t="shared" si="33"/>
        <v>0.23624816928670808</v>
      </c>
      <c r="Q194" s="199">
        <f t="shared" si="33"/>
        <v>0.25201088156719192</v>
      </c>
    </row>
    <row r="195" spans="1:17" x14ac:dyDescent="0.25">
      <c r="A195" s="127" t="s">
        <v>148</v>
      </c>
      <c r="B195" s="200">
        <f t="shared" ref="B195:Q195" si="34">IF(B$94=0,0,B$94/B$70)</f>
        <v>0.23403649770766449</v>
      </c>
      <c r="C195" s="200">
        <f t="shared" si="34"/>
        <v>0.23356144610610086</v>
      </c>
      <c r="D195" s="200">
        <f t="shared" si="34"/>
        <v>0.23364551881887685</v>
      </c>
      <c r="E195" s="200">
        <f t="shared" si="34"/>
        <v>0.23349266230407967</v>
      </c>
      <c r="F195" s="200">
        <f t="shared" si="34"/>
        <v>0.23352788390554013</v>
      </c>
      <c r="G195" s="200">
        <f t="shared" si="34"/>
        <v>0.23329856168244245</v>
      </c>
      <c r="H195" s="200">
        <f t="shared" si="34"/>
        <v>0.23321832114747429</v>
      </c>
      <c r="I195" s="200">
        <f t="shared" si="34"/>
        <v>0.23309420370604941</v>
      </c>
      <c r="J195" s="200">
        <f t="shared" si="34"/>
        <v>0.23301945896357629</v>
      </c>
      <c r="K195" s="200">
        <f t="shared" si="34"/>
        <v>0.23271651473009849</v>
      </c>
      <c r="L195" s="200">
        <f t="shared" si="34"/>
        <v>0.23244152190855502</v>
      </c>
      <c r="M195" s="200">
        <f t="shared" si="34"/>
        <v>0.23406117015237896</v>
      </c>
      <c r="N195" s="200">
        <f t="shared" si="34"/>
        <v>0.25303535483767614</v>
      </c>
      <c r="O195" s="200">
        <f t="shared" si="34"/>
        <v>0.23329178426953268</v>
      </c>
      <c r="P195" s="200">
        <f t="shared" si="34"/>
        <v>0.23273536156686025</v>
      </c>
      <c r="Q195" s="200">
        <f t="shared" si="34"/>
        <v>0.23646991105232085</v>
      </c>
    </row>
    <row r="196" spans="1:17" x14ac:dyDescent="0.25">
      <c r="A196" s="142" t="s">
        <v>163</v>
      </c>
      <c r="B196" s="199">
        <f t="shared" ref="B196:Q196" si="35">IF(B$95=0,0,B$95/B$70)</f>
        <v>8.4847569518869598E-2</v>
      </c>
      <c r="C196" s="199">
        <f t="shared" si="35"/>
        <v>8.6286368769920907E-2</v>
      </c>
      <c r="D196" s="199">
        <f t="shared" si="35"/>
        <v>8.4815230856056675E-2</v>
      </c>
      <c r="E196" s="199">
        <f t="shared" si="35"/>
        <v>8.4801596121090325E-2</v>
      </c>
      <c r="F196" s="199">
        <f t="shared" si="35"/>
        <v>8.5167930356985624E-2</v>
      </c>
      <c r="G196" s="199">
        <f t="shared" si="35"/>
        <v>8.2640634409847119E-2</v>
      </c>
      <c r="H196" s="199">
        <f t="shared" si="35"/>
        <v>8.1061811516763144E-2</v>
      </c>
      <c r="I196" s="199">
        <f t="shared" si="35"/>
        <v>8.1425170646839407E-2</v>
      </c>
      <c r="J196" s="199">
        <f t="shared" si="35"/>
        <v>7.8288392064052567E-2</v>
      </c>
      <c r="K196" s="199">
        <f t="shared" si="35"/>
        <v>8.7581271063179408E-2</v>
      </c>
      <c r="L196" s="199">
        <f t="shared" si="35"/>
        <v>8.4574611879231001E-2</v>
      </c>
      <c r="M196" s="199">
        <f t="shared" si="35"/>
        <v>8.7823828776568025E-2</v>
      </c>
      <c r="N196" s="199">
        <f t="shared" si="35"/>
        <v>7.3489356648838669E-2</v>
      </c>
      <c r="O196" s="199">
        <f t="shared" si="35"/>
        <v>8.2492695742860306E-2</v>
      </c>
      <c r="P196" s="199">
        <f t="shared" si="35"/>
        <v>8.028041441965994E-2</v>
      </c>
      <c r="Q196" s="199">
        <f t="shared" si="35"/>
        <v>8.1870090601312076E-2</v>
      </c>
    </row>
    <row r="197" spans="1:17" x14ac:dyDescent="0.25">
      <c r="A197" s="142" t="s">
        <v>162</v>
      </c>
      <c r="B197" s="199">
        <f t="shared" ref="B197:Q197" si="36">IF(B$99=0,0,B$99/B$70)</f>
        <v>0.13835484373452522</v>
      </c>
      <c r="C197" s="199">
        <f t="shared" si="36"/>
        <v>0.13798317679618768</v>
      </c>
      <c r="D197" s="199">
        <f t="shared" si="36"/>
        <v>0.13816854861920269</v>
      </c>
      <c r="E197" s="199">
        <f t="shared" si="36"/>
        <v>0.13726004365180672</v>
      </c>
      <c r="F197" s="199">
        <f t="shared" si="36"/>
        <v>0.1372839226416494</v>
      </c>
      <c r="G197" s="199">
        <f t="shared" si="36"/>
        <v>0.13699170020833362</v>
      </c>
      <c r="H197" s="199">
        <f t="shared" si="36"/>
        <v>0.13667019769836983</v>
      </c>
      <c r="I197" s="199">
        <f t="shared" si="36"/>
        <v>0.13633128110366521</v>
      </c>
      <c r="J197" s="199">
        <f t="shared" si="36"/>
        <v>0.13623934654467634</v>
      </c>
      <c r="K197" s="199">
        <f t="shared" si="36"/>
        <v>0.13592746233914271</v>
      </c>
      <c r="L197" s="199">
        <f t="shared" si="36"/>
        <v>0.13559760521680506</v>
      </c>
      <c r="M197" s="199">
        <f t="shared" si="36"/>
        <v>0.13577781808837505</v>
      </c>
      <c r="N197" s="199">
        <f t="shared" si="36"/>
        <v>0.14799438562481251</v>
      </c>
      <c r="O197" s="199">
        <f t="shared" si="36"/>
        <v>0.1358099619628878</v>
      </c>
      <c r="P197" s="199">
        <f t="shared" si="36"/>
        <v>0.13576991659867943</v>
      </c>
      <c r="Q197" s="199">
        <f t="shared" si="36"/>
        <v>0.13566251824643516</v>
      </c>
    </row>
    <row r="198" spans="1:17" x14ac:dyDescent="0.25">
      <c r="A198" s="140" t="s">
        <v>161</v>
      </c>
      <c r="B198" s="198">
        <f t="shared" ref="B198:Q198" si="37">IF(B$110=0,0,B$110/B$70)</f>
        <v>1.0834084454269742E-2</v>
      </c>
      <c r="C198" s="198">
        <f t="shared" si="37"/>
        <v>9.2919005399922493E-3</v>
      </c>
      <c r="D198" s="198">
        <f t="shared" si="37"/>
        <v>1.0661739343617492E-2</v>
      </c>
      <c r="E198" s="198">
        <f t="shared" si="37"/>
        <v>1.1431022531182666E-2</v>
      </c>
      <c r="F198" s="198">
        <f t="shared" si="37"/>
        <v>1.1076030906905033E-2</v>
      </c>
      <c r="G198" s="198">
        <f t="shared" si="37"/>
        <v>1.366622706426172E-2</v>
      </c>
      <c r="H198" s="198">
        <f t="shared" si="37"/>
        <v>1.5486311932341389E-2</v>
      </c>
      <c r="I198" s="198">
        <f t="shared" si="37"/>
        <v>1.5337751955544742E-2</v>
      </c>
      <c r="J198" s="198">
        <f t="shared" si="37"/>
        <v>1.8491720354847283E-2</v>
      </c>
      <c r="K198" s="198">
        <f t="shared" si="37"/>
        <v>9.2077813277764049E-3</v>
      </c>
      <c r="L198" s="198">
        <f t="shared" si="37"/>
        <v>1.2269304812519009E-2</v>
      </c>
      <c r="M198" s="198">
        <f t="shared" si="37"/>
        <v>1.0459523287435912E-2</v>
      </c>
      <c r="N198" s="198">
        <f t="shared" si="37"/>
        <v>3.1551612564024931E-2</v>
      </c>
      <c r="O198" s="198">
        <f t="shared" si="37"/>
        <v>1.4989126563784608E-2</v>
      </c>
      <c r="P198" s="198">
        <f t="shared" si="37"/>
        <v>1.6685030548520861E-2</v>
      </c>
      <c r="Q198" s="198">
        <f t="shared" si="37"/>
        <v>1.893730220457359E-2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43</v>
      </c>
      <c r="B200" s="77">
        <f t="shared" ref="B200:Q200" si="38">SUM(B$201:B$206,B$210:B$211,B$213:B$215)</f>
        <v>1.0000000000000002</v>
      </c>
      <c r="C200" s="77">
        <f t="shared" si="38"/>
        <v>0.99999999999999989</v>
      </c>
      <c r="D200" s="77">
        <f t="shared" si="38"/>
        <v>0.99999999999999989</v>
      </c>
      <c r="E200" s="77">
        <f t="shared" si="38"/>
        <v>0.99999999999999989</v>
      </c>
      <c r="F200" s="77">
        <f t="shared" si="38"/>
        <v>1</v>
      </c>
      <c r="G200" s="77">
        <f t="shared" si="38"/>
        <v>0.99999999999999944</v>
      </c>
      <c r="H200" s="77">
        <f t="shared" si="38"/>
        <v>1.0000000000000002</v>
      </c>
      <c r="I200" s="77">
        <f t="shared" si="38"/>
        <v>1</v>
      </c>
      <c r="J200" s="77">
        <f t="shared" si="38"/>
        <v>0.99999999999999978</v>
      </c>
      <c r="K200" s="77">
        <f t="shared" si="38"/>
        <v>1.0000000000000002</v>
      </c>
      <c r="L200" s="77">
        <f t="shared" si="38"/>
        <v>1.0000000000000002</v>
      </c>
      <c r="M200" s="77">
        <f t="shared" si="38"/>
        <v>1.0000000000000002</v>
      </c>
      <c r="N200" s="77">
        <f t="shared" si="38"/>
        <v>1.0000000000000002</v>
      </c>
      <c r="O200" s="77">
        <f t="shared" si="38"/>
        <v>0.99999999999999989</v>
      </c>
      <c r="P200" s="77">
        <f t="shared" si="38"/>
        <v>1</v>
      </c>
      <c r="Q200" s="77">
        <f t="shared" si="38"/>
        <v>1</v>
      </c>
    </row>
    <row r="201" spans="1:17" x14ac:dyDescent="0.25">
      <c r="A201" s="132" t="s">
        <v>84</v>
      </c>
      <c r="B201" s="203">
        <f t="shared" ref="B201:Q201" si="39">IF(B$113=0,0,B$113/B$112)</f>
        <v>2.9863300690245189E-3</v>
      </c>
      <c r="C201" s="203">
        <f t="shared" si="39"/>
        <v>3.2337609230667897E-3</v>
      </c>
      <c r="D201" s="203">
        <f t="shared" si="39"/>
        <v>3.7201544655900351E-3</v>
      </c>
      <c r="E201" s="203">
        <f t="shared" si="39"/>
        <v>3.827611628136926E-3</v>
      </c>
      <c r="F201" s="203">
        <f t="shared" si="39"/>
        <v>4.8123386975727845E-3</v>
      </c>
      <c r="G201" s="203">
        <f t="shared" si="39"/>
        <v>4.3395526708979179E-3</v>
      </c>
      <c r="H201" s="203">
        <f t="shared" si="39"/>
        <v>4.9681715889045167E-3</v>
      </c>
      <c r="I201" s="203">
        <f t="shared" si="39"/>
        <v>4.8763062835847958E-3</v>
      </c>
      <c r="J201" s="203">
        <f t="shared" si="39"/>
        <v>5.7796389958092356E-3</v>
      </c>
      <c r="K201" s="203">
        <f t="shared" si="39"/>
        <v>4.1162786797671784E-3</v>
      </c>
      <c r="L201" s="203">
        <f t="shared" si="39"/>
        <v>4.6802467490405265E-3</v>
      </c>
      <c r="M201" s="203">
        <f t="shared" si="39"/>
        <v>3.622585930003933E-3</v>
      </c>
      <c r="N201" s="203">
        <f t="shared" si="39"/>
        <v>4.4002366587725505E-3</v>
      </c>
      <c r="O201" s="203">
        <f t="shared" si="39"/>
        <v>3.2995039698638863E-3</v>
      </c>
      <c r="P201" s="203">
        <f t="shared" si="39"/>
        <v>3.34647833768436E-3</v>
      </c>
      <c r="Q201" s="203">
        <f t="shared" si="39"/>
        <v>3.261211268971598E-3</v>
      </c>
    </row>
    <row r="202" spans="1:17" x14ac:dyDescent="0.25">
      <c r="A202" s="76" t="s">
        <v>83</v>
      </c>
      <c r="B202" s="202">
        <f t="shared" ref="B202:Q202" si="40">IF(B$114=0,0,B$114/B$112)</f>
        <v>2.2610964393657666E-3</v>
      </c>
      <c r="C202" s="202">
        <f t="shared" si="40"/>
        <v>2.5074311661085823E-3</v>
      </c>
      <c r="D202" s="202">
        <f t="shared" si="40"/>
        <v>2.9841525023615277E-3</v>
      </c>
      <c r="E202" s="202">
        <f t="shared" si="40"/>
        <v>3.0844759907040511E-3</v>
      </c>
      <c r="F202" s="202">
        <f t="shared" si="40"/>
        <v>4.0598524268093588E-3</v>
      </c>
      <c r="G202" s="202">
        <f t="shared" si="40"/>
        <v>3.5973636923006761E-3</v>
      </c>
      <c r="H202" s="202">
        <f t="shared" si="40"/>
        <v>4.2077641274510394E-3</v>
      </c>
      <c r="I202" s="202">
        <f t="shared" si="40"/>
        <v>4.1127512972776534E-3</v>
      </c>
      <c r="J202" s="202">
        <f t="shared" si="40"/>
        <v>5.0121376988051976E-3</v>
      </c>
      <c r="K202" s="202">
        <f t="shared" si="40"/>
        <v>3.3694842235356785E-3</v>
      </c>
      <c r="L202" s="202">
        <f t="shared" si="40"/>
        <v>3.925306270160276E-3</v>
      </c>
      <c r="M202" s="202">
        <f t="shared" si="40"/>
        <v>2.8768988308857232E-3</v>
      </c>
      <c r="N202" s="202">
        <f t="shared" si="40"/>
        <v>3.6498883987834546E-3</v>
      </c>
      <c r="O202" s="202">
        <f t="shared" si="40"/>
        <v>2.5605450252103616E-3</v>
      </c>
      <c r="P202" s="202">
        <f t="shared" si="40"/>
        <v>2.6069146395389917E-3</v>
      </c>
      <c r="Q202" s="202">
        <f t="shared" si="40"/>
        <v>2.5232976644012457E-3</v>
      </c>
    </row>
    <row r="203" spans="1:17" x14ac:dyDescent="0.25">
      <c r="A203" s="76" t="s">
        <v>82</v>
      </c>
      <c r="B203" s="202">
        <f t="shared" ref="B203:Q203" si="41">IF(B$115=0,0,B$115/B$112)</f>
        <v>1.9876757458971057E-2</v>
      </c>
      <c r="C203" s="202">
        <f t="shared" si="41"/>
        <v>2.0149809514015331E-2</v>
      </c>
      <c r="D203" s="202">
        <f t="shared" si="41"/>
        <v>2.0877348932661542E-2</v>
      </c>
      <c r="E203" s="202">
        <f t="shared" si="41"/>
        <v>2.1143878689237765E-2</v>
      </c>
      <c r="F203" s="202">
        <f t="shared" si="41"/>
        <v>2.2318840019307375E-2</v>
      </c>
      <c r="G203" s="202">
        <f t="shared" si="41"/>
        <v>2.1621074296276577E-2</v>
      </c>
      <c r="H203" s="202">
        <f t="shared" si="41"/>
        <v>2.2649103346294299E-2</v>
      </c>
      <c r="I203" s="202">
        <f t="shared" si="41"/>
        <v>2.2646616313982289E-2</v>
      </c>
      <c r="J203" s="202">
        <f t="shared" si="41"/>
        <v>2.363975842627402E-2</v>
      </c>
      <c r="K203" s="202">
        <f t="shared" si="41"/>
        <v>2.1486361917247222E-2</v>
      </c>
      <c r="L203" s="202">
        <f t="shared" si="41"/>
        <v>2.2250371107278701E-2</v>
      </c>
      <c r="M203" s="202">
        <f t="shared" si="41"/>
        <v>2.0975995726008424E-2</v>
      </c>
      <c r="N203" s="202">
        <f t="shared" si="41"/>
        <v>2.1857026783331946E-2</v>
      </c>
      <c r="O203" s="202">
        <f t="shared" si="41"/>
        <v>2.0493220814384039E-2</v>
      </c>
      <c r="P203" s="202">
        <f t="shared" si="41"/>
        <v>2.0562113701504049E-2</v>
      </c>
      <c r="Q203" s="202">
        <f t="shared" si="41"/>
        <v>2.044313330123964E-2</v>
      </c>
    </row>
    <row r="204" spans="1:17" x14ac:dyDescent="0.25">
      <c r="A204" s="76" t="s">
        <v>81</v>
      </c>
      <c r="B204" s="202">
        <f t="shared" ref="B204:Q204" si="42">IF(B$116=0,0,B$116/B$112)</f>
        <v>2.0223028737725674E-3</v>
      </c>
      <c r="C204" s="202">
        <f t="shared" si="42"/>
        <v>2.2682766848938826E-3</v>
      </c>
      <c r="D204" s="202">
        <f t="shared" si="42"/>
        <v>2.7418133086238791E-3</v>
      </c>
      <c r="E204" s="202">
        <f t="shared" si="42"/>
        <v>2.8397879325048323E-3</v>
      </c>
      <c r="F204" s="202">
        <f t="shared" si="42"/>
        <v>3.8120855385859347E-3</v>
      </c>
      <c r="G204" s="202">
        <f t="shared" si="42"/>
        <v>3.3529873350892723E-3</v>
      </c>
      <c r="H204" s="202">
        <f t="shared" si="42"/>
        <v>3.9573890736775558E-3</v>
      </c>
      <c r="I204" s="202">
        <f t="shared" si="42"/>
        <v>3.8613398758402012E-3</v>
      </c>
      <c r="J204" s="202">
        <f t="shared" si="42"/>
        <v>4.7594268980178222E-3</v>
      </c>
      <c r="K204" s="202">
        <f t="shared" si="42"/>
        <v>3.1235914468139684E-3</v>
      </c>
      <c r="L204" s="202">
        <f t="shared" si="42"/>
        <v>3.6767312987441288E-3</v>
      </c>
      <c r="M204" s="202">
        <f t="shared" si="42"/>
        <v>2.6313706673626483E-3</v>
      </c>
      <c r="N204" s="202">
        <f t="shared" si="42"/>
        <v>3.4028254812464398E-3</v>
      </c>
      <c r="O204" s="202">
        <f t="shared" si="42"/>
        <v>2.3172322029632298E-3</v>
      </c>
      <c r="P204" s="202">
        <f t="shared" si="42"/>
        <v>2.3634026935381927E-3</v>
      </c>
      <c r="Q204" s="202">
        <f t="shared" si="42"/>
        <v>2.2803290353568401E-3</v>
      </c>
    </row>
    <row r="205" spans="1:17" x14ac:dyDescent="0.25">
      <c r="A205" s="129" t="s">
        <v>80</v>
      </c>
      <c r="B205" s="201">
        <f t="shared" ref="B205:Q205" si="43">IF(B$117=0,0,B$117/B$112)</f>
        <v>9.6402719525195122E-4</v>
      </c>
      <c r="C205" s="201">
        <f t="shared" si="43"/>
        <v>9.6548423817290627E-4</v>
      </c>
      <c r="D205" s="201">
        <f t="shared" si="43"/>
        <v>9.7834115696615685E-4</v>
      </c>
      <c r="E205" s="201">
        <f t="shared" si="43"/>
        <v>9.878236956320939E-4</v>
      </c>
      <c r="F205" s="201">
        <f t="shared" si="43"/>
        <v>1.0002531589868493E-3</v>
      </c>
      <c r="G205" s="201">
        <f t="shared" si="43"/>
        <v>9.8656533580864544E-4</v>
      </c>
      <c r="H205" s="201">
        <f t="shared" si="43"/>
        <v>1.0107825152269629E-3</v>
      </c>
      <c r="I205" s="201">
        <f t="shared" si="43"/>
        <v>1.0149664077445937E-3</v>
      </c>
      <c r="J205" s="201">
        <f t="shared" si="43"/>
        <v>1.0202120977914144E-3</v>
      </c>
      <c r="K205" s="201">
        <f t="shared" si="43"/>
        <v>9.9268723295321132E-4</v>
      </c>
      <c r="L205" s="201">
        <f t="shared" si="43"/>
        <v>1.0035154502963976E-3</v>
      </c>
      <c r="M205" s="201">
        <f t="shared" si="43"/>
        <v>9.9121526264128431E-4</v>
      </c>
      <c r="N205" s="201">
        <f t="shared" si="43"/>
        <v>9.9741117752611091E-4</v>
      </c>
      <c r="O205" s="201">
        <f t="shared" si="43"/>
        <v>9.822717669006561E-4</v>
      </c>
      <c r="P205" s="201">
        <f t="shared" si="43"/>
        <v>9.8307564414616688E-4</v>
      </c>
      <c r="Q205" s="201">
        <f t="shared" si="43"/>
        <v>9.8088223361475729E-4</v>
      </c>
    </row>
    <row r="206" spans="1:17" x14ac:dyDescent="0.25">
      <c r="A206" s="127" t="s">
        <v>147</v>
      </c>
      <c r="B206" s="200">
        <f t="shared" ref="B206:Q206" si="44">IF(B$122=0,0,B$122/B$112)</f>
        <v>0.55697251949934268</v>
      </c>
      <c r="C206" s="200">
        <f t="shared" si="44"/>
        <v>0.55111660162674281</v>
      </c>
      <c r="D206" s="200">
        <f t="shared" si="44"/>
        <v>0.55069775935817267</v>
      </c>
      <c r="E206" s="200">
        <f t="shared" si="44"/>
        <v>0.54957919115905207</v>
      </c>
      <c r="F206" s="200">
        <f t="shared" si="44"/>
        <v>0.55304180362064603</v>
      </c>
      <c r="G206" s="200">
        <f t="shared" si="44"/>
        <v>0.5530092135913387</v>
      </c>
      <c r="H206" s="200">
        <f t="shared" si="44"/>
        <v>0.54952481354717431</v>
      </c>
      <c r="I206" s="200">
        <f t="shared" si="44"/>
        <v>0.5452486300670405</v>
      </c>
      <c r="J206" s="200">
        <f t="shared" si="44"/>
        <v>0.53934042957760064</v>
      </c>
      <c r="K206" s="200">
        <f t="shared" si="44"/>
        <v>0.5430154730309722</v>
      </c>
      <c r="L206" s="200">
        <f t="shared" si="44"/>
        <v>0.54362728957340267</v>
      </c>
      <c r="M206" s="200">
        <f t="shared" si="44"/>
        <v>0.54915415782070875</v>
      </c>
      <c r="N206" s="200">
        <f t="shared" si="44"/>
        <v>0.54716717253636782</v>
      </c>
      <c r="O206" s="200">
        <f t="shared" si="44"/>
        <v>0.55000009179265041</v>
      </c>
      <c r="P206" s="200">
        <f t="shared" si="44"/>
        <v>0.54926347938822928</v>
      </c>
      <c r="Q206" s="200">
        <f t="shared" si="44"/>
        <v>0.54941321561371226</v>
      </c>
    </row>
    <row r="207" spans="1:17" x14ac:dyDescent="0.25">
      <c r="A207" s="142" t="s">
        <v>160</v>
      </c>
      <c r="B207" s="199">
        <f t="shared" ref="B207:Q207" si="45">IF(B$123=0,0,B$123/B$112)</f>
        <v>0.30626011670955916</v>
      </c>
      <c r="C207" s="199">
        <f t="shared" si="45"/>
        <v>0.27599201963895587</v>
      </c>
      <c r="D207" s="199">
        <f t="shared" si="45"/>
        <v>0.27879697185769259</v>
      </c>
      <c r="E207" s="199">
        <f t="shared" si="45"/>
        <v>0.25446325222009719</v>
      </c>
      <c r="F207" s="199">
        <f t="shared" si="45"/>
        <v>0.23641845076858542</v>
      </c>
      <c r="G207" s="199">
        <f t="shared" si="45"/>
        <v>0.24877092985894858</v>
      </c>
      <c r="H207" s="199">
        <f t="shared" si="45"/>
        <v>0.24652907778949906</v>
      </c>
      <c r="I207" s="199">
        <f t="shared" si="45"/>
        <v>0.2433547319757485</v>
      </c>
      <c r="J207" s="199">
        <f t="shared" si="45"/>
        <v>0.22873770261457713</v>
      </c>
      <c r="K207" s="199">
        <f t="shared" si="45"/>
        <v>0.21784582804381025</v>
      </c>
      <c r="L207" s="199">
        <f t="shared" si="45"/>
        <v>0.21663662494267608</v>
      </c>
      <c r="M207" s="199">
        <f t="shared" si="45"/>
        <v>0.22584870409006949</v>
      </c>
      <c r="N207" s="199">
        <f t="shared" si="45"/>
        <v>0.22040186718218363</v>
      </c>
      <c r="O207" s="199">
        <f t="shared" si="45"/>
        <v>0.22472552944156668</v>
      </c>
      <c r="P207" s="199">
        <f t="shared" si="45"/>
        <v>0.21449169560788603</v>
      </c>
      <c r="Q207" s="199">
        <f t="shared" si="45"/>
        <v>0.21234416276211229</v>
      </c>
    </row>
    <row r="208" spans="1:17" x14ac:dyDescent="0.25">
      <c r="A208" s="142" t="s">
        <v>159</v>
      </c>
      <c r="B208" s="199">
        <f t="shared" ref="B208:Q208" si="46">IF(B$129=0,0,B$129/B$112)</f>
        <v>0.25071240278978363</v>
      </c>
      <c r="C208" s="199">
        <f t="shared" si="46"/>
        <v>0.27512458198778705</v>
      </c>
      <c r="D208" s="199">
        <f t="shared" si="46"/>
        <v>0.27190078750048002</v>
      </c>
      <c r="E208" s="199">
        <f t="shared" si="46"/>
        <v>0.29511593893895488</v>
      </c>
      <c r="F208" s="199">
        <f t="shared" si="46"/>
        <v>0.31662335285206061</v>
      </c>
      <c r="G208" s="199">
        <f t="shared" si="46"/>
        <v>0.30423828373239037</v>
      </c>
      <c r="H208" s="199">
        <f t="shared" si="46"/>
        <v>0.30299573575767508</v>
      </c>
      <c r="I208" s="199">
        <f t="shared" si="46"/>
        <v>0.30189389809129191</v>
      </c>
      <c r="J208" s="199">
        <f t="shared" si="46"/>
        <v>0.31060272696302366</v>
      </c>
      <c r="K208" s="199">
        <f t="shared" si="46"/>
        <v>0.32516964498716189</v>
      </c>
      <c r="L208" s="199">
        <f t="shared" si="46"/>
        <v>0.32699066463072657</v>
      </c>
      <c r="M208" s="199">
        <f t="shared" si="46"/>
        <v>0.32330545373063918</v>
      </c>
      <c r="N208" s="199">
        <f t="shared" si="46"/>
        <v>0.32676530535418419</v>
      </c>
      <c r="O208" s="199">
        <f t="shared" si="46"/>
        <v>0.32527456235108365</v>
      </c>
      <c r="P208" s="199">
        <f t="shared" si="46"/>
        <v>0.33477178378034322</v>
      </c>
      <c r="Q208" s="199">
        <f t="shared" si="46"/>
        <v>0.3370690528516001</v>
      </c>
    </row>
    <row r="209" spans="1:17" x14ac:dyDescent="0.25">
      <c r="A209" s="127" t="s">
        <v>146</v>
      </c>
      <c r="B209" s="200">
        <f t="shared" ref="B209:Q209" si="47">IF(B$130=0,0,B$130/B$112)</f>
        <v>0.26620523440927418</v>
      </c>
      <c r="C209" s="200">
        <f t="shared" si="47"/>
        <v>0.26371840332355972</v>
      </c>
      <c r="D209" s="200">
        <f t="shared" si="47"/>
        <v>0.26373772923280908</v>
      </c>
      <c r="E209" s="200">
        <f t="shared" si="47"/>
        <v>0.26392700945801417</v>
      </c>
      <c r="F209" s="200">
        <f t="shared" si="47"/>
        <v>0.26474952828197712</v>
      </c>
      <c r="G209" s="200">
        <f t="shared" si="47"/>
        <v>0.25884677230412745</v>
      </c>
      <c r="H209" s="200">
        <f t="shared" si="47"/>
        <v>0.26603188645659515</v>
      </c>
      <c r="I209" s="200">
        <f t="shared" si="47"/>
        <v>0.26335981871420178</v>
      </c>
      <c r="J209" s="200">
        <f t="shared" si="47"/>
        <v>0.26475418264121237</v>
      </c>
      <c r="K209" s="200">
        <f t="shared" si="47"/>
        <v>0.26266532214484944</v>
      </c>
      <c r="L209" s="200">
        <f t="shared" si="47"/>
        <v>0.2620165603123577</v>
      </c>
      <c r="M209" s="200">
        <f t="shared" si="47"/>
        <v>0.26131812370629925</v>
      </c>
      <c r="N209" s="200">
        <f t="shared" si="47"/>
        <v>0.26311820735844521</v>
      </c>
      <c r="O209" s="200">
        <f t="shared" si="47"/>
        <v>0.26152300462682671</v>
      </c>
      <c r="P209" s="200">
        <f t="shared" si="47"/>
        <v>0.26800820778746842</v>
      </c>
      <c r="Q209" s="200">
        <f t="shared" si="47"/>
        <v>0.26494694249709894</v>
      </c>
    </row>
    <row r="210" spans="1:17" x14ac:dyDescent="0.25">
      <c r="A210" s="142" t="s">
        <v>158</v>
      </c>
      <c r="B210" s="199">
        <f t="shared" ref="B210:Q210" si="48">IF(B$131=0,0,B$131/B$112)</f>
        <v>0.13162066281620616</v>
      </c>
      <c r="C210" s="199">
        <f t="shared" si="48"/>
        <v>0.13636012164973252</v>
      </c>
      <c r="D210" s="199">
        <f t="shared" si="48"/>
        <v>0.14166174578409396</v>
      </c>
      <c r="E210" s="199">
        <f t="shared" si="48"/>
        <v>0.13391312881850528</v>
      </c>
      <c r="F210" s="199">
        <f t="shared" si="48"/>
        <v>0.12790220952837433</v>
      </c>
      <c r="G210" s="199">
        <f t="shared" si="48"/>
        <v>0.11028256434515753</v>
      </c>
      <c r="H210" s="199">
        <f t="shared" si="48"/>
        <v>8.9514778864634506E-2</v>
      </c>
      <c r="I210" s="199">
        <f t="shared" si="48"/>
        <v>8.8029269782707392E-2</v>
      </c>
      <c r="J210" s="199">
        <f t="shared" si="48"/>
        <v>8.4097606786896692E-2</v>
      </c>
      <c r="K210" s="199">
        <f t="shared" si="48"/>
        <v>0.1255243055900673</v>
      </c>
      <c r="L210" s="199">
        <f t="shared" si="48"/>
        <v>0.11767467053327359</v>
      </c>
      <c r="M210" s="199">
        <f t="shared" si="48"/>
        <v>0.12107396032986056</v>
      </c>
      <c r="N210" s="199">
        <f t="shared" si="48"/>
        <v>0.1030328344342453</v>
      </c>
      <c r="O210" s="199">
        <f t="shared" si="48"/>
        <v>0.10611152033095911</v>
      </c>
      <c r="P210" s="199">
        <f t="shared" si="48"/>
        <v>9.6997025054320146E-2</v>
      </c>
      <c r="Q210" s="199">
        <f t="shared" si="48"/>
        <v>8.7873762544779258E-2</v>
      </c>
    </row>
    <row r="211" spans="1:17" x14ac:dyDescent="0.25">
      <c r="A211" s="142" t="s">
        <v>157</v>
      </c>
      <c r="B211" s="199">
        <f t="shared" ref="B211:Q211" si="49">IF(B$136=0,0,B$136/B$112)</f>
        <v>0.134584571593068</v>
      </c>
      <c r="C211" s="199">
        <f t="shared" si="49"/>
        <v>0.12735828167382718</v>
      </c>
      <c r="D211" s="199">
        <f t="shared" si="49"/>
        <v>0.12207598344871518</v>
      </c>
      <c r="E211" s="199">
        <f t="shared" si="49"/>
        <v>0.13001388063950886</v>
      </c>
      <c r="F211" s="199">
        <f t="shared" si="49"/>
        <v>0.13684731875360276</v>
      </c>
      <c r="G211" s="199">
        <f t="shared" si="49"/>
        <v>0.14856420795896988</v>
      </c>
      <c r="H211" s="199">
        <f t="shared" si="49"/>
        <v>0.17651710759196065</v>
      </c>
      <c r="I211" s="199">
        <f t="shared" si="49"/>
        <v>0.17533054893149441</v>
      </c>
      <c r="J211" s="199">
        <f t="shared" si="49"/>
        <v>0.18065657585431558</v>
      </c>
      <c r="K211" s="199">
        <f t="shared" si="49"/>
        <v>0.13714101655478222</v>
      </c>
      <c r="L211" s="199">
        <f t="shared" si="49"/>
        <v>0.1443418897790841</v>
      </c>
      <c r="M211" s="199">
        <f t="shared" si="49"/>
        <v>0.14024416337643875</v>
      </c>
      <c r="N211" s="199">
        <f t="shared" si="49"/>
        <v>0.16008537292419994</v>
      </c>
      <c r="O211" s="199">
        <f t="shared" si="49"/>
        <v>0.1554114842958676</v>
      </c>
      <c r="P211" s="199">
        <f t="shared" si="49"/>
        <v>0.17101118273314833</v>
      </c>
      <c r="Q211" s="199">
        <f t="shared" si="49"/>
        <v>0.17707317995231961</v>
      </c>
    </row>
    <row r="212" spans="1:17" x14ac:dyDescent="0.25">
      <c r="A212" s="127" t="s">
        <v>145</v>
      </c>
      <c r="B212" s="200">
        <f t="shared" ref="B212:Q212" si="50">IF(B$137=0,0,B$137/B$112)</f>
        <v>0.14871173205499744</v>
      </c>
      <c r="C212" s="200">
        <f t="shared" si="50"/>
        <v>0.1560402325234399</v>
      </c>
      <c r="D212" s="200">
        <f t="shared" si="50"/>
        <v>0.15426270104281495</v>
      </c>
      <c r="E212" s="200">
        <f t="shared" si="50"/>
        <v>0.15461022144671815</v>
      </c>
      <c r="F212" s="200">
        <f t="shared" si="50"/>
        <v>0.14620529825611464</v>
      </c>
      <c r="G212" s="200">
        <f t="shared" si="50"/>
        <v>0.15424647077416032</v>
      </c>
      <c r="H212" s="200">
        <f t="shared" si="50"/>
        <v>0.14765008934467636</v>
      </c>
      <c r="I212" s="200">
        <f t="shared" si="50"/>
        <v>0.15487957104032815</v>
      </c>
      <c r="J212" s="200">
        <f t="shared" si="50"/>
        <v>0.15569421366448918</v>
      </c>
      <c r="K212" s="200">
        <f t="shared" si="50"/>
        <v>0.16123080132386128</v>
      </c>
      <c r="L212" s="200">
        <f t="shared" si="50"/>
        <v>0.15881997923871971</v>
      </c>
      <c r="M212" s="200">
        <f t="shared" si="50"/>
        <v>0.15842965205609016</v>
      </c>
      <c r="N212" s="200">
        <f t="shared" si="50"/>
        <v>0.15540723160552664</v>
      </c>
      <c r="O212" s="200">
        <f t="shared" si="50"/>
        <v>0.15882412980120081</v>
      </c>
      <c r="P212" s="200">
        <f t="shared" si="50"/>
        <v>0.15286632780789056</v>
      </c>
      <c r="Q212" s="200">
        <f t="shared" si="50"/>
        <v>0.15615098838560476</v>
      </c>
    </row>
    <row r="213" spans="1:17" x14ac:dyDescent="0.25">
      <c r="A213" s="142" t="s">
        <v>156</v>
      </c>
      <c r="B213" s="199">
        <f t="shared" ref="B213:Q213" si="51">IF(B$138=0,0,B$138/B$112)</f>
        <v>4.9923892502070473E-2</v>
      </c>
      <c r="C213" s="199">
        <f t="shared" si="51"/>
        <v>5.1128200391979371E-2</v>
      </c>
      <c r="D213" s="199">
        <f t="shared" si="51"/>
        <v>4.9415147167168091E-2</v>
      </c>
      <c r="E213" s="199">
        <f t="shared" si="51"/>
        <v>4.657305904511698E-2</v>
      </c>
      <c r="F213" s="199">
        <f t="shared" si="51"/>
        <v>4.5416480939863738E-2</v>
      </c>
      <c r="G213" s="199">
        <f t="shared" si="51"/>
        <v>4.5418619906700992E-2</v>
      </c>
      <c r="H213" s="199">
        <f t="shared" si="51"/>
        <v>4.3878087074525257E-2</v>
      </c>
      <c r="I213" s="199">
        <f t="shared" si="51"/>
        <v>4.4682360115743482E-2</v>
      </c>
      <c r="J213" s="199">
        <f t="shared" si="51"/>
        <v>4.7518185130414836E-2</v>
      </c>
      <c r="K213" s="199">
        <f t="shared" si="51"/>
        <v>5.2679645583912173E-2</v>
      </c>
      <c r="L213" s="199">
        <f t="shared" si="51"/>
        <v>5.0821444152297342E-2</v>
      </c>
      <c r="M213" s="199">
        <f t="shared" si="51"/>
        <v>4.5548383840658381E-2</v>
      </c>
      <c r="N213" s="199">
        <f t="shared" si="51"/>
        <v>4.0179450979065535E-2</v>
      </c>
      <c r="O213" s="199">
        <f t="shared" si="51"/>
        <v>4.3184585349891939E-2</v>
      </c>
      <c r="P213" s="199">
        <f t="shared" si="51"/>
        <v>4.3401942400213028E-2</v>
      </c>
      <c r="Q213" s="199">
        <f t="shared" si="51"/>
        <v>4.4606456584588665E-2</v>
      </c>
    </row>
    <row r="214" spans="1:17" x14ac:dyDescent="0.25">
      <c r="A214" s="142" t="s">
        <v>155</v>
      </c>
      <c r="B214" s="199">
        <f t="shared" ref="B214:Q214" si="52">IF(B$142=0,0,B$142/B$112)</f>
        <v>8.724941027670241E-2</v>
      </c>
      <c r="C214" s="199">
        <f t="shared" si="52"/>
        <v>8.9924494685077044E-2</v>
      </c>
      <c r="D214" s="199">
        <f t="shared" si="52"/>
        <v>8.9017830283803362E-2</v>
      </c>
      <c r="E214" s="199">
        <f t="shared" si="52"/>
        <v>9.0701107997442826E-2</v>
      </c>
      <c r="F214" s="199">
        <f t="shared" si="52"/>
        <v>8.7278716976589441E-2</v>
      </c>
      <c r="G214" s="199">
        <f t="shared" si="52"/>
        <v>9.0471282634390651E-2</v>
      </c>
      <c r="H214" s="199">
        <f t="shared" si="52"/>
        <v>9.118011609357754E-2</v>
      </c>
      <c r="I214" s="199">
        <f t="shared" si="52"/>
        <v>9.8624129717152953E-2</v>
      </c>
      <c r="J214" s="199">
        <f t="shared" si="52"/>
        <v>9.7817184546417121E-2</v>
      </c>
      <c r="K214" s="199">
        <f t="shared" si="52"/>
        <v>9.9876126570221296E-2</v>
      </c>
      <c r="L214" s="199">
        <f t="shared" si="52"/>
        <v>9.7203773110139502E-2</v>
      </c>
      <c r="M214" s="199">
        <f t="shared" si="52"/>
        <v>9.7255775406964853E-2</v>
      </c>
      <c r="N214" s="199">
        <f t="shared" si="52"/>
        <v>9.4774731943229926E-2</v>
      </c>
      <c r="O214" s="199">
        <f t="shared" si="52"/>
        <v>9.6899709062219008E-2</v>
      </c>
      <c r="P214" s="199">
        <f t="shared" si="52"/>
        <v>9.3585385509754732E-2</v>
      </c>
      <c r="Q214" s="199">
        <f t="shared" si="52"/>
        <v>9.7094163537330011E-2</v>
      </c>
    </row>
    <row r="215" spans="1:17" x14ac:dyDescent="0.25">
      <c r="A215" s="140" t="s">
        <v>154</v>
      </c>
      <c r="B215" s="198">
        <f t="shared" ref="B215:Q215" si="53">IF(B$153=0,0,B$153/B$112)</f>
        <v>1.1538429276224576E-2</v>
      </c>
      <c r="C215" s="198">
        <f t="shared" si="53"/>
        <v>1.4987537446383481E-2</v>
      </c>
      <c r="D215" s="198">
        <f t="shared" si="53"/>
        <v>1.582972359184346E-2</v>
      </c>
      <c r="E215" s="198">
        <f t="shared" si="53"/>
        <v>1.733605440415836E-2</v>
      </c>
      <c r="F215" s="198">
        <f t="shared" si="53"/>
        <v>1.3510100339661511E-2</v>
      </c>
      <c r="G215" s="198">
        <f t="shared" si="53"/>
        <v>1.835656823306861E-2</v>
      </c>
      <c r="H215" s="198">
        <f t="shared" si="53"/>
        <v>1.2591886176573532E-2</v>
      </c>
      <c r="I215" s="198">
        <f t="shared" si="53"/>
        <v>1.1573081207431684E-2</v>
      </c>
      <c r="J215" s="198">
        <f t="shared" si="53"/>
        <v>1.0358843987657232E-2</v>
      </c>
      <c r="K215" s="198">
        <f t="shared" si="53"/>
        <v>8.6750291697278038E-3</v>
      </c>
      <c r="L215" s="198">
        <f t="shared" si="53"/>
        <v>1.0794761976282841E-2</v>
      </c>
      <c r="M215" s="198">
        <f t="shared" si="53"/>
        <v>1.5625492808466888E-2</v>
      </c>
      <c r="N215" s="198">
        <f t="shared" si="53"/>
        <v>2.0453048683231178E-2</v>
      </c>
      <c r="O215" s="198">
        <f t="shared" si="53"/>
        <v>1.8739835389089788E-2</v>
      </c>
      <c r="P215" s="198">
        <f t="shared" si="53"/>
        <v>1.5878999897922814E-2</v>
      </c>
      <c r="Q215" s="198">
        <f t="shared" si="53"/>
        <v>1.4450368263686088E-2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119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45</v>
      </c>
      <c r="B220" s="133">
        <f t="shared" ref="B220:Q220" si="54">SUM(B$221:B$227)</f>
        <v>335.30090657143978</v>
      </c>
      <c r="C220" s="133">
        <f t="shared" si="54"/>
        <v>349.8356611920982</v>
      </c>
      <c r="D220" s="133">
        <f t="shared" si="54"/>
        <v>343.41851444271492</v>
      </c>
      <c r="E220" s="133">
        <f t="shared" si="54"/>
        <v>334.69080152884783</v>
      </c>
      <c r="F220" s="133">
        <f t="shared" si="54"/>
        <v>328.59649790793708</v>
      </c>
      <c r="G220" s="133">
        <f t="shared" si="54"/>
        <v>283.22510894331509</v>
      </c>
      <c r="H220" s="133">
        <f t="shared" si="54"/>
        <v>293.29276723618625</v>
      </c>
      <c r="I220" s="133">
        <f t="shared" si="54"/>
        <v>284.52946492722725</v>
      </c>
      <c r="J220" s="133">
        <f t="shared" si="54"/>
        <v>272.93272560075513</v>
      </c>
      <c r="K220" s="133">
        <f t="shared" si="54"/>
        <v>300.77621868674555</v>
      </c>
      <c r="L220" s="133">
        <f t="shared" si="54"/>
        <v>276.43127028797028</v>
      </c>
      <c r="M220" s="133">
        <f t="shared" si="54"/>
        <v>269.59540877557703</v>
      </c>
      <c r="N220" s="133">
        <f t="shared" si="54"/>
        <v>282.63956653360378</v>
      </c>
      <c r="O220" s="133">
        <f t="shared" si="54"/>
        <v>281.47249970645771</v>
      </c>
      <c r="P220" s="133">
        <f t="shared" si="54"/>
        <v>269.60151827290861</v>
      </c>
      <c r="Q220" s="133">
        <f t="shared" si="54"/>
        <v>270.89456371430452</v>
      </c>
    </row>
    <row r="221" spans="1:17" x14ac:dyDescent="0.25">
      <c r="A221" s="132" t="s">
        <v>84</v>
      </c>
      <c r="B221" s="131">
        <f>IF(B$6=0,0,B$6/NFM!B$11*1000)</f>
        <v>0.7424870044604287</v>
      </c>
      <c r="C221" s="131">
        <f>IF(C$6=0,0,C$6/NFM!C$11*1000)</f>
        <v>0.85947971407752521</v>
      </c>
      <c r="D221" s="131">
        <f>IF(D$6=0,0,D$6/NFM!D$11*1000)</f>
        <v>0.79483919789704482</v>
      </c>
      <c r="E221" s="131">
        <f>IF(E$6=0,0,E$6/NFM!E$11*1000)</f>
        <v>0.8586673220174601</v>
      </c>
      <c r="F221" s="131">
        <f>IF(F$6=0,0,F$6/NFM!F$11*1000)</f>
        <v>0.80550855522486342</v>
      </c>
      <c r="G221" s="131">
        <f>IF(G$6=0,0,G$6/NFM!G$11*1000)</f>
        <v>0.77701643470868897</v>
      </c>
      <c r="H221" s="131">
        <f>IF(H$6=0,0,H$6/NFM!H$11*1000)</f>
        <v>0.75600523239130546</v>
      </c>
      <c r="I221" s="131">
        <f>IF(I$6=0,0,I$6/NFM!I$11*1000)</f>
        <v>0.69668807581561187</v>
      </c>
      <c r="J221" s="131">
        <f>IF(J$6=0,0,J$6/NFM!J$11*1000)</f>
        <v>0.39957965609622098</v>
      </c>
      <c r="K221" s="131">
        <f>IF(K$6=0,0,K$6/NFM!K$11*1000)</f>
        <v>0.44335733835673485</v>
      </c>
      <c r="L221" s="131">
        <f>IF(L$6=0,0,L$6/NFM!L$11*1000)</f>
        <v>0.41069525750794045</v>
      </c>
      <c r="M221" s="131">
        <f>IF(M$6=0,0,M$6/NFM!M$11*1000)</f>
        <v>0.40105784636198627</v>
      </c>
      <c r="N221" s="131">
        <f>IF(N$6=0,0,N$6/NFM!N$11*1000)</f>
        <v>0.42290234747994621</v>
      </c>
      <c r="O221" s="131">
        <f>IF(O$6=0,0,O$6/NFM!O$11*1000)</f>
        <v>0.41762552808112924</v>
      </c>
      <c r="P221" s="131">
        <f>IF(P$6=0,0,P$6/NFM!P$11*1000)</f>
        <v>0.40260319798656968</v>
      </c>
      <c r="Q221" s="131">
        <f>IF(Q$6=0,0,Q$6/NFM!Q$11*1000)</f>
        <v>0.40689664536496484</v>
      </c>
    </row>
    <row r="222" spans="1:17" x14ac:dyDescent="0.25">
      <c r="A222" s="76" t="s">
        <v>83</v>
      </c>
      <c r="B222" s="130">
        <f>IF(B$7=0,0,B$7/NFM!B$11*1000)</f>
        <v>0.49548831505729124</v>
      </c>
      <c r="C222" s="130">
        <f>IF(C$7=0,0,C$7/NFM!C$11*1000)</f>
        <v>0.60097375191107016</v>
      </c>
      <c r="D222" s="130">
        <f>IF(D$7=0,0,D$7/NFM!D$11*1000)</f>
        <v>0.54214987316840457</v>
      </c>
      <c r="E222" s="130">
        <f>IF(E$7=0,0,E$7/NFM!E$11*1000)</f>
        <v>0.61185026146905241</v>
      </c>
      <c r="F222" s="130">
        <f>IF(F$7=0,0,F$7/NFM!F$11*1000)</f>
        <v>0.56193181462512587</v>
      </c>
      <c r="G222" s="130">
        <f>IF(G$7=0,0,G$7/NFM!G$11*1000)</f>
        <v>0.56669539028306337</v>
      </c>
      <c r="H222" s="130">
        <f>IF(H$7=0,0,H$7/NFM!H$11*1000)</f>
        <v>0.53574370009485262</v>
      </c>
      <c r="I222" s="130">
        <f>IF(I$7=0,0,I$7/NFM!I$11*1000)</f>
        <v>0.48778881460819873</v>
      </c>
      <c r="J222" s="130">
        <f>IF(J$7=0,0,J$7/NFM!J$11*1000)</f>
        <v>0.19978982804811049</v>
      </c>
      <c r="K222" s="130">
        <f>IF(K$7=0,0,K$7/NFM!K$11*1000)</f>
        <v>0.22167866917836743</v>
      </c>
      <c r="L222" s="130">
        <f>IF(L$7=0,0,L$7/NFM!L$11*1000)</f>
        <v>0.20534762875397022</v>
      </c>
      <c r="M222" s="130">
        <f>IF(M$7=0,0,M$7/NFM!M$11*1000)</f>
        <v>0.20052892318099316</v>
      </c>
      <c r="N222" s="130">
        <f>IF(N$7=0,0,N$7/NFM!N$11*1000)</f>
        <v>0.2114511737399731</v>
      </c>
      <c r="O222" s="130">
        <f>IF(O$7=0,0,O$7/NFM!O$11*1000)</f>
        <v>0.20881276404056462</v>
      </c>
      <c r="P222" s="130">
        <f>IF(P$7=0,0,P$7/NFM!P$11*1000)</f>
        <v>0.20130159899328484</v>
      </c>
      <c r="Q222" s="130">
        <f>IF(Q$7=0,0,Q$7/NFM!Q$11*1000)</f>
        <v>0.20344832268248242</v>
      </c>
    </row>
    <row r="223" spans="1:17" x14ac:dyDescent="0.25">
      <c r="A223" s="76" t="s">
        <v>82</v>
      </c>
      <c r="B223" s="130">
        <f>IF(B$8=0,0,B$8/NFM!B$11*1000)</f>
        <v>5.8297479312477511</v>
      </c>
      <c r="C223" s="130">
        <f>IF(C$8=0,0,C$8/NFM!C$11*1000)</f>
        <v>6.2135390449844525</v>
      </c>
      <c r="D223" s="130">
        <f>IF(D$8=0,0,D$8/NFM!D$11*1000)</f>
        <v>6.0850355622977101</v>
      </c>
      <c r="E223" s="130">
        <f>IF(E$8=0,0,E$8/NFM!E$11*1000)</f>
        <v>6.0474210576254359</v>
      </c>
      <c r="F223" s="130">
        <f>IF(F$8=0,0,F$8/NFM!F$11*1000)</f>
        <v>5.9630531966099332</v>
      </c>
      <c r="G223" s="130">
        <f>IF(G$8=0,0,G$8/NFM!G$11*1000)</f>
        <v>5.2057464373781039</v>
      </c>
      <c r="H223" s="130">
        <f>IF(H$8=0,0,H$8/NFM!H$11*1000)</f>
        <v>5.2178480696031855</v>
      </c>
      <c r="I223" s="130">
        <f>IF(I$8=0,0,I$8/NFM!I$11*1000)</f>
        <v>5.0362155666857786</v>
      </c>
      <c r="J223" s="130">
        <f>IF(J$8=0,0,J$8/NFM!J$11*1000)</f>
        <v>4.5278024518537245</v>
      </c>
      <c r="K223" s="130">
        <f>IF(K$8=0,0,K$8/NFM!K$11*1000)</f>
        <v>5.0143461775868809</v>
      </c>
      <c r="L223" s="130">
        <f>IF(L$8=0,0,L$8/NFM!L$11*1000)</f>
        <v>4.5985348944743798</v>
      </c>
      <c r="M223" s="130">
        <f>IF(M$8=0,0,M$8/NFM!M$11*1000)</f>
        <v>4.4380867853238621</v>
      </c>
      <c r="N223" s="130">
        <f>IF(N$8=0,0,N$8/NFM!N$11*1000)</f>
        <v>4.6389697050449534</v>
      </c>
      <c r="O223" s="130">
        <f>IF(O$8=0,0,O$8/NFM!O$11*1000)</f>
        <v>4.5884193720415771</v>
      </c>
      <c r="P223" s="130">
        <f>IF(P$8=0,0,P$8/NFM!P$11*1000)</f>
        <v>4.4166680189513601</v>
      </c>
      <c r="Q223" s="130">
        <f>IF(Q$8=0,0,Q$8/NFM!Q$11*1000)</f>
        <v>4.4511189028679601</v>
      </c>
    </row>
    <row r="224" spans="1:17" x14ac:dyDescent="0.25">
      <c r="A224" s="76" t="s">
        <v>81</v>
      </c>
      <c r="B224" s="130">
        <f>IF(B$9=0,0,B$9/NFM!B$11*1000)</f>
        <v>0.41315541858957877</v>
      </c>
      <c r="C224" s="130">
        <f>IF(C$9=0,0,C$9/NFM!C$11*1000)</f>
        <v>0.51480509785558504</v>
      </c>
      <c r="D224" s="130">
        <f>IF(D$9=0,0,D$9/NFM!D$11*1000)</f>
        <v>0.45792009825885788</v>
      </c>
      <c r="E224" s="130">
        <f>IF(E$9=0,0,E$9/NFM!E$11*1000)</f>
        <v>0.52957790795291648</v>
      </c>
      <c r="F224" s="130">
        <f>IF(F$9=0,0,F$9/NFM!F$11*1000)</f>
        <v>0.48073956775854659</v>
      </c>
      <c r="G224" s="130">
        <f>IF(G$9=0,0,G$9/NFM!G$11*1000)</f>
        <v>0.49658837547452167</v>
      </c>
      <c r="H224" s="130">
        <f>IF(H$9=0,0,H$9/NFM!H$11*1000)</f>
        <v>0.46232318932936822</v>
      </c>
      <c r="I224" s="130">
        <f>IF(I$9=0,0,I$9/NFM!I$11*1000)</f>
        <v>0.418155727539061</v>
      </c>
      <c r="J224" s="130">
        <f>IF(J$9=0,0,J$9/NFM!J$11*1000)</f>
        <v>0.13319321869874035</v>
      </c>
      <c r="K224" s="130">
        <f>IF(K$9=0,0,K$9/NFM!K$11*1000)</f>
        <v>0.14778577945224491</v>
      </c>
      <c r="L224" s="130">
        <f>IF(L$9=0,0,L$9/NFM!L$11*1000)</f>
        <v>0.13689841916931345</v>
      </c>
      <c r="M224" s="130">
        <f>IF(M$9=0,0,M$9/NFM!M$11*1000)</f>
        <v>0.13368594878732873</v>
      </c>
      <c r="N224" s="130">
        <f>IF(N$9=0,0,N$9/NFM!N$11*1000)</f>
        <v>0.14096744915998205</v>
      </c>
      <c r="O224" s="130">
        <f>IF(O$9=0,0,O$9/NFM!O$11*1000)</f>
        <v>0.1392085093603764</v>
      </c>
      <c r="P224" s="130">
        <f>IF(P$9=0,0,P$9/NFM!P$11*1000)</f>
        <v>0.13420106599552326</v>
      </c>
      <c r="Q224" s="130">
        <f>IF(Q$9=0,0,Q$9/NFM!Q$11*1000)</f>
        <v>0.13563221512165496</v>
      </c>
    </row>
    <row r="225" spans="1:17" x14ac:dyDescent="0.25">
      <c r="A225" s="129" t="s">
        <v>80</v>
      </c>
      <c r="B225" s="128">
        <f>IF(B$10=0,0,B$10/NFM!B$11*1000)</f>
        <v>0.32933158587085004</v>
      </c>
      <c r="C225" s="128">
        <f>IF(C$10=0,0,C$10/NFM!C$11*1000)</f>
        <v>0.34467461622194018</v>
      </c>
      <c r="D225" s="128">
        <f>IF(D$10=0,0,D$10/NFM!D$11*1000)</f>
        <v>0.336919099638187</v>
      </c>
      <c r="E225" s="128">
        <f>IF(E$10=0,0,E$10/NFM!E$11*1000)</f>
        <v>0.32908941406454351</v>
      </c>
      <c r="F225" s="128">
        <f>IF(F$10=0,0,F$10/NFM!F$11*1000)</f>
        <v>0.32476898746631683</v>
      </c>
      <c r="G225" s="128">
        <f>IF(G$10=0,0,G$10/NFM!G$11*1000)</f>
        <v>0.28042805923416736</v>
      </c>
      <c r="H225" s="128">
        <f>IF(H$10=0,0,H$10/NFM!H$11*1000)</f>
        <v>0.29368204306193718</v>
      </c>
      <c r="I225" s="128">
        <f>IF(I$10=0,0,I$10/NFM!I$11*1000)</f>
        <v>0.27853234827655077</v>
      </c>
      <c r="J225" s="128">
        <f>IF(J$10=0,0,J$10/NFM!J$11*1000)</f>
        <v>0.26638643739748069</v>
      </c>
      <c r="K225" s="128">
        <f>IF(K$10=0,0,K$10/NFM!K$11*1000)</f>
        <v>0.29557155890448988</v>
      </c>
      <c r="L225" s="128">
        <f>IF(L$10=0,0,L$10/NFM!L$11*1000)</f>
        <v>0.27379683833862689</v>
      </c>
      <c r="M225" s="128">
        <f>IF(M$10=0,0,M$10/NFM!M$11*1000)</f>
        <v>0.26737189757465746</v>
      </c>
      <c r="N225" s="128">
        <f>IF(N$10=0,0,N$10/NFM!N$11*1000)</f>
        <v>0.2819348983199641</v>
      </c>
      <c r="O225" s="128">
        <f>IF(O$10=0,0,O$10/NFM!O$11*1000)</f>
        <v>0.27841701872075281</v>
      </c>
      <c r="P225" s="128">
        <f>IF(P$10=0,0,P$10/NFM!P$11*1000)</f>
        <v>0.26840213199104651</v>
      </c>
      <c r="Q225" s="128">
        <f>IF(Q$10=0,0,Q$10/NFM!Q$11*1000)</f>
        <v>0.27126443024330993</v>
      </c>
    </row>
    <row r="226" spans="1:17" x14ac:dyDescent="0.25">
      <c r="A226" s="127" t="s">
        <v>153</v>
      </c>
      <c r="B226" s="126">
        <f>IF(B$15=0,0,B$15/NFM!B$11*1000)</f>
        <v>130.28623282336039</v>
      </c>
      <c r="C226" s="126">
        <f>IF(C$15=0,0,C$15/NFM!C$11*1000)</f>
        <v>135.69904245632947</v>
      </c>
      <c r="D226" s="126">
        <f>IF(D$15=0,0,D$15/NFM!D$11*1000)</f>
        <v>133.56638046945639</v>
      </c>
      <c r="E226" s="126">
        <f>IF(E$15=0,0,E$15/NFM!E$11*1000)</f>
        <v>131.4361398208701</v>
      </c>
      <c r="F226" s="126">
        <f>IF(F$15=0,0,F$15/NFM!F$11*1000)</f>
        <v>129.21606797849194</v>
      </c>
      <c r="G226" s="126">
        <f>IF(G$15=0,0,G$15/NFM!G$11*1000)</f>
        <v>112.94687566588617</v>
      </c>
      <c r="H226" s="126">
        <f>IF(H$15=0,0,H$15/NFM!H$11*1000)</f>
        <v>114.79638326983999</v>
      </c>
      <c r="I226" s="126">
        <f>IF(I$15=0,0,I$15/NFM!I$11*1000)</f>
        <v>112.74561656689812</v>
      </c>
      <c r="J226" s="126">
        <f>IF(J$15=0,0,J$15/NFM!J$11*1000)</f>
        <v>107.58694174535599</v>
      </c>
      <c r="K226" s="126">
        <f>IF(K$15=0,0,K$15/NFM!K$11*1000)</f>
        <v>117.6661426745784</v>
      </c>
      <c r="L226" s="126">
        <f>IF(L$15=0,0,L$15/NFM!L$11*1000)</f>
        <v>107.62432819089888</v>
      </c>
      <c r="M226" s="126">
        <f>IF(M$15=0,0,M$15/NFM!M$11*1000)</f>
        <v>105.045140589635</v>
      </c>
      <c r="N226" s="126">
        <f>IF(N$15=0,0,N$15/NFM!N$11*1000)</f>
        <v>107.95873810838091</v>
      </c>
      <c r="O226" s="126">
        <f>IF(O$15=0,0,O$15/NFM!O$11*1000)</f>
        <v>107.06023556435888</v>
      </c>
      <c r="P226" s="126">
        <f>IF(P$15=0,0,P$15/NFM!P$11*1000)</f>
        <v>101.43572917592806</v>
      </c>
      <c r="Q226" s="126">
        <f>IF(Q$15=0,0,Q$15/NFM!Q$11*1000)</f>
        <v>101.54642049571022</v>
      </c>
    </row>
    <row r="227" spans="1:17" x14ac:dyDescent="0.25">
      <c r="A227" s="72" t="s">
        <v>152</v>
      </c>
      <c r="B227" s="125">
        <f>IF(B$26=0,0,B$26/NFM!B$11*1000)</f>
        <v>197.20446349285345</v>
      </c>
      <c r="C227" s="125">
        <f>IF(C$26=0,0,C$26/NFM!C$11*1000)</f>
        <v>205.60314651071815</v>
      </c>
      <c r="D227" s="125">
        <f>IF(D$26=0,0,D$26/NFM!D$11*1000)</f>
        <v>201.63527014199829</v>
      </c>
      <c r="E227" s="125">
        <f>IF(E$26=0,0,E$26/NFM!E$11*1000)</f>
        <v>194.87805574484835</v>
      </c>
      <c r="F227" s="125">
        <f>IF(F$26=0,0,F$26/NFM!F$11*1000)</f>
        <v>191.24442780776033</v>
      </c>
      <c r="G227" s="125">
        <f>IF(G$26=0,0,G$26/NFM!G$11*1000)</f>
        <v>162.95175858035037</v>
      </c>
      <c r="H227" s="125">
        <f>IF(H$26=0,0,H$26/NFM!H$11*1000)</f>
        <v>171.23078173186559</v>
      </c>
      <c r="I227" s="125">
        <f>IF(I$26=0,0,I$26/NFM!I$11*1000)</f>
        <v>164.86646782740394</v>
      </c>
      <c r="J227" s="125">
        <f>IF(J$26=0,0,J$26/NFM!J$11*1000)</f>
        <v>159.8190322633049</v>
      </c>
      <c r="K227" s="125">
        <f>IF(K$26=0,0,K$26/NFM!K$11*1000)</f>
        <v>176.98733648868844</v>
      </c>
      <c r="L227" s="125">
        <f>IF(L$26=0,0,L$26/NFM!L$11*1000)</f>
        <v>163.18166905882717</v>
      </c>
      <c r="M227" s="125">
        <f>IF(M$26=0,0,M$26/NFM!M$11*1000)</f>
        <v>159.10953678471319</v>
      </c>
      <c r="N227" s="125">
        <f>IF(N$26=0,0,N$26/NFM!N$11*1000)</f>
        <v>168.98460285147803</v>
      </c>
      <c r="O227" s="125">
        <f>IF(O$26=0,0,O$26/NFM!O$11*1000)</f>
        <v>168.7797809498544</v>
      </c>
      <c r="P227" s="125">
        <f>IF(P$26=0,0,P$26/NFM!P$11*1000)</f>
        <v>162.74261308306279</v>
      </c>
      <c r="Q227" s="125">
        <f>IF(Q$26=0,0,Q$26/NFM!Q$11*1000)</f>
        <v>163.87978270231392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44</v>
      </c>
      <c r="B229" s="133">
        <f t="shared" ref="B229:Q229" si="55">SUM(B$230:B$237)</f>
        <v>1412.0664889044219</v>
      </c>
      <c r="C229" s="133">
        <f t="shared" si="55"/>
        <v>1440.2689409520942</v>
      </c>
      <c r="D229" s="133">
        <f t="shared" si="55"/>
        <v>1388.1357411929334</v>
      </c>
      <c r="E229" s="133">
        <f t="shared" si="55"/>
        <v>1398.2530014232227</v>
      </c>
      <c r="F229" s="133">
        <f t="shared" si="55"/>
        <v>1368.7743640897447</v>
      </c>
      <c r="G229" s="133">
        <f t="shared" si="55"/>
        <v>1357.8273837261122</v>
      </c>
      <c r="H229" s="133">
        <f t="shared" si="55"/>
        <v>1326.2263487644457</v>
      </c>
      <c r="I229" s="133">
        <f t="shared" si="55"/>
        <v>1336.6053536311047</v>
      </c>
      <c r="J229" s="133">
        <f t="shared" si="55"/>
        <v>1301.8999215200865</v>
      </c>
      <c r="K229" s="133">
        <f t="shared" si="55"/>
        <v>1322.0255196172825</v>
      </c>
      <c r="L229" s="133">
        <f t="shared" si="55"/>
        <v>1309.362086242968</v>
      </c>
      <c r="M229" s="133">
        <f t="shared" si="55"/>
        <v>1332.9667564347833</v>
      </c>
      <c r="N229" s="133">
        <f t="shared" si="55"/>
        <v>1336.8609837543549</v>
      </c>
      <c r="O229" s="133">
        <f t="shared" si="55"/>
        <v>1328.5674366641247</v>
      </c>
      <c r="P229" s="133">
        <f t="shared" si="55"/>
        <v>1257.7477254434789</v>
      </c>
      <c r="Q229" s="133">
        <f t="shared" si="55"/>
        <v>1194.5016544412865</v>
      </c>
    </row>
    <row r="230" spans="1:17" x14ac:dyDescent="0.25">
      <c r="A230" s="132" t="s">
        <v>84</v>
      </c>
      <c r="B230" s="131">
        <f>IF(B$34=0,0,B$34/NFM!B$13*1000)</f>
        <v>3.2646206730422112</v>
      </c>
      <c r="C230" s="131">
        <f>IF(C$34=0,0,C$34/NFM!C$13*1000)</f>
        <v>3.5493904181397595</v>
      </c>
      <c r="D230" s="131">
        <f>IF(D$34=0,0,D$34/NFM!D$13*1000)</f>
        <v>3.541692240664394</v>
      </c>
      <c r="E230" s="131">
        <f>IF(E$34=0,0,E$34/NFM!E$13*1000)</f>
        <v>4.0521250744174413</v>
      </c>
      <c r="F230" s="131">
        <f>IF(F$34=0,0,F$34/NFM!F$13*1000)</f>
        <v>3.8104716679775783</v>
      </c>
      <c r="G230" s="131">
        <f>IF(G$34=0,0,G$34/NFM!G$13*1000)</f>
        <v>4.0730982416711257</v>
      </c>
      <c r="H230" s="131">
        <f>IF(H$34=0,0,H$34/NFM!H$13*1000)</f>
        <v>3.8816731802818727</v>
      </c>
      <c r="I230" s="131">
        <f>IF(I$34=0,0,I$34/NFM!I$13*1000)</f>
        <v>3.4898045601718537</v>
      </c>
      <c r="J230" s="131">
        <f>IF(J$34=0,0,J$34/NFM!J$13*1000)</f>
        <v>4.4539647433257112</v>
      </c>
      <c r="K230" s="131">
        <f>IF(K$34=0,0,K$34/NFM!K$13*1000)</f>
        <v>6.0917057461267241</v>
      </c>
      <c r="L230" s="131">
        <f>IF(L$34=0,0,L$34/NFM!L$13*1000)</f>
        <v>5.9079444274944439</v>
      </c>
      <c r="M230" s="131">
        <f>IF(M$34=0,0,M$34/NFM!M$13*1000)</f>
        <v>6.4170355273690953</v>
      </c>
      <c r="N230" s="131">
        <f>IF(N$34=0,0,N$34/NFM!N$13*1000)</f>
        <v>6.9468452194847972</v>
      </c>
      <c r="O230" s="131">
        <f>IF(O$34=0,0,O$34/NFM!O$13*1000)</f>
        <v>8.2953713517842758</v>
      </c>
      <c r="P230" s="131">
        <f>IF(P$34=0,0,P$34/NFM!P$13*1000)</f>
        <v>8.2096635553103567</v>
      </c>
      <c r="Q230" s="131">
        <f>IF(Q$34=0,0,Q$34/NFM!Q$13*1000)</f>
        <v>7.7944736160153809</v>
      </c>
    </row>
    <row r="231" spans="1:17" x14ac:dyDescent="0.25">
      <c r="A231" s="76" t="s">
        <v>83</v>
      </c>
      <c r="B231" s="130">
        <f>IF(B$35=0,0,B$35/NFM!B$13*1000)</f>
        <v>2.4447073135400692</v>
      </c>
      <c r="C231" s="130">
        <f>IF(C$35=0,0,C$35/NFM!C$13*1000)</f>
        <v>2.7108400370047327</v>
      </c>
      <c r="D231" s="130">
        <f>IF(D$35=0,0,D$35/NFM!D$13*1000)</f>
        <v>2.732568132428657</v>
      </c>
      <c r="E231" s="130">
        <f>IF(E$35=0,0,E$35/NFM!E$13*1000)</f>
        <v>3.2381119338124593</v>
      </c>
      <c r="F231" s="130">
        <f>IF(F$35=0,0,F$35/NFM!F$13*1000)</f>
        <v>3.0115072527274682</v>
      </c>
      <c r="G231" s="130">
        <f>IF(G$35=0,0,G$35/NFM!G$13*1000)</f>
        <v>3.2829510558486477</v>
      </c>
      <c r="H231" s="130">
        <f>IF(H$35=0,0,H$35/NFM!H$13*1000)</f>
        <v>3.1113646566241964</v>
      </c>
      <c r="I231" s="130">
        <f>IF(I$35=0,0,I$35/NFM!I$13*1000)</f>
        <v>2.7096955433510104</v>
      </c>
      <c r="J231" s="130">
        <f>IF(J$35=0,0,J$35/NFM!J$13*1000)</f>
        <v>3.6904537008691332</v>
      </c>
      <c r="K231" s="130">
        <f>IF(K$35=0,0,K$35/NFM!K$13*1000)</f>
        <v>5.3165208793900014</v>
      </c>
      <c r="L231" s="130">
        <f>IF(L$35=0,0,L$35/NFM!L$13*1000)</f>
        <v>5.1388564495043632</v>
      </c>
      <c r="M231" s="130">
        <f>IF(M$35=0,0,M$35/NFM!M$13*1000)</f>
        <v>5.6336877258582723</v>
      </c>
      <c r="N231" s="130">
        <f>IF(N$35=0,0,N$35/NFM!N$13*1000)</f>
        <v>6.1603095870435567</v>
      </c>
      <c r="O231" s="130">
        <f>IF(O$35=0,0,O$35/NFM!O$13*1000)</f>
        <v>7.5144770496439754</v>
      </c>
      <c r="P231" s="130">
        <f>IF(P$35=0,0,P$35/NFM!P$13*1000)</f>
        <v>7.4675048363278513</v>
      </c>
      <c r="Q231" s="130">
        <f>IF(Q$35=0,0,Q$35/NFM!Q$13*1000)</f>
        <v>7.0868189669281056</v>
      </c>
    </row>
    <row r="232" spans="1:17" x14ac:dyDescent="0.25">
      <c r="A232" s="76" t="s">
        <v>82</v>
      </c>
      <c r="B232" s="130">
        <f>IF(B$36=0,0,B$36/NFM!B$13*1000)</f>
        <v>22.611495662404824</v>
      </c>
      <c r="C232" s="130">
        <f>IF(C$36=0,0,C$36/NFM!C$13*1000)</f>
        <v>23.336029101466863</v>
      </c>
      <c r="D232" s="130">
        <f>IF(D$36=0,0,D$36/NFM!D$13*1000)</f>
        <v>22.633981433783003</v>
      </c>
      <c r="E232" s="130">
        <f>IF(E$36=0,0,E$36/NFM!E$13*1000)</f>
        <v>23.259777064068818</v>
      </c>
      <c r="F232" s="130">
        <f>IF(F$36=0,0,F$36/NFM!F$13*1000)</f>
        <v>22.663030275119919</v>
      </c>
      <c r="G232" s="130">
        <f>IF(G$36=0,0,G$36/NFM!G$13*1000)</f>
        <v>22.717603359366073</v>
      </c>
      <c r="H232" s="130">
        <f>IF(H$36=0,0,H$36/NFM!H$13*1000)</f>
        <v>22.058060401847357</v>
      </c>
      <c r="I232" s="130">
        <f>IF(I$36=0,0,I$36/NFM!I$13*1000)</f>
        <v>21.897446601364873</v>
      </c>
      <c r="J232" s="130">
        <f>IF(J$36=0,0,J$36/NFM!J$13*1000)</f>
        <v>22.46995694569058</v>
      </c>
      <c r="K232" s="130">
        <f>IF(K$36=0,0,K$36/NFM!K$13*1000)</f>
        <v>24.383156344648093</v>
      </c>
      <c r="L232" s="130">
        <f>IF(L$36=0,0,L$36/NFM!L$13*1000)</f>
        <v>24.055531356716664</v>
      </c>
      <c r="M232" s="130">
        <f>IF(M$36=0,0,M$36/NFM!M$13*1000)</f>
        <v>24.901100719604045</v>
      </c>
      <c r="N232" s="130">
        <f>IF(N$36=0,0,N$36/NFM!N$13*1000)</f>
        <v>25.506131245461766</v>
      </c>
      <c r="O232" s="130">
        <f>IF(O$36=0,0,O$36/NFM!O$13*1000)</f>
        <v>26.72154317631411</v>
      </c>
      <c r="P232" s="130">
        <f>IF(P$36=0,0,P$36/NFM!P$13*1000)</f>
        <v>25.721821141251716</v>
      </c>
      <c r="Q232" s="130">
        <f>IF(Q$36=0,0,Q$36/NFM!Q$13*1000)</f>
        <v>24.492464779186648</v>
      </c>
    </row>
    <row r="233" spans="1:17" x14ac:dyDescent="0.25">
      <c r="A233" s="76" t="s">
        <v>81</v>
      </c>
      <c r="B233" s="130">
        <f>IF(B$37=0,0,B$37/NFM!B$13*1000)</f>
        <v>2.244224393941419</v>
      </c>
      <c r="C233" s="130">
        <f>IF(C$37=0,0,C$37/NFM!C$13*1000)</f>
        <v>2.5058000450443707</v>
      </c>
      <c r="D233" s="130">
        <f>IF(D$37=0,0,D$37/NFM!D$13*1000)</f>
        <v>2.5347233703488516</v>
      </c>
      <c r="E233" s="130">
        <f>IF(E$37=0,0,E$37/NFM!E$13*1000)</f>
        <v>3.039071719222898</v>
      </c>
      <c r="F233" s="130">
        <f>IF(F$37=0,0,F$37/NFM!F$13*1000)</f>
        <v>2.8161467103379252</v>
      </c>
      <c r="G233" s="130">
        <f>IF(G$37=0,0,G$37/NFM!G$13*1000)</f>
        <v>3.0897464777179344</v>
      </c>
      <c r="H233" s="130">
        <f>IF(H$37=0,0,H$37/NFM!H$13*1000)</f>
        <v>2.923010972634474</v>
      </c>
      <c r="I233" s="130">
        <f>IF(I$37=0,0,I$37/NFM!I$13*1000)</f>
        <v>2.5189454702061576</v>
      </c>
      <c r="J233" s="130">
        <f>IF(J$37=0,0,J$37/NFM!J$13*1000)</f>
        <v>3.503762117955481</v>
      </c>
      <c r="K233" s="130">
        <f>IF(K$37=0,0,K$37/NFM!K$13*1000)</f>
        <v>5.1269748456402437</v>
      </c>
      <c r="L233" s="130">
        <f>IF(L$37=0,0,L$37/NFM!L$13*1000)</f>
        <v>4.9508012099247845</v>
      </c>
      <c r="M233" s="130">
        <f>IF(M$37=0,0,M$37/NFM!M$13*1000)</f>
        <v>5.4421457141468936</v>
      </c>
      <c r="N233" s="130">
        <f>IF(N$37=0,0,N$37/NFM!N$13*1000)</f>
        <v>5.967988095836315</v>
      </c>
      <c r="O233" s="130">
        <f>IF(O$37=0,0,O$37/NFM!O$13*1000)</f>
        <v>7.3235349607309468</v>
      </c>
      <c r="P233" s="130">
        <f>IF(P$37=0,0,P$37/NFM!P$13*1000)</f>
        <v>7.2860342637815583</v>
      </c>
      <c r="Q233" s="130">
        <f>IF(Q$37=0,0,Q$37/NFM!Q$13*1000)</f>
        <v>6.9137852329702607</v>
      </c>
    </row>
    <row r="234" spans="1:17" x14ac:dyDescent="0.25">
      <c r="A234" s="129" t="s">
        <v>80</v>
      </c>
      <c r="B234" s="128">
        <f>IF(B$38=0,0,B$38/NFM!B$13*1000)</f>
        <v>1.0203962791007921</v>
      </c>
      <c r="C234" s="128">
        <f>IF(C$38=0,0,C$38/NFM!C$13*1000)</f>
        <v>1.0435903730953884</v>
      </c>
      <c r="D234" s="128">
        <f>IF(D$38=0,0,D$38/NFM!D$13*1000)</f>
        <v>1.0069688703155426</v>
      </c>
      <c r="E234" s="128">
        <f>IF(E$38=0,0,E$38/NFM!E$13*1000)</f>
        <v>1.0130533551945435</v>
      </c>
      <c r="F234" s="128">
        <f>IF(F$38=0,0,F$38/NFM!F$13*1000)</f>
        <v>0.99432495763965356</v>
      </c>
      <c r="G234" s="128">
        <f>IF(G$38=0,0,G$38/NFM!G$13*1000)</f>
        <v>0.98335176395319102</v>
      </c>
      <c r="H234" s="128">
        <f>IF(H$38=0,0,H$38/NFM!H$13*1000)</f>
        <v>0.9586622076473984</v>
      </c>
      <c r="I234" s="128">
        <f>IF(I$38=0,0,I$38/NFM!I$13*1000)</f>
        <v>0.97085908996569559</v>
      </c>
      <c r="J234" s="128">
        <f>IF(J$38=0,0,J$38/NFM!J$13*1000)</f>
        <v>0.95020262537023004</v>
      </c>
      <c r="K234" s="128">
        <f>IF(K$38=0,0,K$38/NFM!K$13*1000)</f>
        <v>0.9647309004864808</v>
      </c>
      <c r="L234" s="128">
        <f>IF(L$38=0,0,L$38/NFM!L$13*1000)</f>
        <v>0.95714321756966059</v>
      </c>
      <c r="M234" s="128">
        <f>IF(M$38=0,0,M$38/NFM!M$13*1000)</f>
        <v>0.97488981322220225</v>
      </c>
      <c r="N234" s="128">
        <f>IF(N$38=0,0,N$38/NFM!N$13*1000)</f>
        <v>0.9788571236484811</v>
      </c>
      <c r="O234" s="128">
        <f>IF(O$38=0,0,O$38/NFM!O$13*1000)</f>
        <v>0.97183639105332997</v>
      </c>
      <c r="P234" s="128">
        <f>IF(P$38=0,0,P$38/NFM!P$13*1000)</f>
        <v>0.92362929152880102</v>
      </c>
      <c r="Q234" s="128">
        <f>IF(Q$38=0,0,Q$38/NFM!Q$13*1000)</f>
        <v>0.88068838304512154</v>
      </c>
    </row>
    <row r="235" spans="1:17" x14ac:dyDescent="0.25">
      <c r="A235" s="127" t="s">
        <v>151</v>
      </c>
      <c r="B235" s="126">
        <f>IF(B$43=0,0,B$43/NFM!B$13*1000)</f>
        <v>1113.4526566687223</v>
      </c>
      <c r="C235" s="126">
        <f>IF(C$43=0,0,C$43/NFM!C$13*1000)</f>
        <v>1130.6089463552792</v>
      </c>
      <c r="D235" s="126">
        <f>IF(D$43=0,0,D$43/NFM!D$13*1000)</f>
        <v>1092.883202855943</v>
      </c>
      <c r="E235" s="126">
        <f>IF(E$43=0,0,E$43/NFM!E$13*1000)</f>
        <v>1098.6532830468773</v>
      </c>
      <c r="F235" s="126">
        <f>IF(F$43=0,0,F$43/NFM!F$13*1000)</f>
        <v>1074.7235722453875</v>
      </c>
      <c r="G235" s="126">
        <f>IF(G$43=0,0,G$43/NFM!G$13*1000)</f>
        <v>1064.2387665686435</v>
      </c>
      <c r="H235" s="126">
        <f>IF(H$43=0,0,H$43/NFM!H$13*1000)</f>
        <v>1031.7710872280361</v>
      </c>
      <c r="I235" s="126">
        <f>IF(I$43=0,0,I$43/NFM!I$13*1000)</f>
        <v>1036.2435240930595</v>
      </c>
      <c r="J235" s="126">
        <f>IF(J$43=0,0,J$43/NFM!J$13*1000)</f>
        <v>1009.2494715637037</v>
      </c>
      <c r="K235" s="126">
        <f>IF(K$43=0,0,K$43/NFM!K$13*1000)</f>
        <v>1027.5344840484554</v>
      </c>
      <c r="L235" s="126">
        <f>IF(L$43=0,0,L$43/NFM!L$13*1000)</f>
        <v>1022.0922902642537</v>
      </c>
      <c r="M235" s="126">
        <f>IF(M$43=0,0,M$43/NFM!M$13*1000)</f>
        <v>1038.6541954612564</v>
      </c>
      <c r="N235" s="126">
        <f>IF(N$43=0,0,N$43/NFM!N$13*1000)</f>
        <v>1026.042567444814</v>
      </c>
      <c r="O235" s="126">
        <f>IF(O$43=0,0,O$43/NFM!O$13*1000)</f>
        <v>1015.5087309650975</v>
      </c>
      <c r="P235" s="126">
        <f>IF(P$43=0,0,P$43/NFM!P$13*1000)</f>
        <v>959.44506073752882</v>
      </c>
      <c r="Q235" s="126">
        <f>IF(Q$43=0,0,Q$43/NFM!Q$13*1000)</f>
        <v>913.63057053269927</v>
      </c>
    </row>
    <row r="236" spans="1:17" x14ac:dyDescent="0.25">
      <c r="A236" s="127" t="s">
        <v>149</v>
      </c>
      <c r="B236" s="126">
        <f>IF(B$44=0,0,B$44/NFM!B$13*1000)</f>
        <v>153.43241626431069</v>
      </c>
      <c r="C236" s="126">
        <f>IF(C$44=0,0,C$44/NFM!C$13*1000)</f>
        <v>160.08365006410327</v>
      </c>
      <c r="D236" s="126">
        <f>IF(D$44=0,0,D$44/NFM!D$13*1000)</f>
        <v>150.32504929000058</v>
      </c>
      <c r="E236" s="126">
        <f>IF(E$44=0,0,E$44/NFM!E$13*1000)</f>
        <v>152.34998456168449</v>
      </c>
      <c r="F236" s="126">
        <f>IF(F$44=0,0,F$44/NFM!F$13*1000)</f>
        <v>149.72167159648018</v>
      </c>
      <c r="G236" s="126">
        <f>IF(G$44=0,0,G$44/NFM!G$13*1000)</f>
        <v>148.72583020242845</v>
      </c>
      <c r="H236" s="126">
        <f>IF(H$44=0,0,H$44/NFM!H$13*1000)</f>
        <v>149.19823021297015</v>
      </c>
      <c r="I236" s="126">
        <f>IF(I$44=0,0,I$44/NFM!I$13*1000)</f>
        <v>152.47828918660747</v>
      </c>
      <c r="J236" s="126">
        <f>IF(J$44=0,0,J$44/NFM!J$13*1000)</f>
        <v>146.77440650139263</v>
      </c>
      <c r="K236" s="126">
        <f>IF(K$44=0,0,K$44/NFM!K$13*1000)</f>
        <v>142.7559834029631</v>
      </c>
      <c r="L236" s="126">
        <f>IF(L$44=0,0,L$44/NFM!L$13*1000)</f>
        <v>140.4128740196908</v>
      </c>
      <c r="M236" s="126">
        <f>IF(M$44=0,0,M$44/NFM!M$13*1000)</f>
        <v>143.0074973762282</v>
      </c>
      <c r="N236" s="126">
        <f>IF(N$44=0,0,N$44/NFM!N$13*1000)</f>
        <v>150.08419351735276</v>
      </c>
      <c r="O236" s="126">
        <f>IF(O$44=0,0,O$44/NFM!O$13*1000)</f>
        <v>149.13298505889551</v>
      </c>
      <c r="P236" s="126">
        <f>IF(P$44=0,0,P$44/NFM!P$13*1000)</f>
        <v>143.47082079611923</v>
      </c>
      <c r="Q236" s="126">
        <f>IF(Q$44=0,0,Q$44/NFM!Q$13*1000)</f>
        <v>136.70956074566323</v>
      </c>
    </row>
    <row r="237" spans="1:17" x14ac:dyDescent="0.25">
      <c r="A237" s="72" t="s">
        <v>148</v>
      </c>
      <c r="B237" s="125">
        <f>IF(B$51=0,0,B$51/NFM!B$13*1000)</f>
        <v>113.5959716493596</v>
      </c>
      <c r="C237" s="125">
        <f>IF(C$51=0,0,C$51/NFM!C$13*1000)</f>
        <v>116.43069455796054</v>
      </c>
      <c r="D237" s="125">
        <f>IF(D$51=0,0,D$51/NFM!D$13*1000)</f>
        <v>112.47755499944954</v>
      </c>
      <c r="E237" s="125">
        <f>IF(E$51=0,0,E$51/NFM!E$13*1000)</f>
        <v>112.64759466794479</v>
      </c>
      <c r="F237" s="125">
        <f>IF(F$51=0,0,F$51/NFM!F$13*1000)</f>
        <v>111.03363938407431</v>
      </c>
      <c r="G237" s="125">
        <f>IF(G$51=0,0,G$51/NFM!G$13*1000)</f>
        <v>110.7160360564833</v>
      </c>
      <c r="H237" s="125">
        <f>IF(H$51=0,0,H$51/NFM!H$13*1000)</f>
        <v>112.32425990440402</v>
      </c>
      <c r="I237" s="125">
        <f>IF(I$51=0,0,I$51/NFM!I$13*1000)</f>
        <v>116.29678908637814</v>
      </c>
      <c r="J237" s="125">
        <f>IF(J$51=0,0,J$51/NFM!J$13*1000)</f>
        <v>110.80770332177926</v>
      </c>
      <c r="K237" s="125">
        <f>IF(K$51=0,0,K$51/NFM!K$13*1000)</f>
        <v>109.85196344957269</v>
      </c>
      <c r="L237" s="125">
        <f>IF(L$51=0,0,L$51/NFM!L$13*1000)</f>
        <v>105.84664529781351</v>
      </c>
      <c r="M237" s="125">
        <f>IF(M$51=0,0,M$51/NFM!M$13*1000)</f>
        <v>107.93620409709827</v>
      </c>
      <c r="N237" s="125">
        <f>IF(N$51=0,0,N$51/NFM!N$13*1000)</f>
        <v>115.17409152071316</v>
      </c>
      <c r="O237" s="125">
        <f>IF(O$51=0,0,O$51/NFM!O$13*1000)</f>
        <v>113.09895771060516</v>
      </c>
      <c r="P237" s="125">
        <f>IF(P$51=0,0,P$51/NFM!P$13*1000)</f>
        <v>105.22319082163065</v>
      </c>
      <c r="Q237" s="125">
        <f>IF(Q$51=0,0,Q$51/NFM!Q$13*1000)</f>
        <v>96.993292184778539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345</v>
      </c>
      <c r="B239" s="133">
        <f t="shared" ref="B239:Q239" si="56">SUM(B$240:B$247)</f>
        <v>161.89467335773861</v>
      </c>
      <c r="C239" s="133">
        <f t="shared" si="56"/>
        <v>168.22909630946387</v>
      </c>
      <c r="D239" s="133">
        <f t="shared" si="56"/>
        <v>156.86687198974377</v>
      </c>
      <c r="E239" s="133">
        <f t="shared" si="56"/>
        <v>157.71133220206431</v>
      </c>
      <c r="F239" s="133">
        <f t="shared" si="56"/>
        <v>158.59287460435218</v>
      </c>
      <c r="G239" s="133">
        <f t="shared" si="56"/>
        <v>144.79261610808388</v>
      </c>
      <c r="H239" s="133">
        <f t="shared" si="56"/>
        <v>140.38376561720014</v>
      </c>
      <c r="I239" s="133">
        <f t="shared" si="56"/>
        <v>139.22919652733935</v>
      </c>
      <c r="J239" s="133">
        <f t="shared" si="56"/>
        <v>133.10093384441302</v>
      </c>
      <c r="K239" s="133">
        <f t="shared" si="56"/>
        <v>157.81372473720856</v>
      </c>
      <c r="L239" s="133">
        <f t="shared" si="56"/>
        <v>153.92603766629492</v>
      </c>
      <c r="M239" s="133">
        <f t="shared" si="56"/>
        <v>166.17686614037376</v>
      </c>
      <c r="N239" s="133">
        <f t="shared" si="56"/>
        <v>166.23701864060223</v>
      </c>
      <c r="O239" s="133">
        <f t="shared" si="56"/>
        <v>180.06136323951912</v>
      </c>
      <c r="P239" s="133">
        <f t="shared" si="56"/>
        <v>177.75423056123267</v>
      </c>
      <c r="Q239" s="133">
        <f t="shared" si="56"/>
        <v>160.74738453740713</v>
      </c>
    </row>
    <row r="240" spans="1:17" x14ac:dyDescent="0.25">
      <c r="A240" s="132" t="s">
        <v>84</v>
      </c>
      <c r="B240" s="131">
        <f>IF(B$71=0,0,B$71/NFM!B$14*1000)</f>
        <v>0.27037325427781672</v>
      </c>
      <c r="C240" s="131">
        <f>IF(C$71=0,0,C$71/NFM!C$14*1000)</f>
        <v>0.28550091618601536</v>
      </c>
      <c r="D240" s="131">
        <f>IF(D$71=0,0,D$71/NFM!D$14*1000)</f>
        <v>0.26817285747107045</v>
      </c>
      <c r="E240" s="131">
        <f>IF(E$71=0,0,E$71/NFM!E$14*1000)</f>
        <v>0.26900886811969399</v>
      </c>
      <c r="F240" s="131">
        <f>IF(F$71=0,0,F$71/NFM!F$14*1000)</f>
        <v>0.26995678565105763</v>
      </c>
      <c r="G240" s="131">
        <f>IF(G$71=0,0,G$71/NFM!G$14*1000)</f>
        <v>0.24797675485984202</v>
      </c>
      <c r="H240" s="131">
        <f>IF(H$71=0,0,H$71/NFM!H$14*1000)</f>
        <v>0.23993434191729299</v>
      </c>
      <c r="I240" s="131">
        <f>IF(I$71=0,0,I$71/NFM!I$14*1000)</f>
        <v>0.2378682783391613</v>
      </c>
      <c r="J240" s="131">
        <f>IF(J$71=0,0,J$71/NFM!J$14*1000)</f>
        <v>0.22876625545909351</v>
      </c>
      <c r="K240" s="131">
        <f>IF(K$71=0,0,K$71/NFM!K$14*1000)</f>
        <v>0.26954841661045392</v>
      </c>
      <c r="L240" s="131">
        <f>IF(L$71=0,0,L$71/NFM!L$14*1000)</f>
        <v>0.26477723974158268</v>
      </c>
      <c r="M240" s="131">
        <f>IF(M$71=0,0,M$71/NFM!M$14*1000)</f>
        <v>0.28425690040857637</v>
      </c>
      <c r="N240" s="131">
        <f>IF(N$71=0,0,N$71/NFM!N$14*1000)</f>
        <v>0.28169858184266855</v>
      </c>
      <c r="O240" s="131">
        <f>IF(O$71=0,0,O$71/NFM!O$14*1000)</f>
        <v>0.303599806802335</v>
      </c>
      <c r="P240" s="131">
        <f>IF(P$71=0,0,P$71/NFM!P$14*1000)</f>
        <v>0.30028496319828751</v>
      </c>
      <c r="Q240" s="131">
        <f>IF(Q$71=0,0,Q$71/NFM!Q$14*1000)</f>
        <v>0.27495434956242926</v>
      </c>
    </row>
    <row r="241" spans="1:17" x14ac:dyDescent="0.25">
      <c r="A241" s="76" t="s">
        <v>83</v>
      </c>
      <c r="B241" s="130">
        <f>IF(B$72=0,0,B$72/NFM!B$14*1000)</f>
        <v>0.14007420972564744</v>
      </c>
      <c r="C241" s="130">
        <f>IF(C$72=0,0,C$72/NFM!C$14*1000)</f>
        <v>0.14791150595691732</v>
      </c>
      <c r="D241" s="130">
        <f>IF(D$72=0,0,D$72/NFM!D$14*1000)</f>
        <v>0.13893423438078173</v>
      </c>
      <c r="E241" s="130">
        <f>IF(E$72=0,0,E$72/NFM!E$14*1000)</f>
        <v>0.13936735240956361</v>
      </c>
      <c r="F241" s="130">
        <f>IF(F$72=0,0,F$72/NFM!F$14*1000)</f>
        <v>0.13985844683917167</v>
      </c>
      <c r="G241" s="130">
        <f>IF(G$72=0,0,G$72/NFM!G$14*1000)</f>
        <v>0.12847109474678867</v>
      </c>
      <c r="H241" s="130">
        <f>IF(H$72=0,0,H$72/NFM!H$14*1000)</f>
        <v>0.12430450423019367</v>
      </c>
      <c r="I241" s="130">
        <f>IF(I$72=0,0,I$72/NFM!I$14*1000)</f>
        <v>0.12323412386390062</v>
      </c>
      <c r="J241" s="130">
        <f>IF(J$72=0,0,J$72/NFM!J$14*1000)</f>
        <v>0.11851857363229298</v>
      </c>
      <c r="K241" s="130">
        <f>IF(K$72=0,0,K$72/NFM!K$14*1000)</f>
        <v>0.13964688016334878</v>
      </c>
      <c r="L241" s="130">
        <f>IF(L$72=0,0,L$72/NFM!L$14*1000)</f>
        <v>0.13717504236580647</v>
      </c>
      <c r="M241" s="130">
        <f>IF(M$72=0,0,M$72/NFM!M$14*1000)</f>
        <v>0.14726700978670088</v>
      </c>
      <c r="N241" s="130">
        <f>IF(N$72=0,0,N$72/NFM!N$14*1000)</f>
        <v>0.1459416033506864</v>
      </c>
      <c r="O241" s="130">
        <f>IF(O$72=0,0,O$72/NFM!O$14*1000)</f>
        <v>0.15728812794108341</v>
      </c>
      <c r="P241" s="130">
        <f>IF(P$72=0,0,P$72/NFM!P$14*1000)</f>
        <v>0.15557078315621814</v>
      </c>
      <c r="Q241" s="130">
        <f>IF(Q$72=0,0,Q$72/NFM!Q$14*1000)</f>
        <v>0.14244757059443602</v>
      </c>
    </row>
    <row r="242" spans="1:17" x14ac:dyDescent="0.25">
      <c r="A242" s="76" t="s">
        <v>82</v>
      </c>
      <c r="B242" s="130">
        <f>IF(B$73=0,0,B$73/NFM!B$14*1000)</f>
        <v>3.3052295129064237</v>
      </c>
      <c r="C242" s="130">
        <f>IF(C$73=0,0,C$73/NFM!C$14*1000)</f>
        <v>3.490160506668373</v>
      </c>
      <c r="D242" s="130">
        <f>IF(D$73=0,0,D$73/NFM!D$14*1000)</f>
        <v>3.2783303416655825</v>
      </c>
      <c r="E242" s="130">
        <f>IF(E$73=0,0,E$73/NFM!E$14*1000)</f>
        <v>3.2885503135940741</v>
      </c>
      <c r="F242" s="130">
        <f>IF(F$73=0,0,F$73/NFM!F$14*1000)</f>
        <v>3.3001383125950596</v>
      </c>
      <c r="G242" s="130">
        <f>IF(G$73=0,0,G$73/NFM!G$14*1000)</f>
        <v>3.0314392259943244</v>
      </c>
      <c r="H242" s="130">
        <f>IF(H$73=0,0,H$73/NFM!H$14*1000)</f>
        <v>2.9331232121426734</v>
      </c>
      <c r="I242" s="130">
        <f>IF(I$73=0,0,I$73/NFM!I$14*1000)</f>
        <v>2.9078662231249477</v>
      </c>
      <c r="J242" s="130">
        <f>IF(J$73=0,0,J$73/NFM!J$14*1000)</f>
        <v>2.7965968051098171</v>
      </c>
      <c r="K242" s="130">
        <f>IF(K$73=0,0,K$73/NFM!K$14*1000)</f>
        <v>3.2951461272224121</v>
      </c>
      <c r="L242" s="130">
        <f>IF(L$73=0,0,L$73/NFM!L$14*1000)</f>
        <v>3.236819963858319</v>
      </c>
      <c r="M242" s="130">
        <f>IF(M$73=0,0,M$73/NFM!M$14*1000)</f>
        <v>3.4749527980764281</v>
      </c>
      <c r="N242" s="130">
        <f>IF(N$73=0,0,N$73/NFM!N$14*1000)</f>
        <v>3.4436781438949673</v>
      </c>
      <c r="O242" s="130">
        <f>IF(O$73=0,0,O$73/NFM!O$14*1000)</f>
        <v>3.7114138535488173</v>
      </c>
      <c r="P242" s="130">
        <f>IF(P$73=0,0,P$73/NFM!P$14*1000)</f>
        <v>3.6708909144732362</v>
      </c>
      <c r="Q242" s="130">
        <f>IF(Q$73=0,0,Q$73/NFM!Q$14*1000)</f>
        <v>3.361231987620803</v>
      </c>
    </row>
    <row r="243" spans="1:17" x14ac:dyDescent="0.25">
      <c r="A243" s="76" t="s">
        <v>81</v>
      </c>
      <c r="B243" s="130">
        <f>IF(B$74=0,0,B$74/NFM!B$14*1000)</f>
        <v>9.0124418092605574E-2</v>
      </c>
      <c r="C243" s="130">
        <f>IF(C$74=0,0,C$74/NFM!C$14*1000)</f>
        <v>9.516697206200514E-2</v>
      </c>
      <c r="D243" s="130">
        <f>IF(D$74=0,0,D$74/NFM!D$14*1000)</f>
        <v>8.939095249035682E-2</v>
      </c>
      <c r="E243" s="130">
        <f>IF(E$74=0,0,E$74/NFM!E$14*1000)</f>
        <v>8.9669622706564645E-2</v>
      </c>
      <c r="F243" s="130">
        <f>IF(F$74=0,0,F$74/NFM!F$14*1000)</f>
        <v>8.9985595217019168E-2</v>
      </c>
      <c r="G243" s="130">
        <f>IF(G$74=0,0,G$74/NFM!G$14*1000)</f>
        <v>8.2658918286614022E-2</v>
      </c>
      <c r="H243" s="130">
        <f>IF(H$74=0,0,H$74/NFM!H$14*1000)</f>
        <v>7.9978113972430986E-2</v>
      </c>
      <c r="I243" s="130">
        <f>IF(I$74=0,0,I$74/NFM!I$14*1000)</f>
        <v>7.9289426113053785E-2</v>
      </c>
      <c r="J243" s="130">
        <f>IF(J$74=0,0,J$74/NFM!J$14*1000)</f>
        <v>7.6255418486364523E-2</v>
      </c>
      <c r="K243" s="130">
        <f>IF(K$74=0,0,K$74/NFM!K$14*1000)</f>
        <v>8.9849472203484604E-2</v>
      </c>
      <c r="L243" s="130">
        <f>IF(L$74=0,0,L$74/NFM!L$14*1000)</f>
        <v>8.8259079913860852E-2</v>
      </c>
      <c r="M243" s="130">
        <f>IF(M$74=0,0,M$74/NFM!M$14*1000)</f>
        <v>9.4752300136192097E-2</v>
      </c>
      <c r="N243" s="130">
        <f>IF(N$74=0,0,N$74/NFM!N$14*1000)</f>
        <v>9.3899527280889517E-2</v>
      </c>
      <c r="O243" s="130">
        <f>IF(O$74=0,0,O$74/NFM!O$14*1000)</f>
        <v>0.10119993560077832</v>
      </c>
      <c r="P243" s="130">
        <f>IF(P$74=0,0,P$74/NFM!P$14*1000)</f>
        <v>0.10009498773276251</v>
      </c>
      <c r="Q243" s="130">
        <f>IF(Q$74=0,0,Q$74/NFM!Q$14*1000)</f>
        <v>9.1651449854143099E-2</v>
      </c>
    </row>
    <row r="244" spans="1:17" x14ac:dyDescent="0.25">
      <c r="A244" s="129" t="s">
        <v>80</v>
      </c>
      <c r="B244" s="128">
        <f>IF(B$75=0,0,B$75/NFM!B$14*1000)</f>
        <v>0.18024883618521115</v>
      </c>
      <c r="C244" s="128">
        <f>IF(C$75=0,0,C$75/NFM!C$14*1000)</f>
        <v>0.19033394412401028</v>
      </c>
      <c r="D244" s="128">
        <f>IF(D$75=0,0,D$75/NFM!D$14*1000)</f>
        <v>0.17878190498071364</v>
      </c>
      <c r="E244" s="128">
        <f>IF(E$75=0,0,E$75/NFM!E$14*1000)</f>
        <v>0.17933924541312929</v>
      </c>
      <c r="F244" s="128">
        <f>IF(F$75=0,0,F$75/NFM!F$14*1000)</f>
        <v>0.17997119043403834</v>
      </c>
      <c r="G244" s="128">
        <f>IF(G$75=0,0,G$75/NFM!G$14*1000)</f>
        <v>0.16531783657322804</v>
      </c>
      <c r="H244" s="128">
        <f>IF(H$75=0,0,H$75/NFM!H$14*1000)</f>
        <v>0.15995622794486197</v>
      </c>
      <c r="I244" s="128">
        <f>IF(I$75=0,0,I$75/NFM!I$14*1000)</f>
        <v>0.15857885222610757</v>
      </c>
      <c r="J244" s="128">
        <f>IF(J$75=0,0,J$75/NFM!J$14*1000)</f>
        <v>0.15251083697272905</v>
      </c>
      <c r="K244" s="128">
        <f>IF(K$75=0,0,K$75/NFM!K$14*1000)</f>
        <v>0.17969894440696921</v>
      </c>
      <c r="L244" s="128">
        <f>IF(L$75=0,0,L$75/NFM!L$14*1000)</f>
        <v>0.17651815982772179</v>
      </c>
      <c r="M244" s="128">
        <f>IF(M$75=0,0,M$75/NFM!M$14*1000)</f>
        <v>0.18950460027238419</v>
      </c>
      <c r="N244" s="128">
        <f>IF(N$75=0,0,N$75/NFM!N$14*1000)</f>
        <v>0.18779905456177903</v>
      </c>
      <c r="O244" s="128">
        <f>IF(O$75=0,0,O$75/NFM!O$14*1000)</f>
        <v>0.20239987120155664</v>
      </c>
      <c r="P244" s="128">
        <f>IF(P$75=0,0,P$75/NFM!P$14*1000)</f>
        <v>0.20018997546552503</v>
      </c>
      <c r="Q244" s="128">
        <f>IF(Q$75=0,0,Q$75/NFM!Q$14*1000)</f>
        <v>0.1833028997082862</v>
      </c>
    </row>
    <row r="245" spans="1:17" x14ac:dyDescent="0.25">
      <c r="A245" s="127" t="s">
        <v>150</v>
      </c>
      <c r="B245" s="126">
        <f>IF(B$80=0,0,B$80/NFM!B$14*1000)</f>
        <v>45.361963942196496</v>
      </c>
      <c r="C245" s="126">
        <f>IF(C$80=0,0,C$80/NFM!C$14*1000)</f>
        <v>47.117568360206775</v>
      </c>
      <c r="D245" s="126">
        <f>IF(D$80=0,0,D$80/NFM!D$14*1000)</f>
        <v>43.926960580889848</v>
      </c>
      <c r="E245" s="126">
        <f>IF(E$80=0,0,E$80/NFM!E$14*1000)</f>
        <v>44.166005679898419</v>
      </c>
      <c r="F245" s="126">
        <f>IF(F$80=0,0,F$80/NFM!F$14*1000)</f>
        <v>44.41522933649474</v>
      </c>
      <c r="G245" s="126">
        <f>IF(G$80=0,0,G$80/NFM!G$14*1000)</f>
        <v>40.543955997927881</v>
      </c>
      <c r="H245" s="126">
        <f>IF(H$80=0,0,H$80/NFM!H$14*1000)</f>
        <v>39.311498506723225</v>
      </c>
      <c r="I245" s="126">
        <f>IF(I$80=0,0,I$80/NFM!I$14*1000)</f>
        <v>38.988578720395793</v>
      </c>
      <c r="J245" s="126">
        <f>IF(J$80=0,0,J$80/NFM!J$14*1000)</f>
        <v>37.266678115775321</v>
      </c>
      <c r="K245" s="126">
        <f>IF(K$80=0,0,K$80/NFM!K$14*1000)</f>
        <v>44.193134645094311</v>
      </c>
      <c r="L245" s="126">
        <f>IF(L$80=0,0,L$80/NFM!L$14*1000)</f>
        <v>43.096536241168465</v>
      </c>
      <c r="M245" s="126">
        <f>IF(M$80=0,0,M$80/NFM!M$14*1000)</f>
        <v>46.533298546651956</v>
      </c>
      <c r="N245" s="126">
        <f>IF(N$80=0,0,N$80/NFM!N$14*1000)</f>
        <v>46.561413154593026</v>
      </c>
      <c r="O245" s="126">
        <f>IF(O$80=0,0,O$80/NFM!O$14*1000)</f>
        <v>50.439939391435836</v>
      </c>
      <c r="P245" s="126">
        <f>IF(P$80=0,0,P$80/NFM!P$14*1000)</f>
        <v>49.791214645006193</v>
      </c>
      <c r="Q245" s="126">
        <f>IF(Q$80=0,0,Q$80/NFM!Q$14*1000)</f>
        <v>45.012984066904622</v>
      </c>
    </row>
    <row r="246" spans="1:17" x14ac:dyDescent="0.25">
      <c r="A246" s="127" t="s">
        <v>149</v>
      </c>
      <c r="B246" s="126">
        <f>IF(B$87=0,0,B$87/NFM!B$14*1000)</f>
        <v>74.657396834182919</v>
      </c>
      <c r="C246" s="126">
        <f>IF(C$87=0,0,C$87/NFM!C$14*1000)</f>
        <v>77.61062309309888</v>
      </c>
      <c r="D246" s="126">
        <f>IF(D$87=0,0,D$87/NFM!D$14*1000)</f>
        <v>72.33505942632739</v>
      </c>
      <c r="E246" s="126">
        <f>IF(E$87=0,0,E$87/NFM!E$14*1000)</f>
        <v>72.754952288539741</v>
      </c>
      <c r="F246" s="126">
        <f>IF(F$87=0,0,F$87/NFM!F$14*1000)</f>
        <v>73.161876528270056</v>
      </c>
      <c r="G246" s="126">
        <f>IF(G$87=0,0,G$87/NFM!G$14*1000)</f>
        <v>66.812887199441178</v>
      </c>
      <c r="H246" s="126">
        <f>IF(H$87=0,0,H$87/NFM!H$14*1000)</f>
        <v>64.794904576665516</v>
      </c>
      <c r="I246" s="126">
        <f>IF(I$87=0,0,I$87/NFM!I$14*1000)</f>
        <v>64.28026220610316</v>
      </c>
      <c r="J246" s="126">
        <f>IF(J$87=0,0,J$87/NFM!J$14*1000)</f>
        <v>61.446500247005517</v>
      </c>
      <c r="K246" s="126">
        <f>IF(K$87=0,0,K$87/NFM!K$14*1000)</f>
        <v>72.920840254089285</v>
      </c>
      <c r="L246" s="126">
        <f>IF(L$87=0,0,L$87/NFM!L$14*1000)</f>
        <v>71.147149482911999</v>
      </c>
      <c r="M246" s="126">
        <f>IF(M$87=0,0,M$87/NFM!M$14*1000)</f>
        <v>76.557282243970405</v>
      </c>
      <c r="N246" s="126">
        <f>IF(N$87=0,0,N$87/NFM!N$14*1000)</f>
        <v>73.458745576196051</v>
      </c>
      <c r="O246" s="126">
        <f>IF(O$87=0,0,O$87/NFM!O$14*1000)</f>
        <v>83.138685544836846</v>
      </c>
      <c r="P246" s="126">
        <f>IF(P$87=0,0,P$87/NFM!P$14*1000)</f>
        <v>82.166289172492924</v>
      </c>
      <c r="Q246" s="126">
        <f>IF(Q$87=0,0,Q$87/NFM!Q$14*1000)</f>
        <v>73.668892489708526</v>
      </c>
    </row>
    <row r="247" spans="1:17" x14ac:dyDescent="0.25">
      <c r="A247" s="72" t="s">
        <v>148</v>
      </c>
      <c r="B247" s="125">
        <f>IF(B$94=0,0,B$94/NFM!B$14*1000)</f>
        <v>37.889262350171478</v>
      </c>
      <c r="C247" s="125">
        <f>IF(C$94=0,0,C$94/NFM!C$14*1000)</f>
        <v>39.291831011160895</v>
      </c>
      <c r="D247" s="125">
        <f>IF(D$94=0,0,D$94/NFM!D$14*1000)</f>
        <v>36.651241691538026</v>
      </c>
      <c r="E247" s="125">
        <f>IF(E$94=0,0,E$94/NFM!E$14*1000)</f>
        <v>36.824438831383134</v>
      </c>
      <c r="F247" s="125">
        <f>IF(F$94=0,0,F$94/NFM!F$14*1000)</f>
        <v>37.035858408851041</v>
      </c>
      <c r="G247" s="125">
        <f>IF(G$94=0,0,G$94/NFM!G$14*1000)</f>
        <v>33.779909080254008</v>
      </c>
      <c r="H247" s="125">
        <f>IF(H$94=0,0,H$94/NFM!H$14*1000)</f>
        <v>32.740066133603953</v>
      </c>
      <c r="I247" s="125">
        <f>IF(I$94=0,0,I$94/NFM!I$14*1000)</f>
        <v>32.453518697173223</v>
      </c>
      <c r="J247" s="125">
        <f>IF(J$94=0,0,J$94/NFM!J$14*1000)</f>
        <v>31.015107591971873</v>
      </c>
      <c r="K247" s="125">
        <f>IF(K$94=0,0,K$94/NFM!K$14*1000)</f>
        <v>36.725859997418304</v>
      </c>
      <c r="L247" s="125">
        <f>IF(L$94=0,0,L$94/NFM!L$14*1000)</f>
        <v>35.778802456507151</v>
      </c>
      <c r="M247" s="125">
        <f>IF(M$94=0,0,M$94/NFM!M$14*1000)</f>
        <v>38.895551741071124</v>
      </c>
      <c r="N247" s="125">
        <f>IF(N$94=0,0,N$94/NFM!N$14*1000)</f>
        <v>42.063842998882158</v>
      </c>
      <c r="O247" s="125">
        <f>IF(O$94=0,0,O$94/NFM!O$14*1000)</f>
        <v>42.006836708151859</v>
      </c>
      <c r="P247" s="125">
        <f>IF(P$94=0,0,P$94/NFM!P$14*1000)</f>
        <v>41.369695119707536</v>
      </c>
      <c r="Q247" s="125">
        <f>IF(Q$94=0,0,Q$94/NFM!Q$14*1000)</f>
        <v>38.011919723453879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43</v>
      </c>
      <c r="B249" s="133">
        <f t="shared" ref="B249:Q249" si="57">SUM(B$250:B$257)</f>
        <v>351.49269328981688</v>
      </c>
      <c r="C249" s="133">
        <f t="shared" si="57"/>
        <v>356.38242817190405</v>
      </c>
      <c r="D249" s="133">
        <f t="shared" si="57"/>
        <v>338.10438570727291</v>
      </c>
      <c r="E249" s="133">
        <f t="shared" si="57"/>
        <v>342.0037808043981</v>
      </c>
      <c r="F249" s="133">
        <f t="shared" si="57"/>
        <v>332.38319038105624</v>
      </c>
      <c r="G249" s="133">
        <f t="shared" si="57"/>
        <v>326.71285185167199</v>
      </c>
      <c r="H249" s="133">
        <f t="shared" si="57"/>
        <v>321.41312492512162</v>
      </c>
      <c r="I249" s="133">
        <f t="shared" si="57"/>
        <v>321.72362605996909</v>
      </c>
      <c r="J249" s="133">
        <f t="shared" si="57"/>
        <v>304.84976557276855</v>
      </c>
      <c r="K249" s="133">
        <f t="shared" si="57"/>
        <v>317.55776195089038</v>
      </c>
      <c r="L249" s="133">
        <f t="shared" si="57"/>
        <v>305.59556000210176</v>
      </c>
      <c r="M249" s="133">
        <f t="shared" si="57"/>
        <v>305.69556546780035</v>
      </c>
      <c r="N249" s="133">
        <f t="shared" si="57"/>
        <v>311.63039767585764</v>
      </c>
      <c r="O249" s="133">
        <f t="shared" si="57"/>
        <v>320.96827135076165</v>
      </c>
      <c r="P249" s="133">
        <f t="shared" si="57"/>
        <v>303.36092162463211</v>
      </c>
      <c r="Q249" s="133">
        <f t="shared" si="57"/>
        <v>304.54062508342008</v>
      </c>
    </row>
    <row r="250" spans="1:17" x14ac:dyDescent="0.25">
      <c r="A250" s="132" t="s">
        <v>84</v>
      </c>
      <c r="B250" s="131">
        <f>IF(B$113=0,0,B$113/NFM!B$15*1000)</f>
        <v>1.0496731990137926</v>
      </c>
      <c r="C250" s="131">
        <f>IF(C$113=0,0,C$113/NFM!C$15*1000)</f>
        <v>1.1524555698899603</v>
      </c>
      <c r="D250" s="131">
        <f>IF(D$113=0,0,D$113/NFM!D$15*1000)</f>
        <v>1.2578005403244872</v>
      </c>
      <c r="E250" s="131">
        <f>IF(E$113=0,0,E$113/NFM!E$15*1000)</f>
        <v>1.3090576482737066</v>
      </c>
      <c r="F250" s="131">
        <f>IF(F$113=0,0,F$113/NFM!F$15*1000)</f>
        <v>1.5995404894934586</v>
      </c>
      <c r="G250" s="131">
        <f>IF(G$113=0,0,G$113/NFM!G$15*1000)</f>
        <v>1.4177876288695994</v>
      </c>
      <c r="H250" s="131">
        <f>IF(H$113=0,0,H$113/NFM!H$15*1000)</f>
        <v>1.5968355555540072</v>
      </c>
      <c r="I250" s="131">
        <f>IF(I$113=0,0,I$113/NFM!I$15*1000)</f>
        <v>1.5688229393339126</v>
      </c>
      <c r="J250" s="131">
        <f>IF(J$113=0,0,J$113/NFM!J$15*1000)</f>
        <v>1.7619215929676773</v>
      </c>
      <c r="K250" s="131">
        <f>IF(K$113=0,0,K$113/NFM!K$15*1000)</f>
        <v>1.3071562451130307</v>
      </c>
      <c r="L250" s="131">
        <f>IF(L$113=0,0,L$113/NFM!L$15*1000)</f>
        <v>1.4302626262210558</v>
      </c>
      <c r="M250" s="131">
        <f>IF(M$113=0,0,M$113/NFM!M$15*1000)</f>
        <v>1.1074084543282496</v>
      </c>
      <c r="N250" s="131">
        <f>IF(N$113=0,0,N$113/NFM!N$15*1000)</f>
        <v>1.371247499841177</v>
      </c>
      <c r="O250" s="131">
        <f>IF(O$113=0,0,O$113/NFM!O$15*1000)</f>
        <v>1.0590360855221872</v>
      </c>
      <c r="P250" s="131">
        <f>IF(P$113=0,0,P$113/NFM!P$15*1000)</f>
        <v>1.015190752716794</v>
      </c>
      <c r="Q250" s="131">
        <f>IF(Q$113=0,0,Q$113/NFM!Q$15*1000)</f>
        <v>0.99317131838170414</v>
      </c>
    </row>
    <row r="251" spans="1:17" x14ac:dyDescent="0.25">
      <c r="A251" s="76" t="s">
        <v>83</v>
      </c>
      <c r="B251" s="130">
        <f>IF(B$114=0,0,B$114/NFM!B$15*1000)</f>
        <v>0.79475887726068839</v>
      </c>
      <c r="C251" s="130">
        <f>IF(C$114=0,0,C$114/NFM!C$15*1000)</f>
        <v>0.89360440745168535</v>
      </c>
      <c r="D251" s="130">
        <f>IF(D$114=0,0,D$114/NFM!D$15*1000)</f>
        <v>1.0089550486677654</v>
      </c>
      <c r="E251" s="130">
        <f>IF(E$114=0,0,E$114/NFM!E$15*1000)</f>
        <v>1.054902450621177</v>
      </c>
      <c r="F251" s="130">
        <f>IF(F$114=0,0,F$114/NFM!F$15*1000)</f>
        <v>1.3494267020991677</v>
      </c>
      <c r="G251" s="130">
        <f>IF(G$114=0,0,G$114/NFM!G$15*1000)</f>
        <v>1.1753049510592148</v>
      </c>
      <c r="H251" s="130">
        <f>IF(H$114=0,0,H$114/NFM!H$15*1000)</f>
        <v>1.3524306171518663</v>
      </c>
      <c r="I251" s="130">
        <f>IF(I$114=0,0,I$114/NFM!I$15*1000)</f>
        <v>1.3231692604430088</v>
      </c>
      <c r="J251" s="130">
        <f>IF(J$114=0,0,J$114/NFM!J$15*1000)</f>
        <v>1.5279490024992006</v>
      </c>
      <c r="K251" s="130">
        <f>IF(K$114=0,0,K$114/NFM!K$15*1000)</f>
        <v>1.0700058689548235</v>
      </c>
      <c r="L251" s="130">
        <f>IF(L$114=0,0,L$114/NFM!L$15*1000)</f>
        <v>1.1995561678093909</v>
      </c>
      <c r="M251" s="130">
        <f>IF(M$114=0,0,M$114/NFM!M$15*1000)</f>
        <v>0.87945521490126477</v>
      </c>
      <c r="N251" s="130">
        <f>IF(N$114=0,0,N$114/NFM!N$15*1000)</f>
        <v>1.1374161731853871</v>
      </c>
      <c r="O251" s="130">
        <f>IF(O$114=0,0,O$114/NFM!O$15*1000)</f>
        <v>0.82185371045756228</v>
      </c>
      <c r="P251" s="130">
        <f>IF(P$114=0,0,P$114/NFM!P$15*1000)</f>
        <v>0.79083602764729399</v>
      </c>
      <c r="Q251" s="130">
        <f>IF(Q$114=0,0,Q$114/NFM!Q$15*1000)</f>
        <v>0.76844664798828943</v>
      </c>
    </row>
    <row r="252" spans="1:17" x14ac:dyDescent="0.25">
      <c r="A252" s="76" t="s">
        <v>82</v>
      </c>
      <c r="B252" s="130">
        <f>IF(B$115=0,0,B$115/NFM!B$15*1000)</f>
        <v>6.9865350131221939</v>
      </c>
      <c r="C252" s="130">
        <f>IF(C$115=0,0,C$115/NFM!C$15*1000)</f>
        <v>7.1810380418061177</v>
      </c>
      <c r="D252" s="130">
        <f>IF(D$115=0,0,D$115/NFM!D$15*1000)</f>
        <v>7.0587232360739209</v>
      </c>
      <c r="E252" s="130">
        <f>IF(E$115=0,0,E$115/NFM!E$15*1000)</f>
        <v>7.2312864525888569</v>
      </c>
      <c r="F252" s="130">
        <f>IF(F$115=0,0,F$115/NFM!F$15*1000)</f>
        <v>7.4184072512217778</v>
      </c>
      <c r="G252" s="130">
        <f>IF(G$115=0,0,G$115/NFM!G$15*1000)</f>
        <v>7.0638828434334053</v>
      </c>
      <c r="H252" s="130">
        <f>IF(H$115=0,0,H$115/NFM!H$15*1000)</f>
        <v>7.279719083284478</v>
      </c>
      <c r="I252" s="130">
        <f>IF(I$115=0,0,I$115/NFM!I$15*1000)</f>
        <v>7.285951518523234</v>
      </c>
      <c r="J252" s="130">
        <f>IF(J$115=0,0,J$115/NFM!J$15*1000)</f>
        <v>7.2065748144465154</v>
      </c>
      <c r="K252" s="130">
        <f>IF(K$115=0,0,K$115/NFM!K$15*1000)</f>
        <v>6.8231610029078675</v>
      </c>
      <c r="L252" s="130">
        <f>IF(L$115=0,0,L$115/NFM!L$15*1000)</f>
        <v>6.7996146187834201</v>
      </c>
      <c r="M252" s="130">
        <f>IF(M$115=0,0,M$115/NFM!M$15*1000)</f>
        <v>6.4122688747123071</v>
      </c>
      <c r="N252" s="130">
        <f>IF(N$115=0,0,N$115/NFM!N$15*1000)</f>
        <v>6.8113139485016045</v>
      </c>
      <c r="O252" s="130">
        <f>IF(O$115=0,0,O$115/NFM!O$15*1000)</f>
        <v>6.5776736592022935</v>
      </c>
      <c r="P252" s="130">
        <f>IF(P$115=0,0,P$115/NFM!P$15*1000)</f>
        <v>6.2377417630387431</v>
      </c>
      <c r="Q252" s="130">
        <f>IF(Q$115=0,0,Q$115/NFM!Q$15*1000)</f>
        <v>6.2257645942232021</v>
      </c>
    </row>
    <row r="253" spans="1:17" x14ac:dyDescent="0.25">
      <c r="A253" s="76" t="s">
        <v>81</v>
      </c>
      <c r="B253" s="130">
        <f>IF(B$116=0,0,B$116/NFM!B$15*1000)</f>
        <v>0.71082468375005625</v>
      </c>
      <c r="C253" s="130">
        <f>IF(C$116=0,0,C$116/NFM!C$15*1000)</f>
        <v>0.80837395272819867</v>
      </c>
      <c r="D253" s="130">
        <f>IF(D$116=0,0,D$116/NFM!D$15*1000)</f>
        <v>0.9270191044363022</v>
      </c>
      <c r="E253" s="130">
        <f>IF(E$116=0,0,E$116/NFM!E$15*1000)</f>
        <v>0.97121820959935767</v>
      </c>
      <c r="F253" s="130">
        <f>IF(F$116=0,0,F$116/NFM!F$15*1000)</f>
        <v>1.2670731533206796</v>
      </c>
      <c r="G253" s="130">
        <f>IF(G$116=0,0,G$116/NFM!G$15*1000)</f>
        <v>1.0954640544695542</v>
      </c>
      <c r="H253" s="130">
        <f>IF(H$116=0,0,H$116/NFM!H$15*1000)</f>
        <v>1.2719567887152354</v>
      </c>
      <c r="I253" s="130">
        <f>IF(I$116=0,0,I$116/NFM!I$15*1000)</f>
        <v>1.2422842663052605</v>
      </c>
      <c r="J253" s="130">
        <f>IF(J$116=0,0,J$116/NFM!J$15*1000)</f>
        <v>1.4509101741214623</v>
      </c>
      <c r="K253" s="130">
        <f>IF(K$116=0,0,K$116/NFM!K$15*1000)</f>
        <v>0.99192070909918717</v>
      </c>
      <c r="L253" s="130">
        <f>IF(L$116=0,0,L$116/NFM!L$15*1000)</f>
        <v>1.1235927602169669</v>
      </c>
      <c r="M253" s="130">
        <f>IF(M$116=0,0,M$116/NFM!M$15*1000)</f>
        <v>0.80439834411480782</v>
      </c>
      <c r="N253" s="130">
        <f>IF(N$116=0,0,N$116/NFM!N$15*1000)</f>
        <v>1.0604238579423697</v>
      </c>
      <c r="O253" s="130">
        <f>IF(O$116=0,0,O$116/NFM!O$15*1000)</f>
        <v>0.74375801450342527</v>
      </c>
      <c r="P253" s="130">
        <f>IF(P$116=0,0,P$116/NFM!P$15*1000)</f>
        <v>0.71696401928188414</v>
      </c>
      <c r="Q253" s="130">
        <f>IF(Q$116=0,0,Q$116/NFM!Q$15*1000)</f>
        <v>0.69445282982344458</v>
      </c>
    </row>
    <row r="254" spans="1:17" x14ac:dyDescent="0.25">
      <c r="A254" s="129" t="s">
        <v>80</v>
      </c>
      <c r="B254" s="128">
        <f>IF(B$117=0,0,B$117/NFM!B$15*1000)</f>
        <v>0.33884851526373644</v>
      </c>
      <c r="C254" s="128">
        <f>IF(C$117=0,0,C$117/NFM!C$15*1000)</f>
        <v>0.34408161716176122</v>
      </c>
      <c r="D254" s="128">
        <f>IF(D$117=0,0,D$117/NFM!D$15*1000)</f>
        <v>0.33078143588818515</v>
      </c>
      <c r="E254" s="128">
        <f>IF(E$117=0,0,E$117/NFM!E$15*1000)</f>
        <v>0.33783943867434918</v>
      </c>
      <c r="F254" s="128">
        <f>IF(F$117=0,0,F$117/NFM!F$15*1000)</f>
        <v>0.33246733617277879</v>
      </c>
      <c r="G254" s="128">
        <f>IF(G$117=0,0,G$117/NFM!G$15*1000)</f>
        <v>0.32232357440004511</v>
      </c>
      <c r="H254" s="128">
        <f>IF(H$117=0,0,H$117/NFM!H$15*1000)</f>
        <v>0.32487876683877243</v>
      </c>
      <c r="I254" s="128">
        <f>IF(I$117=0,0,I$117/NFM!I$15*1000)</f>
        <v>0.32653867302865175</v>
      </c>
      <c r="J254" s="128">
        <f>IF(J$117=0,0,J$117/NFM!J$15*1000)</f>
        <v>0.31101141884621519</v>
      </c>
      <c r="K254" s="128">
        <f>IF(K$117=0,0,K$117/NFM!K$15*1000)</f>
        <v>0.31523553601384385</v>
      </c>
      <c r="L254" s="128">
        <f>IF(L$117=0,0,L$117/NFM!L$15*1000)</f>
        <v>0.30666986600408896</v>
      </c>
      <c r="M254" s="128">
        <f>IF(M$117=0,0,M$117/NFM!M$15*1000)</f>
        <v>0.3030101102134416</v>
      </c>
      <c r="N254" s="128">
        <f>IF(N$117=0,0,N$117/NFM!N$15*1000)</f>
        <v>0.31082364189880735</v>
      </c>
      <c r="O254" s="128">
        <f>IF(O$117=0,0,O$117/NFM!O$15*1000)</f>
        <v>0.31527807101876193</v>
      </c>
      <c r="P254" s="128">
        <f>IF(P$117=0,0,P$117/NFM!P$15*1000)</f>
        <v>0.29822673343490996</v>
      </c>
      <c r="Q254" s="128">
        <f>IF(Q$117=0,0,Q$117/NFM!Q$15*1000)</f>
        <v>0.29871848855825944</v>
      </c>
    </row>
    <row r="255" spans="1:17" x14ac:dyDescent="0.25">
      <c r="A255" s="127" t="s">
        <v>147</v>
      </c>
      <c r="B255" s="126">
        <f>IF(B$122=0,0,B$122/NFM!B$15*1000)</f>
        <v>195.77177096723898</v>
      </c>
      <c r="C255" s="126">
        <f>IF(C$122=0,0,C$122/NFM!C$15*1000)</f>
        <v>196.40827269358653</v>
      </c>
      <c r="D255" s="126">
        <f>IF(D$122=0,0,D$122/NFM!D$15*1000)</f>
        <v>186.19332763816658</v>
      </c>
      <c r="E255" s="126">
        <f>IF(E$122=0,0,E$122/NFM!E$15*1000)</f>
        <v>187.95816122781886</v>
      </c>
      <c r="F255" s="126">
        <f>IF(F$122=0,0,F$122/NFM!F$15*1000)</f>
        <v>183.82179910152385</v>
      </c>
      <c r="G255" s="126">
        <f>IF(G$122=0,0,G$122/NFM!G$15*1000)</f>
        <v>180.67521727267675</v>
      </c>
      <c r="H255" s="126">
        <f>IF(H$122=0,0,H$122/NFM!H$15*1000)</f>
        <v>176.62448754609207</v>
      </c>
      <c r="I255" s="126">
        <f>IF(I$122=0,0,I$122/NFM!I$15*1000)</f>
        <v>175.41936636939894</v>
      </c>
      <c r="J255" s="126">
        <f>IF(J$122=0,0,J$122/NFM!J$15*1000)</f>
        <v>164.41780352064788</v>
      </c>
      <c r="K255" s="126">
        <f>IF(K$122=0,0,K$122/NFM!K$15*1000)</f>
        <v>172.43877832041957</v>
      </c>
      <c r="L255" s="126">
        <f>IF(L$122=0,0,L$122/NFM!L$15*1000)</f>
        <v>166.13008598960872</v>
      </c>
      <c r="M255" s="126">
        <f>IF(M$122=0,0,M$122/NFM!M$15*1000)</f>
        <v>167.87399080399518</v>
      </c>
      <c r="N255" s="126">
        <f>IF(N$122=0,0,N$122/NFM!N$15*1000)</f>
        <v>170.5139235726829</v>
      </c>
      <c r="O255" s="126">
        <f>IF(O$122=0,0,O$122/NFM!O$15*1000)</f>
        <v>176.53257870544724</v>
      </c>
      <c r="P255" s="126">
        <f>IF(P$122=0,0,P$122/NFM!P$15*1000)</f>
        <v>166.62507532196534</v>
      </c>
      <c r="Q255" s="126">
        <f>IF(Q$122=0,0,Q$122/NFM!Q$15*1000)</f>
        <v>167.31864411209179</v>
      </c>
    </row>
    <row r="256" spans="1:17" x14ac:dyDescent="0.25">
      <c r="A256" s="127" t="s">
        <v>146</v>
      </c>
      <c r="B256" s="126">
        <f>IF(B$130=0,0,B$130/NFM!B$15*1000)</f>
        <v>93.569194810362816</v>
      </c>
      <c r="C256" s="126">
        <f>IF(C$130=0,0,C$130/NFM!C$15*1000)</f>
        <v>93.984604930067746</v>
      </c>
      <c r="D256" s="126">
        <f>IF(D$130=0,0,D$130/NFM!D$15*1000)</f>
        <v>89.170882930090002</v>
      </c>
      <c r="E256" s="126">
        <f>IF(E$130=0,0,E$130/NFM!E$15*1000)</f>
        <v>90.264035091038991</v>
      </c>
      <c r="F256" s="126">
        <f>IF(F$130=0,0,F$130/NFM!F$15*1000)</f>
        <v>87.998292862243218</v>
      </c>
      <c r="G256" s="126">
        <f>IF(G$130=0,0,G$130/NFM!G$15*1000)</f>
        <v>84.568567172081885</v>
      </c>
      <c r="H256" s="126">
        <f>IF(H$130=0,0,H$130/NFM!H$15*1000)</f>
        <v>85.506139955739386</v>
      </c>
      <c r="I256" s="126">
        <f>IF(I$130=0,0,I$130/NFM!I$15*1000)</f>
        <v>84.729075835229111</v>
      </c>
      <c r="J256" s="126">
        <f>IF(J$130=0,0,J$130/NFM!J$15*1000)</f>
        <v>80.710250512583542</v>
      </c>
      <c r="K256" s="126">
        <f>IF(K$130=0,0,K$130/NFM!K$15*1000)</f>
        <v>83.411411842428024</v>
      </c>
      <c r="L256" s="126">
        <f>IF(L$130=0,0,L$130/NFM!L$15*1000)</f>
        <v>80.071097478479416</v>
      </c>
      <c r="M256" s="126">
        <f>IF(M$130=0,0,M$130/NFM!M$15*1000)</f>
        <v>79.883791593381744</v>
      </c>
      <c r="N256" s="126">
        <f>IF(N$130=0,0,N$130/NFM!N$15*1000)</f>
        <v>81.995631594871043</v>
      </c>
      <c r="O256" s="126">
        <f>IF(O$130=0,0,O$130/NFM!O$15*1000)</f>
        <v>83.940586713529811</v>
      </c>
      <c r="P256" s="126">
        <f>IF(P$130=0,0,P$130/NFM!P$15*1000)</f>
        <v>81.30321691737231</v>
      </c>
      <c r="Q256" s="126">
        <f>IF(Q$130=0,0,Q$130/NFM!Q$15*1000)</f>
        <v>80.687107482007477</v>
      </c>
    </row>
    <row r="257" spans="1:17" x14ac:dyDescent="0.25">
      <c r="A257" s="72" t="s">
        <v>145</v>
      </c>
      <c r="B257" s="125">
        <f>IF(B$137=0,0,B$137/NFM!B$15*1000)</f>
        <v>52.271087223804635</v>
      </c>
      <c r="C257" s="125">
        <f>IF(C$137=0,0,C$137/NFM!C$15*1000)</f>
        <v>55.609996959212026</v>
      </c>
      <c r="D257" s="125">
        <f>IF(D$137=0,0,D$137/NFM!D$15*1000)</f>
        <v>52.156895773625635</v>
      </c>
      <c r="E257" s="125">
        <f>IF(E$137=0,0,E$137/NFM!E$15*1000)</f>
        <v>52.877280285782845</v>
      </c>
      <c r="F257" s="125">
        <f>IF(F$137=0,0,F$137/NFM!F$15*1000)</f>
        <v>48.596183484981253</v>
      </c>
      <c r="G257" s="125">
        <f>IF(G$137=0,0,G$137/NFM!G$15*1000)</f>
        <v>50.394304354681509</v>
      </c>
      <c r="H257" s="125">
        <f>IF(H$137=0,0,H$137/NFM!H$15*1000)</f>
        <v>47.456676611745827</v>
      </c>
      <c r="I257" s="125">
        <f>IF(I$137=0,0,I$137/NFM!I$15*1000)</f>
        <v>49.828417197706955</v>
      </c>
      <c r="J257" s="125">
        <f>IF(J$137=0,0,J$137/NFM!J$15*1000)</f>
        <v>47.463344536656074</v>
      </c>
      <c r="K257" s="125">
        <f>IF(K$137=0,0,K$137/NFM!K$15*1000)</f>
        <v>51.200092425954033</v>
      </c>
      <c r="L257" s="125">
        <f>IF(L$137=0,0,L$137/NFM!L$15*1000)</f>
        <v>48.53468049497873</v>
      </c>
      <c r="M257" s="125">
        <f>IF(M$137=0,0,M$137/NFM!M$15*1000)</f>
        <v>48.431242072153339</v>
      </c>
      <c r="N257" s="125">
        <f>IF(N$137=0,0,N$137/NFM!N$15*1000)</f>
        <v>48.429617386934375</v>
      </c>
      <c r="O257" s="125">
        <f>IF(O$137=0,0,O$137/NFM!O$15*1000)</f>
        <v>50.977506391080418</v>
      </c>
      <c r="P257" s="125">
        <f>IF(P$137=0,0,P$137/NFM!P$15*1000)</f>
        <v>46.373670089174801</v>
      </c>
      <c r="Q257" s="125">
        <f>IF(Q$137=0,0,Q$137/NFM!Q$15*1000)</f>
        <v>47.554319610345949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45</v>
      </c>
      <c r="B5" s="96">
        <v>747.0590362931348</v>
      </c>
      <c r="C5" s="96">
        <v>681.62769206630662</v>
      </c>
      <c r="D5" s="96">
        <v>784.61052073973076</v>
      </c>
      <c r="E5" s="96">
        <v>803.17422134894025</v>
      </c>
      <c r="F5" s="96">
        <v>889.97470331653926</v>
      </c>
      <c r="G5" s="96">
        <v>862.33653014050014</v>
      </c>
      <c r="H5" s="96">
        <v>915.11875564708055</v>
      </c>
      <c r="I5" s="96">
        <v>845.19381295521066</v>
      </c>
      <c r="J5" s="96">
        <v>846.26084961364222</v>
      </c>
      <c r="K5" s="96">
        <v>666.10936280952831</v>
      </c>
      <c r="L5" s="96">
        <v>783.46196376198452</v>
      </c>
      <c r="M5" s="96">
        <v>794.85915570538225</v>
      </c>
      <c r="N5" s="96">
        <v>812.14370402542875</v>
      </c>
      <c r="O5" s="96">
        <v>806.10447072759803</v>
      </c>
      <c r="P5" s="96">
        <v>788.03803457306981</v>
      </c>
      <c r="Q5" s="96">
        <v>874.7490306631363</v>
      </c>
    </row>
    <row r="6" spans="1:17" x14ac:dyDescent="0.25">
      <c r="A6" s="132" t="s">
        <v>84</v>
      </c>
      <c r="B6" s="160">
        <v>1.7901833308758539</v>
      </c>
      <c r="C6" s="160">
        <v>1.7997406241905409</v>
      </c>
      <c r="D6" s="160">
        <v>1.9416868568547785</v>
      </c>
      <c r="E6" s="160">
        <v>2.2139473861228911</v>
      </c>
      <c r="F6" s="160">
        <v>2.3365840720832529</v>
      </c>
      <c r="G6" s="160">
        <v>2.5492902823214156</v>
      </c>
      <c r="H6" s="160">
        <v>2.5157029391080328</v>
      </c>
      <c r="I6" s="160">
        <v>2.171597917614311</v>
      </c>
      <c r="J6" s="160">
        <v>1.3157697178721797</v>
      </c>
      <c r="K6" s="160">
        <v>1.0321989356727881</v>
      </c>
      <c r="L6" s="160">
        <v>1.230556681969964</v>
      </c>
      <c r="M6" s="160">
        <v>1.2470991443996386</v>
      </c>
      <c r="N6" s="160">
        <v>1.2757160897803741</v>
      </c>
      <c r="O6" s="160">
        <v>1.257398745901948</v>
      </c>
      <c r="P6" s="160">
        <v>1.2298713002515891</v>
      </c>
      <c r="Q6" s="160">
        <v>1.3721204440875863</v>
      </c>
    </row>
    <row r="7" spans="1:17" x14ac:dyDescent="0.25">
      <c r="A7" s="76" t="s">
        <v>83</v>
      </c>
      <c r="B7" s="159">
        <v>0.30978217706981698</v>
      </c>
      <c r="C7" s="159">
        <v>0.32606582085468033</v>
      </c>
      <c r="D7" s="159">
        <v>0.34354572442784748</v>
      </c>
      <c r="E7" s="159">
        <v>0.40957852197596251</v>
      </c>
      <c r="F7" s="159">
        <v>0.42349059785604404</v>
      </c>
      <c r="G7" s="159">
        <v>0.48092562720097265</v>
      </c>
      <c r="H7" s="159">
        <v>0.4609616428561949</v>
      </c>
      <c r="I7" s="159">
        <v>0.39379554248123155</v>
      </c>
      <c r="J7" s="159">
        <v>0.17096396949955422</v>
      </c>
      <c r="K7" s="159">
        <v>0.13411832249887512</v>
      </c>
      <c r="L7" s="159">
        <v>0.15989185051621851</v>
      </c>
      <c r="M7" s="159">
        <v>0.16204128822090144</v>
      </c>
      <c r="N7" s="159">
        <v>0.16575961864816982</v>
      </c>
      <c r="O7" s="159">
        <v>0.16337956248970428</v>
      </c>
      <c r="P7" s="159">
        <v>0.15980279573892414</v>
      </c>
      <c r="Q7" s="159">
        <v>0.17828587675058008</v>
      </c>
    </row>
    <row r="8" spans="1:17" x14ac:dyDescent="0.25">
      <c r="A8" s="76" t="s">
        <v>82</v>
      </c>
      <c r="B8" s="159">
        <v>20.278226114963786</v>
      </c>
      <c r="C8" s="159">
        <v>18.812658421823066</v>
      </c>
      <c r="D8" s="159">
        <v>21.416500381657418</v>
      </c>
      <c r="E8" s="159">
        <v>22.44163811293679</v>
      </c>
      <c r="F8" s="159">
        <v>24.879774916207591</v>
      </c>
      <c r="G8" s="159">
        <v>24.783169452876795</v>
      </c>
      <c r="H8" s="159">
        <v>25.240110772667258</v>
      </c>
      <c r="I8" s="159">
        <v>22.688488309645198</v>
      </c>
      <c r="J8" s="159">
        <v>21.418371581863628</v>
      </c>
      <c r="K8" s="159">
        <v>16.793951011301548</v>
      </c>
      <c r="L8" s="159">
        <v>19.868439190725518</v>
      </c>
      <c r="M8" s="159">
        <v>19.892524351553096</v>
      </c>
      <c r="N8" s="159">
        <v>20.157713350240108</v>
      </c>
      <c r="O8" s="159">
        <v>19.918624776663808</v>
      </c>
      <c r="P8" s="159">
        <v>19.463663256997634</v>
      </c>
      <c r="Q8" s="159">
        <v>21.744857905976477</v>
      </c>
    </row>
    <row r="9" spans="1:17" x14ac:dyDescent="0.25">
      <c r="A9" s="76" t="s">
        <v>81</v>
      </c>
      <c r="B9" s="159">
        <v>0.98472882536323625</v>
      </c>
      <c r="C9" s="159">
        <v>1.0644457856028262</v>
      </c>
      <c r="D9" s="159">
        <v>1.1064758745835743</v>
      </c>
      <c r="E9" s="159">
        <v>1.3525311634600667</v>
      </c>
      <c r="F9" s="159">
        <v>1.3827872950151332</v>
      </c>
      <c r="G9" s="159">
        <v>1.6047754892976469</v>
      </c>
      <c r="H9" s="159">
        <v>1.5142727948498624</v>
      </c>
      <c r="I9" s="159">
        <v>1.2862053485940508</v>
      </c>
      <c r="J9" s="159">
        <v>0.43506865894735763</v>
      </c>
      <c r="K9" s="159">
        <v>0.34130395357956955</v>
      </c>
      <c r="L9" s="159">
        <v>0.40689235974299226</v>
      </c>
      <c r="M9" s="159">
        <v>0.41236224314827724</v>
      </c>
      <c r="N9" s="159">
        <v>0.42182464061863434</v>
      </c>
      <c r="O9" s="159">
        <v>0.41576787998003856</v>
      </c>
      <c r="P9" s="159">
        <v>0.40666573338046819</v>
      </c>
      <c r="Q9" s="159">
        <v>0.45370142922033047</v>
      </c>
    </row>
    <row r="10" spans="1:17" x14ac:dyDescent="0.25">
      <c r="A10" s="129" t="s">
        <v>80</v>
      </c>
      <c r="B10" s="158">
        <v>1.2835517452617524</v>
      </c>
      <c r="C10" s="158">
        <v>1.1705790309438981</v>
      </c>
      <c r="D10" s="158">
        <v>1.2964986785554402</v>
      </c>
      <c r="E10" s="158">
        <v>1.3348396571836552</v>
      </c>
      <c r="F10" s="158">
        <v>1.4984189287749585</v>
      </c>
      <c r="G10" s="158">
        <v>1.4821818031964629</v>
      </c>
      <c r="H10" s="158">
        <v>1.5757529665384389</v>
      </c>
      <c r="I10" s="158">
        <v>1.3919962876703262</v>
      </c>
      <c r="J10" s="158">
        <v>1.3950697551145959</v>
      </c>
      <c r="K10" s="158">
        <v>1.0981879143231377</v>
      </c>
      <c r="L10" s="158">
        <v>1.3091847357878126</v>
      </c>
      <c r="M10" s="158">
        <v>1.3257014466804329</v>
      </c>
      <c r="N10" s="158">
        <v>1.3577564979971735</v>
      </c>
      <c r="O10" s="158">
        <v>1.3407138685897646</v>
      </c>
      <c r="P10" s="158">
        <v>1.3215482348286569</v>
      </c>
      <c r="Q10" s="158">
        <v>1.4733781743725889</v>
      </c>
    </row>
    <row r="11" spans="1:17" x14ac:dyDescent="0.25">
      <c r="A11" s="92" t="s">
        <v>126</v>
      </c>
      <c r="B11" s="91">
        <v>0.15793761751037422</v>
      </c>
      <c r="C11" s="91">
        <v>0.14504889996031534</v>
      </c>
      <c r="D11" s="91">
        <v>0.20870612802422495</v>
      </c>
      <c r="E11" s="91">
        <v>0.21391605217644899</v>
      </c>
      <c r="F11" s="91">
        <v>0.18747797895368892</v>
      </c>
      <c r="G11" s="91">
        <v>0.18143122045141707</v>
      </c>
      <c r="H11" s="91">
        <v>0.18809631464893106</v>
      </c>
      <c r="I11" s="91">
        <v>0.1686079896064327</v>
      </c>
      <c r="J11" s="91">
        <v>0.16971488302084212</v>
      </c>
      <c r="K11" s="91">
        <v>0.12089821524234613</v>
      </c>
      <c r="L11" s="91">
        <v>0.14626534805087729</v>
      </c>
      <c r="M11" s="91">
        <v>0.1512089660229522</v>
      </c>
      <c r="N11" s="91">
        <v>0.15006348929660365</v>
      </c>
      <c r="O11" s="91">
        <v>0.14151453198443714</v>
      </c>
      <c r="P11" s="91">
        <v>0.11181255999811712</v>
      </c>
      <c r="Q11" s="91">
        <v>0.12755533588126289</v>
      </c>
    </row>
    <row r="12" spans="1:17" x14ac:dyDescent="0.25">
      <c r="A12" s="92" t="s">
        <v>27</v>
      </c>
      <c r="B12" s="91">
        <v>0.27669352580429507</v>
      </c>
      <c r="C12" s="91">
        <v>0.24635007359592778</v>
      </c>
      <c r="D12" s="91">
        <v>0.35223182448248919</v>
      </c>
      <c r="E12" s="91">
        <v>0.36255413105598944</v>
      </c>
      <c r="F12" s="91">
        <v>0.40183146135682229</v>
      </c>
      <c r="G12" s="91">
        <v>0.39605808590476332</v>
      </c>
      <c r="H12" s="91">
        <v>0.42168384974576917</v>
      </c>
      <c r="I12" s="91">
        <v>0.36200136572547587</v>
      </c>
      <c r="J12" s="91">
        <v>0.36113963668154841</v>
      </c>
      <c r="K12" s="91">
        <v>0.273383990457776</v>
      </c>
      <c r="L12" s="91">
        <v>0.33444869494242285</v>
      </c>
      <c r="M12" s="91">
        <v>0.33955777856463343</v>
      </c>
      <c r="N12" s="91">
        <v>0.34591486990924397</v>
      </c>
      <c r="O12" s="91">
        <v>0.34103458464434577</v>
      </c>
      <c r="P12" s="91">
        <v>0.33372099184601201</v>
      </c>
      <c r="Q12" s="91">
        <v>0.3728905824922859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4.0095729597116056E-3</v>
      </c>
      <c r="H13" s="91">
        <v>0</v>
      </c>
      <c r="I13" s="91">
        <v>4.1993036179953723E-2</v>
      </c>
      <c r="J13" s="91">
        <v>4.8856808986967093E-2</v>
      </c>
      <c r="K13" s="91">
        <v>7.6203041248367534E-2</v>
      </c>
      <c r="L13" s="91">
        <v>5.8297063239601481E-2</v>
      </c>
      <c r="M13" s="91">
        <v>5.6740920281997398E-2</v>
      </c>
      <c r="N13" s="91">
        <v>6.3518547143801896E-2</v>
      </c>
      <c r="O13" s="91">
        <v>6.2276279326941325E-2</v>
      </c>
      <c r="P13" s="91">
        <v>6.0331005832974301E-2</v>
      </c>
      <c r="Q13" s="91">
        <v>6.5130415919668491E-2</v>
      </c>
    </row>
    <row r="14" spans="1:17" x14ac:dyDescent="0.25">
      <c r="A14" s="92" t="s">
        <v>22</v>
      </c>
      <c r="B14" s="157">
        <v>0.84892060194708308</v>
      </c>
      <c r="C14" s="157">
        <v>0.77918005738765495</v>
      </c>
      <c r="D14" s="157">
        <v>0.73556072604872591</v>
      </c>
      <c r="E14" s="157">
        <v>0.75836947395121668</v>
      </c>
      <c r="F14" s="157">
        <v>0.90910948846444717</v>
      </c>
      <c r="G14" s="157">
        <v>0.90068292388057081</v>
      </c>
      <c r="H14" s="157">
        <v>0.9659728021437386</v>
      </c>
      <c r="I14" s="157">
        <v>0.81939389615846414</v>
      </c>
      <c r="J14" s="157">
        <v>0.81535842642523826</v>
      </c>
      <c r="K14" s="157">
        <v>0.62770266737464786</v>
      </c>
      <c r="L14" s="157">
        <v>0.77017362955491109</v>
      </c>
      <c r="M14" s="157">
        <v>0.77819378181084986</v>
      </c>
      <c r="N14" s="157">
        <v>0.79825959164752391</v>
      </c>
      <c r="O14" s="157">
        <v>0.79588847263404017</v>
      </c>
      <c r="P14" s="157">
        <v>0.81568367715155343</v>
      </c>
      <c r="Q14" s="157">
        <v>0.9078018400793717</v>
      </c>
    </row>
    <row r="15" spans="1:17" x14ac:dyDescent="0.25">
      <c r="A15" s="156" t="s">
        <v>153</v>
      </c>
      <c r="B15" s="206">
        <v>308.45772681182774</v>
      </c>
      <c r="C15" s="206">
        <v>279.52165155919039</v>
      </c>
      <c r="D15" s="206">
        <v>321.0651281692322</v>
      </c>
      <c r="E15" s="206">
        <v>335.09214025362235</v>
      </c>
      <c r="F15" s="206">
        <v>370.28081055420358</v>
      </c>
      <c r="G15" s="206">
        <v>362.78976269252064</v>
      </c>
      <c r="H15" s="206">
        <v>385.11674239177296</v>
      </c>
      <c r="I15" s="206">
        <v>355.74218795265011</v>
      </c>
      <c r="J15" s="206">
        <v>353.0608749028674</v>
      </c>
      <c r="K15" s="206">
        <v>272.34865898260603</v>
      </c>
      <c r="L15" s="206">
        <v>322.77251988095611</v>
      </c>
      <c r="M15" s="206">
        <v>326.23061208421643</v>
      </c>
      <c r="N15" s="206">
        <v>329.90964402208573</v>
      </c>
      <c r="O15" s="206">
        <v>326.34611704475287</v>
      </c>
      <c r="P15" s="206">
        <v>320.17346537739928</v>
      </c>
      <c r="Q15" s="206">
        <v>354.55163669215943</v>
      </c>
    </row>
    <row r="16" spans="1:17" x14ac:dyDescent="0.25">
      <c r="A16" s="88" t="s">
        <v>34</v>
      </c>
      <c r="B16" s="87">
        <v>65.360948055426661</v>
      </c>
      <c r="C16" s="87">
        <v>62.237923480865817</v>
      </c>
      <c r="D16" s="87">
        <v>71.082624449117048</v>
      </c>
      <c r="E16" s="87">
        <v>61.264744375415482</v>
      </c>
      <c r="F16" s="87">
        <v>62.905848118917987</v>
      </c>
      <c r="G16" s="87">
        <v>95.352706566824367</v>
      </c>
      <c r="H16" s="87">
        <v>60.871159536222734</v>
      </c>
      <c r="I16" s="87">
        <v>58.831929090670513</v>
      </c>
      <c r="J16" s="87">
        <v>52.111620549702536</v>
      </c>
      <c r="K16" s="87">
        <v>44.2300915032421</v>
      </c>
      <c r="L16" s="87">
        <v>63.530290061521434</v>
      </c>
      <c r="M16" s="87">
        <v>70.258467854379546</v>
      </c>
      <c r="N16" s="87">
        <v>74.776143576351259</v>
      </c>
      <c r="O16" s="87">
        <v>84.274545455387027</v>
      </c>
      <c r="P16" s="87">
        <v>74.969313302509235</v>
      </c>
      <c r="Q16" s="87">
        <v>84.238220788323289</v>
      </c>
    </row>
    <row r="17" spans="1:17" x14ac:dyDescent="0.25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31</v>
      </c>
      <c r="B18" s="87">
        <v>0</v>
      </c>
      <c r="C18" s="87">
        <v>1.6458485781656276E-15</v>
      </c>
      <c r="D18" s="87">
        <v>0</v>
      </c>
      <c r="E18" s="87">
        <v>0</v>
      </c>
      <c r="F18" s="87">
        <v>0</v>
      </c>
      <c r="G18" s="87">
        <v>8.0694747835528028E-15</v>
      </c>
      <c r="H18" s="87">
        <v>0</v>
      </c>
      <c r="I18" s="87">
        <v>1.4263018637198528E-14</v>
      </c>
      <c r="J18" s="87">
        <v>9.33951965051392E-15</v>
      </c>
      <c r="K18" s="87">
        <v>0</v>
      </c>
      <c r="L18" s="87">
        <v>7.9839877010366873E-15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126</v>
      </c>
      <c r="B19" s="87">
        <v>8.9811086108415914</v>
      </c>
      <c r="C19" s="87">
        <v>6.5699565488682605</v>
      </c>
      <c r="D19" s="87">
        <v>5.2354157685875586</v>
      </c>
      <c r="E19" s="87">
        <v>7.1540666233650994</v>
      </c>
      <c r="F19" s="87">
        <v>7.5052877688129538</v>
      </c>
      <c r="G19" s="87">
        <v>8.7108125018630833</v>
      </c>
      <c r="H19" s="87">
        <v>8.8782249702699367</v>
      </c>
      <c r="I19" s="87">
        <v>18.765999942898684</v>
      </c>
      <c r="J19" s="87">
        <v>18.899894747744018</v>
      </c>
      <c r="K19" s="87">
        <v>11.031063038801445</v>
      </c>
      <c r="L19" s="87">
        <v>9.6418205590808643</v>
      </c>
      <c r="M19" s="87">
        <v>12.862946119132108</v>
      </c>
      <c r="N19" s="87">
        <v>17.58494107841333</v>
      </c>
      <c r="O19" s="87">
        <v>10.606189326841761</v>
      </c>
      <c r="P19" s="87">
        <v>5.2155394260993093</v>
      </c>
      <c r="Q19" s="87">
        <v>4.7395572328757369</v>
      </c>
    </row>
    <row r="20" spans="1:17" x14ac:dyDescent="0.25">
      <c r="A20" s="88" t="s">
        <v>30</v>
      </c>
      <c r="B20" s="87">
        <v>107.57724643259874</v>
      </c>
      <c r="C20" s="87">
        <v>97.439718494572844</v>
      </c>
      <c r="D20" s="87">
        <v>103.88964793853242</v>
      </c>
      <c r="E20" s="87">
        <v>99.585457967088658</v>
      </c>
      <c r="F20" s="87">
        <v>110.58299128738383</v>
      </c>
      <c r="G20" s="87">
        <v>99.904180398789919</v>
      </c>
      <c r="H20" s="87">
        <v>124.28490808441336</v>
      </c>
      <c r="I20" s="87">
        <v>88.501348154124642</v>
      </c>
      <c r="J20" s="87">
        <v>95.580153818729556</v>
      </c>
      <c r="K20" s="87">
        <v>76.758354916638453</v>
      </c>
      <c r="L20" s="87">
        <v>73.176005568421559</v>
      </c>
      <c r="M20" s="87">
        <v>68.224872335037674</v>
      </c>
      <c r="N20" s="87">
        <v>52.113991224351665</v>
      </c>
      <c r="O20" s="87">
        <v>49.764992793486492</v>
      </c>
      <c r="P20" s="87">
        <v>26.532517884795247</v>
      </c>
      <c r="Q20" s="87">
        <v>27.099907909668723</v>
      </c>
    </row>
    <row r="21" spans="1:17" x14ac:dyDescent="0.25">
      <c r="A21" s="88" t="s">
        <v>29</v>
      </c>
      <c r="B21" s="87">
        <v>0.62466271817023189</v>
      </c>
      <c r="C21" s="87">
        <v>0.42641524022208832</v>
      </c>
      <c r="D21" s="87">
        <v>0.55639250924376915</v>
      </c>
      <c r="E21" s="87">
        <v>16.167497216189986</v>
      </c>
      <c r="F21" s="87">
        <v>20.464769561594089</v>
      </c>
      <c r="G21" s="87">
        <v>23.029634755204668</v>
      </c>
      <c r="H21" s="87">
        <v>2.9368705920482459</v>
      </c>
      <c r="I21" s="87">
        <v>2.6210501901768555</v>
      </c>
      <c r="J21" s="87">
        <v>19.995787994153186</v>
      </c>
      <c r="K21" s="87">
        <v>15.035088820859633</v>
      </c>
      <c r="L21" s="87">
        <v>10.062323378483153</v>
      </c>
      <c r="M21" s="87">
        <v>9.1477319325483588</v>
      </c>
      <c r="N21" s="87">
        <v>2.8436984437112272</v>
      </c>
      <c r="O21" s="87">
        <v>2.031119627032377</v>
      </c>
      <c r="P21" s="87">
        <v>2.2945874147276974</v>
      </c>
      <c r="Q21" s="87">
        <v>7.6620185763003565</v>
      </c>
    </row>
    <row r="22" spans="1:17" x14ac:dyDescent="0.25">
      <c r="A22" s="88" t="s">
        <v>27</v>
      </c>
      <c r="B22" s="87">
        <v>103.39548410252003</v>
      </c>
      <c r="C22" s="87">
        <v>89.033886792671424</v>
      </c>
      <c r="D22" s="87">
        <v>119.17571348371308</v>
      </c>
      <c r="E22" s="87">
        <v>127.84276832971676</v>
      </c>
      <c r="F22" s="87">
        <v>142.60666191372931</v>
      </c>
      <c r="G22" s="87">
        <v>96.512608694154395</v>
      </c>
      <c r="H22" s="87">
        <v>164.06919294520816</v>
      </c>
      <c r="I22" s="87">
        <v>163.01758964153339</v>
      </c>
      <c r="J22" s="87">
        <v>141.93890852173382</v>
      </c>
      <c r="K22" s="87">
        <v>103.93572410950819</v>
      </c>
      <c r="L22" s="87">
        <v>128.23519785175171</v>
      </c>
      <c r="M22" s="87">
        <v>142.67746947512728</v>
      </c>
      <c r="N22" s="87">
        <v>162.54315324474834</v>
      </c>
      <c r="O22" s="87">
        <v>159.97069310326796</v>
      </c>
      <c r="P22" s="87">
        <v>200.37754292922546</v>
      </c>
      <c r="Q22" s="87">
        <v>217.59024419257881</v>
      </c>
    </row>
    <row r="23" spans="1:17" x14ac:dyDescent="0.25">
      <c r="A23" s="88" t="s">
        <v>26</v>
      </c>
      <c r="B23" s="87">
        <v>0.30403204217563018</v>
      </c>
      <c r="C23" s="87">
        <v>0.28655820735477472</v>
      </c>
      <c r="D23" s="87">
        <v>0.26741905421379369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87</v>
      </c>
      <c r="B24" s="87">
        <v>0.62374970762555493</v>
      </c>
      <c r="C24" s="87">
        <v>0.60387238818594136</v>
      </c>
      <c r="D24" s="87">
        <v>0.62569294049447732</v>
      </c>
      <c r="E24" s="87">
        <v>1.0818623016528615</v>
      </c>
      <c r="F24" s="87">
        <v>1.42534980812617</v>
      </c>
      <c r="G24" s="87">
        <v>15.790053601745045</v>
      </c>
      <c r="H24" s="87">
        <v>1.3862244406404953</v>
      </c>
      <c r="I24" s="87">
        <v>1.1809651946702284</v>
      </c>
      <c r="J24" s="87">
        <v>1.9123308964141061</v>
      </c>
      <c r="K24" s="87">
        <v>1.6690048635874228</v>
      </c>
      <c r="L24" s="87">
        <v>2.0341600353703466</v>
      </c>
      <c r="M24" s="87">
        <v>1.877063552643744</v>
      </c>
      <c r="N24" s="87">
        <v>1.6218731007391027</v>
      </c>
      <c r="O24" s="87">
        <v>1.4284792748528257</v>
      </c>
      <c r="P24" s="87">
        <v>1.6072505172954668</v>
      </c>
      <c r="Q24" s="87">
        <v>1.6277762338109931</v>
      </c>
    </row>
    <row r="25" spans="1:17" x14ac:dyDescent="0.25">
      <c r="A25" s="88" t="s">
        <v>23</v>
      </c>
      <c r="B25" s="87">
        <v>21.590495142469294</v>
      </c>
      <c r="C25" s="87">
        <v>22.923320406449239</v>
      </c>
      <c r="D25" s="87">
        <v>20.232222025330017</v>
      </c>
      <c r="E25" s="87">
        <v>21.995743440193522</v>
      </c>
      <c r="F25" s="87">
        <v>24.789902095639373</v>
      </c>
      <c r="G25" s="87">
        <v>23.489766173939113</v>
      </c>
      <c r="H25" s="87">
        <v>22.690161822970008</v>
      </c>
      <c r="I25" s="87">
        <v>22.823305738575769</v>
      </c>
      <c r="J25" s="87">
        <v>22.622178374390135</v>
      </c>
      <c r="K25" s="87">
        <v>19.689331729968821</v>
      </c>
      <c r="L25" s="87">
        <v>36.092722426327022</v>
      </c>
      <c r="M25" s="87">
        <v>21.182060815347722</v>
      </c>
      <c r="N25" s="87">
        <v>18.425843353770741</v>
      </c>
      <c r="O25" s="87">
        <v>18.270097463884444</v>
      </c>
      <c r="P25" s="87">
        <v>9.1767139027468971</v>
      </c>
      <c r="Q25" s="87">
        <v>11.593911758601498</v>
      </c>
    </row>
    <row r="26" spans="1:17" x14ac:dyDescent="0.25">
      <c r="A26" s="156" t="s">
        <v>152</v>
      </c>
      <c r="B26" s="204">
        <v>413.95483728777282</v>
      </c>
      <c r="C26" s="204">
        <v>378.93255082370126</v>
      </c>
      <c r="D26" s="204">
        <v>437.44068505441953</v>
      </c>
      <c r="E26" s="204">
        <v>440.3295462536384</v>
      </c>
      <c r="F26" s="204">
        <v>489.17283695239848</v>
      </c>
      <c r="G26" s="204">
        <v>468.64642479308623</v>
      </c>
      <c r="H26" s="204">
        <v>498.69521213928783</v>
      </c>
      <c r="I26" s="204">
        <v>461.51954159655548</v>
      </c>
      <c r="J26" s="204">
        <v>468.46473102747774</v>
      </c>
      <c r="K26" s="204">
        <v>374.36094368954633</v>
      </c>
      <c r="L26" s="204">
        <v>437.7144790622861</v>
      </c>
      <c r="M26" s="204">
        <v>445.58881514716342</v>
      </c>
      <c r="N26" s="204">
        <v>458.85528980605864</v>
      </c>
      <c r="O26" s="204">
        <v>456.66246884921986</v>
      </c>
      <c r="P26" s="204">
        <v>445.28301787447333</v>
      </c>
      <c r="Q26" s="204">
        <v>494.97505014056958</v>
      </c>
    </row>
    <row r="27" spans="1:17" x14ac:dyDescent="0.25">
      <c r="A27" s="84" t="s">
        <v>31</v>
      </c>
      <c r="B27" s="208">
        <v>0</v>
      </c>
      <c r="C27" s="208">
        <v>0</v>
      </c>
      <c r="D27" s="208">
        <v>0.64846645642084266</v>
      </c>
      <c r="E27" s="208">
        <v>0.19900066062972896</v>
      </c>
      <c r="F27" s="208">
        <v>0</v>
      </c>
      <c r="G27" s="208">
        <v>0</v>
      </c>
      <c r="H27" s="208">
        <v>0.75744623413129841</v>
      </c>
      <c r="I27" s="208">
        <v>0.75672100772831197</v>
      </c>
      <c r="J27" s="208">
        <v>2.2320970506015358</v>
      </c>
      <c r="K27" s="208">
        <v>1.863935434004464</v>
      </c>
      <c r="L27" s="208">
        <v>0.74703568684215049</v>
      </c>
      <c r="M27" s="208">
        <v>0.75632188596861727</v>
      </c>
      <c r="N27" s="208">
        <v>2.5274490119924131</v>
      </c>
      <c r="O27" s="208">
        <v>2.8284158406536948</v>
      </c>
      <c r="P27" s="208">
        <v>2.8902847555025177</v>
      </c>
      <c r="Q27" s="208">
        <v>4.4758201675420288</v>
      </c>
    </row>
    <row r="28" spans="1:17" x14ac:dyDescent="0.25">
      <c r="A28" s="84" t="s">
        <v>126</v>
      </c>
      <c r="B28" s="208">
        <v>2.8946376546375032</v>
      </c>
      <c r="C28" s="208">
        <v>2.9717872214646008</v>
      </c>
      <c r="D28" s="208">
        <v>3.0041338217723399</v>
      </c>
      <c r="E28" s="208">
        <v>3.2897941284265868</v>
      </c>
      <c r="F28" s="208">
        <v>4.5610610318286788</v>
      </c>
      <c r="G28" s="208">
        <v>4.512439986964659</v>
      </c>
      <c r="H28" s="208">
        <v>4.5943997329926987</v>
      </c>
      <c r="I28" s="208">
        <v>4.6108350631198958</v>
      </c>
      <c r="J28" s="208">
        <v>4.7652147081893714</v>
      </c>
      <c r="K28" s="208">
        <v>4.3229475537009145</v>
      </c>
      <c r="L28" s="208">
        <v>4.8416831742089919</v>
      </c>
      <c r="M28" s="208">
        <v>4.5551862505486618</v>
      </c>
      <c r="N28" s="208">
        <v>5.0408909938714457</v>
      </c>
      <c r="O28" s="208">
        <v>4.6948426668871699</v>
      </c>
      <c r="P28" s="208">
        <v>4.5769234639885275</v>
      </c>
      <c r="Q28" s="208">
        <v>5.7681096851773894</v>
      </c>
    </row>
    <row r="29" spans="1:17" x14ac:dyDescent="0.25">
      <c r="A29" s="84" t="s">
        <v>30</v>
      </c>
      <c r="B29" s="208">
        <v>82.606688647263212</v>
      </c>
      <c r="C29" s="208">
        <v>70.220816403353012</v>
      </c>
      <c r="D29" s="208">
        <v>71.2106591004232</v>
      </c>
      <c r="E29" s="208">
        <v>80.7388223268687</v>
      </c>
      <c r="F29" s="208">
        <v>70.768790582120005</v>
      </c>
      <c r="G29" s="208">
        <v>79.347038645094358</v>
      </c>
      <c r="H29" s="208">
        <v>72.107564899214211</v>
      </c>
      <c r="I29" s="208">
        <v>30.646092563938566</v>
      </c>
      <c r="J29" s="208">
        <v>29.637612671082479</v>
      </c>
      <c r="K29" s="208">
        <v>18.04539152935423</v>
      </c>
      <c r="L29" s="208">
        <v>30.155935226030834</v>
      </c>
      <c r="M29" s="208">
        <v>13.174976184970529</v>
      </c>
      <c r="N29" s="208">
        <v>0</v>
      </c>
      <c r="O29" s="208">
        <v>0.60292148306848004</v>
      </c>
      <c r="P29" s="208">
        <v>3.0897955148017915</v>
      </c>
      <c r="Q29" s="208">
        <v>7.471595739190498E-2</v>
      </c>
    </row>
    <row r="30" spans="1:17" x14ac:dyDescent="0.25">
      <c r="A30" s="84" t="s">
        <v>27</v>
      </c>
      <c r="B30" s="208">
        <v>135.23269997849241</v>
      </c>
      <c r="C30" s="208">
        <v>119.59405235536562</v>
      </c>
      <c r="D30" s="208">
        <v>131.01605543156683</v>
      </c>
      <c r="E30" s="208">
        <v>139.51791652665369</v>
      </c>
      <c r="F30" s="208">
        <v>168.50455964909455</v>
      </c>
      <c r="G30" s="208">
        <v>176.39974998185724</v>
      </c>
      <c r="H30" s="208">
        <v>217.47513617103161</v>
      </c>
      <c r="I30" s="208">
        <v>200.09736892910445</v>
      </c>
      <c r="J30" s="208">
        <v>205.19639452359959</v>
      </c>
      <c r="K30" s="208">
        <v>141.0717305333639</v>
      </c>
      <c r="L30" s="208">
        <v>177.32957739142293</v>
      </c>
      <c r="M30" s="208">
        <v>200.31458813035152</v>
      </c>
      <c r="N30" s="208">
        <v>223.83847835433207</v>
      </c>
      <c r="O30" s="208">
        <v>221.23159412103593</v>
      </c>
      <c r="P30" s="208">
        <v>216.66897159580083</v>
      </c>
      <c r="Q30" s="208">
        <v>244.27373670203662</v>
      </c>
    </row>
    <row r="31" spans="1:17" x14ac:dyDescent="0.25">
      <c r="A31" s="82" t="s">
        <v>22</v>
      </c>
      <c r="B31" s="207">
        <v>193.22081100737969</v>
      </c>
      <c r="C31" s="207">
        <v>186.14589484351814</v>
      </c>
      <c r="D31" s="207">
        <v>231.5613702442364</v>
      </c>
      <c r="E31" s="207">
        <v>216.58401261105968</v>
      </c>
      <c r="F31" s="207">
        <v>245.33842568935532</v>
      </c>
      <c r="G31" s="207">
        <v>208.38719617916999</v>
      </c>
      <c r="H31" s="207">
        <v>203.76066510191805</v>
      </c>
      <c r="I31" s="207">
        <v>225.40852403266422</v>
      </c>
      <c r="J31" s="207">
        <v>226.6334120740047</v>
      </c>
      <c r="K31" s="207">
        <v>209.05693863912285</v>
      </c>
      <c r="L31" s="207">
        <v>224.64024758378113</v>
      </c>
      <c r="M31" s="207">
        <v>226.78774269532408</v>
      </c>
      <c r="N31" s="207">
        <v>227.44847144586276</v>
      </c>
      <c r="O31" s="207">
        <v>227.30469473757458</v>
      </c>
      <c r="P31" s="207">
        <v>218.05704254437961</v>
      </c>
      <c r="Q31" s="207">
        <v>240.38266762842153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44</v>
      </c>
      <c r="B33" s="96">
        <v>2131.6610730868615</v>
      </c>
      <c r="C33" s="96">
        <v>2204.2654038376504</v>
      </c>
      <c r="D33" s="96">
        <v>2156.0276401453652</v>
      </c>
      <c r="E33" s="96">
        <v>2195.9475311571073</v>
      </c>
      <c r="F33" s="96">
        <v>2259.4547026358928</v>
      </c>
      <c r="G33" s="96">
        <v>2245.7895911595433</v>
      </c>
      <c r="H33" s="96">
        <v>2043.7166518879317</v>
      </c>
      <c r="I33" s="96">
        <v>2105.9691012612566</v>
      </c>
      <c r="J33" s="96">
        <v>2037.9312228958111</v>
      </c>
      <c r="K33" s="96">
        <v>1536.7566955087782</v>
      </c>
      <c r="L33" s="96">
        <v>1628.6453850014004</v>
      </c>
      <c r="M33" s="96">
        <v>1777.5836179806277</v>
      </c>
      <c r="N33" s="96">
        <v>1439.9621890266205</v>
      </c>
      <c r="O33" s="96">
        <v>1366.6813518542608</v>
      </c>
      <c r="P33" s="96">
        <v>1362.0729027677583</v>
      </c>
      <c r="Q33" s="96">
        <v>1468.879357148827</v>
      </c>
    </row>
    <row r="34" spans="1:17" x14ac:dyDescent="0.25">
      <c r="A34" s="132" t="s">
        <v>84</v>
      </c>
      <c r="B34" s="160">
        <v>4.3341374208187284</v>
      </c>
      <c r="C34" s="160">
        <v>4.7985653360952032</v>
      </c>
      <c r="D34" s="160">
        <v>4.8682038564478214</v>
      </c>
      <c r="E34" s="160">
        <v>5.7039099904677935</v>
      </c>
      <c r="F34" s="160">
        <v>5.6012183445558801</v>
      </c>
      <c r="G34" s="160">
        <v>5.9983902760343453</v>
      </c>
      <c r="H34" s="160">
        <v>5.3496019377239534</v>
      </c>
      <c r="I34" s="160">
        <v>4.8830235662924064</v>
      </c>
      <c r="J34" s="160">
        <v>6.1658059609488731</v>
      </c>
      <c r="K34" s="160">
        <v>6.3931266553662978</v>
      </c>
      <c r="L34" s="160">
        <v>6.6505678464522378</v>
      </c>
      <c r="M34" s="160">
        <v>8.0214069757218152</v>
      </c>
      <c r="N34" s="160">
        <v>6.9777955718733597</v>
      </c>
      <c r="O34" s="160">
        <v>7.9336883765368382</v>
      </c>
      <c r="P34" s="160">
        <v>8.115356266196585</v>
      </c>
      <c r="Q34" s="160">
        <v>9.0014374157706634</v>
      </c>
    </row>
    <row r="35" spans="1:17" x14ac:dyDescent="0.25">
      <c r="A35" s="76" t="s">
        <v>83</v>
      </c>
      <c r="B35" s="159">
        <v>0.85336769906927679</v>
      </c>
      <c r="C35" s="159">
        <v>0.96388781332481721</v>
      </c>
      <c r="D35" s="159">
        <v>0.98831027393700921</v>
      </c>
      <c r="E35" s="159">
        <v>1.2014766819978939</v>
      </c>
      <c r="F35" s="159">
        <v>1.1660643374124553</v>
      </c>
      <c r="G35" s="159">
        <v>1.2723991775041479</v>
      </c>
      <c r="H35" s="159">
        <v>1.13016621282311</v>
      </c>
      <c r="I35" s="159">
        <v>0.99848851889547729</v>
      </c>
      <c r="J35" s="159">
        <v>1.3404416571842548</v>
      </c>
      <c r="K35" s="159">
        <v>1.4645028339850645</v>
      </c>
      <c r="L35" s="159">
        <v>1.5205502335250873</v>
      </c>
      <c r="M35" s="159">
        <v>1.8579735840480767</v>
      </c>
      <c r="N35" s="159">
        <v>1.6300018508388558</v>
      </c>
      <c r="O35" s="159">
        <v>1.8884620010971043</v>
      </c>
      <c r="P35" s="159">
        <v>1.9358456199636505</v>
      </c>
      <c r="Q35" s="159">
        <v>2.152445722277494</v>
      </c>
    </row>
    <row r="36" spans="1:17" x14ac:dyDescent="0.25">
      <c r="A36" s="76" t="s">
        <v>82</v>
      </c>
      <c r="B36" s="159">
        <v>42.001933268865088</v>
      </c>
      <c r="C36" s="159">
        <v>44.031365726792011</v>
      </c>
      <c r="D36" s="159">
        <v>43.318664413921013</v>
      </c>
      <c r="E36" s="159">
        <v>45.118887205394785</v>
      </c>
      <c r="F36" s="159">
        <v>46.091883169504925</v>
      </c>
      <c r="G36" s="159">
        <v>46.29623939028437</v>
      </c>
      <c r="H36" s="159">
        <v>41.885991969556287</v>
      </c>
      <c r="I36" s="159">
        <v>42.52173862012129</v>
      </c>
      <c r="J36" s="159">
        <v>43.374295660001692</v>
      </c>
      <c r="K36" s="159">
        <v>35.30390093917773</v>
      </c>
      <c r="L36" s="159">
        <v>37.104562536626865</v>
      </c>
      <c r="M36" s="159">
        <v>41.643333133730955</v>
      </c>
      <c r="N36" s="159">
        <v>34.443274841569213</v>
      </c>
      <c r="O36" s="159">
        <v>34.606196216515507</v>
      </c>
      <c r="P36" s="159">
        <v>34.862161685531454</v>
      </c>
      <c r="Q36" s="159">
        <v>37.990652301569327</v>
      </c>
    </row>
    <row r="37" spans="1:17" x14ac:dyDescent="0.25">
      <c r="A37" s="76" t="s">
        <v>81</v>
      </c>
      <c r="B37" s="159">
        <v>3.0019848365269479</v>
      </c>
      <c r="C37" s="159">
        <v>3.41436457885015</v>
      </c>
      <c r="D37" s="159">
        <v>3.5135237535780002</v>
      </c>
      <c r="E37" s="159">
        <v>4.3235282921048919</v>
      </c>
      <c r="F37" s="159">
        <v>4.1801663223836885</v>
      </c>
      <c r="G37" s="159">
        <v>4.5890233355787107</v>
      </c>
      <c r="H37" s="159">
        <v>4.0707559003314691</v>
      </c>
      <c r="I37" s="159">
        <v>3.5583072463324066</v>
      </c>
      <c r="J37" s="159">
        <v>4.8717640148035617</v>
      </c>
      <c r="K37" s="159">
        <v>5.4062563702306115</v>
      </c>
      <c r="L37" s="159">
        <v>5.6100471269570171</v>
      </c>
      <c r="M37" s="159">
        <v>6.8805266534469105</v>
      </c>
      <c r="N37" s="159">
        <v>6.0507531479704744</v>
      </c>
      <c r="O37" s="159">
        <v>7.0468404020919664</v>
      </c>
      <c r="P37" s="159">
        <v>7.2278894746451225</v>
      </c>
      <c r="Q37" s="159">
        <v>8.0419536850486484</v>
      </c>
    </row>
    <row r="38" spans="1:17" x14ac:dyDescent="0.25">
      <c r="A38" s="129" t="s">
        <v>80</v>
      </c>
      <c r="B38" s="158">
        <v>2.063917503738689</v>
      </c>
      <c r="C38" s="158">
        <v>2.1648800083563864</v>
      </c>
      <c r="D38" s="158">
        <v>2.1178052580631004</v>
      </c>
      <c r="E38" s="158">
        <v>2.1536862177955451</v>
      </c>
      <c r="F38" s="158">
        <v>2.2219709616148027</v>
      </c>
      <c r="G38" s="158">
        <v>2.2014144437096035</v>
      </c>
      <c r="H38" s="158">
        <v>1.9965248946167349</v>
      </c>
      <c r="I38" s="158">
        <v>2.074099355869818</v>
      </c>
      <c r="J38" s="158">
        <v>2.019392736555655</v>
      </c>
      <c r="K38" s="158">
        <v>1.5311334497952425</v>
      </c>
      <c r="L38" s="158">
        <v>1.6206278985868865</v>
      </c>
      <c r="M38" s="158">
        <v>1.7742135113077588</v>
      </c>
      <c r="N38" s="158">
        <v>1.4282713312752346</v>
      </c>
      <c r="O38" s="158">
        <v>1.3572798729487259</v>
      </c>
      <c r="P38" s="158">
        <v>1.3718004705103208</v>
      </c>
      <c r="Q38" s="158">
        <v>1.4762281502002199</v>
      </c>
    </row>
    <row r="39" spans="1:17" x14ac:dyDescent="0.25">
      <c r="A39" s="92" t="s">
        <v>126</v>
      </c>
      <c r="B39" s="91">
        <v>0.33080776657099797</v>
      </c>
      <c r="C39" s="91">
        <v>0.3035642304404001</v>
      </c>
      <c r="D39" s="91">
        <v>0.2962854488841124</v>
      </c>
      <c r="E39" s="91">
        <v>0.29944516025765261</v>
      </c>
      <c r="F39" s="91">
        <v>0.30062584939955883</v>
      </c>
      <c r="G39" s="91">
        <v>0.2956331860818831</v>
      </c>
      <c r="H39" s="91">
        <v>0.27293190821054036</v>
      </c>
      <c r="I39" s="91">
        <v>0.27639203205746476</v>
      </c>
      <c r="J39" s="91">
        <v>0.26180983397546603</v>
      </c>
      <c r="K39" s="91">
        <v>0.19010961704149568</v>
      </c>
      <c r="L39" s="91">
        <v>0.18697522375726372</v>
      </c>
      <c r="M39" s="91">
        <v>0.19883217285356417</v>
      </c>
      <c r="N39" s="91">
        <v>0.18843095157293466</v>
      </c>
      <c r="O39" s="91">
        <v>0.18053258984549486</v>
      </c>
      <c r="P39" s="91">
        <v>0.15404789548683828</v>
      </c>
      <c r="Q39" s="91">
        <v>0.16761370695434313</v>
      </c>
    </row>
    <row r="40" spans="1:17" x14ac:dyDescent="0.25">
      <c r="A40" s="92" t="s">
        <v>27</v>
      </c>
      <c r="B40" s="91">
        <v>0.5898810799948605</v>
      </c>
      <c r="C40" s="91">
        <v>0.58375638349438808</v>
      </c>
      <c r="D40" s="91">
        <v>0.57099642293980979</v>
      </c>
      <c r="E40" s="91">
        <v>0.58048852382595395</v>
      </c>
      <c r="F40" s="91">
        <v>0.59807998004509066</v>
      </c>
      <c r="G40" s="91">
        <v>0.59098649353368904</v>
      </c>
      <c r="H40" s="91">
        <v>0.5376722615892372</v>
      </c>
      <c r="I40" s="91">
        <v>0.54602711230680379</v>
      </c>
      <c r="J40" s="91">
        <v>0.53121283838311728</v>
      </c>
      <c r="K40" s="91">
        <v>0.39500214388516952</v>
      </c>
      <c r="L40" s="91">
        <v>0.42182060277223654</v>
      </c>
      <c r="M40" s="91">
        <v>0.46178327844994538</v>
      </c>
      <c r="N40" s="91">
        <v>0.37568876537169743</v>
      </c>
      <c r="O40" s="91">
        <v>0.35613999106198868</v>
      </c>
      <c r="P40" s="91">
        <v>0.3378620272641446</v>
      </c>
      <c r="Q40" s="91">
        <v>0.38605314697329773</v>
      </c>
    </row>
    <row r="41" spans="1:17" x14ac:dyDescent="0.25">
      <c r="A41" s="92" t="s">
        <v>127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5.2513629158865809E-3</v>
      </c>
      <c r="H41" s="91">
        <v>0</v>
      </c>
      <c r="I41" s="91">
        <v>4.6252011110851969E-2</v>
      </c>
      <c r="J41" s="91">
        <v>4.3854640080001374E-2</v>
      </c>
      <c r="K41" s="91">
        <v>6.0405334504234333E-2</v>
      </c>
      <c r="L41" s="91">
        <v>4.3911941655275899E-2</v>
      </c>
      <c r="M41" s="91">
        <v>4.5882416837391249E-2</v>
      </c>
      <c r="N41" s="91">
        <v>3.236573234102727E-2</v>
      </c>
      <c r="O41" s="91">
        <v>3.4738478249910318E-2</v>
      </c>
      <c r="P41" s="91">
        <v>3.2937351278691053E-2</v>
      </c>
      <c r="Q41" s="91">
        <v>3.1865733711408946E-2</v>
      </c>
    </row>
    <row r="42" spans="1:17" x14ac:dyDescent="0.25">
      <c r="A42" s="92" t="s">
        <v>22</v>
      </c>
      <c r="B42" s="157">
        <v>1.1432286571728305</v>
      </c>
      <c r="C42" s="157">
        <v>1.2775593944215982</v>
      </c>
      <c r="D42" s="157">
        <v>1.2505233862391776</v>
      </c>
      <c r="E42" s="157">
        <v>1.2737525337119384</v>
      </c>
      <c r="F42" s="157">
        <v>1.3232651321701527</v>
      </c>
      <c r="G42" s="157">
        <v>1.3095434011781446</v>
      </c>
      <c r="H42" s="157">
        <v>1.1859207248169574</v>
      </c>
      <c r="I42" s="157">
        <v>1.2054282003946974</v>
      </c>
      <c r="J42" s="157">
        <v>1.1825154241170703</v>
      </c>
      <c r="K42" s="157">
        <v>0.88561635436434272</v>
      </c>
      <c r="L42" s="157">
        <v>0.96792013040211067</v>
      </c>
      <c r="M42" s="157">
        <v>1.067715643166858</v>
      </c>
      <c r="N42" s="157">
        <v>0.83178588198957515</v>
      </c>
      <c r="O42" s="157">
        <v>0.785868813791332</v>
      </c>
      <c r="P42" s="157">
        <v>0.84695319648064704</v>
      </c>
      <c r="Q42" s="157">
        <v>0.89069556256117033</v>
      </c>
    </row>
    <row r="43" spans="1:17" x14ac:dyDescent="0.25">
      <c r="A43" s="156" t="s">
        <v>151</v>
      </c>
      <c r="B43" s="204">
        <v>1736.0292899766182</v>
      </c>
      <c r="C43" s="204">
        <v>1788.0907792034659</v>
      </c>
      <c r="D43" s="204">
        <v>1753.5758668251985</v>
      </c>
      <c r="E43" s="204">
        <v>1779.9116529503356</v>
      </c>
      <c r="F43" s="204">
        <v>1828.1087640078783</v>
      </c>
      <c r="G43" s="204">
        <v>1812.0783997096471</v>
      </c>
      <c r="H43" s="204">
        <v>1633.2798159870367</v>
      </c>
      <c r="I43" s="204">
        <v>1678.9292787913867</v>
      </c>
      <c r="J43" s="204">
        <v>1625.7853047818089</v>
      </c>
      <c r="K43" s="204">
        <v>1233.7353323258767</v>
      </c>
      <c r="L43" s="204">
        <v>1305.8830739581285</v>
      </c>
      <c r="M43" s="204">
        <v>1424.7738912572711</v>
      </c>
      <c r="N43" s="204">
        <v>1139.2312702695838</v>
      </c>
      <c r="O43" s="204">
        <v>1080.4250746058203</v>
      </c>
      <c r="P43" s="204">
        <v>1075.2704282364812</v>
      </c>
      <c r="Q43" s="204">
        <v>1157.9079028234148</v>
      </c>
    </row>
    <row r="44" spans="1:17" x14ac:dyDescent="0.25">
      <c r="A44" s="156" t="s">
        <v>149</v>
      </c>
      <c r="B44" s="206">
        <v>194.45699381775</v>
      </c>
      <c r="C44" s="206">
        <v>206.00548709899803</v>
      </c>
      <c r="D44" s="206">
        <v>195.65398644206135</v>
      </c>
      <c r="E44" s="206">
        <v>201.62070045429363</v>
      </c>
      <c r="F44" s="206">
        <v>208.80811804890081</v>
      </c>
      <c r="G44" s="206">
        <v>211.63579714775923</v>
      </c>
      <c r="H44" s="206">
        <v>200.10994886907568</v>
      </c>
      <c r="I44" s="206">
        <v>210.9116114643611</v>
      </c>
      <c r="J44" s="206">
        <v>202.07885949365186</v>
      </c>
      <c r="K44" s="206">
        <v>140.26457247885739</v>
      </c>
      <c r="L44" s="206">
        <v>150.19093888759949</v>
      </c>
      <c r="M44" s="206">
        <v>162.68472062326251</v>
      </c>
      <c r="N44" s="206">
        <v>138.37890700895181</v>
      </c>
      <c r="O44" s="206">
        <v>131.11298297601243</v>
      </c>
      <c r="P44" s="206">
        <v>133.8949731051917</v>
      </c>
      <c r="Q44" s="206">
        <v>148.11055013605366</v>
      </c>
    </row>
    <row r="45" spans="1:17" x14ac:dyDescent="0.25">
      <c r="A45" s="152" t="s">
        <v>165</v>
      </c>
      <c r="B45" s="151">
        <v>103.41216545463038</v>
      </c>
      <c r="C45" s="151">
        <v>110.2331748350398</v>
      </c>
      <c r="D45" s="151">
        <v>106.52751108742815</v>
      </c>
      <c r="E45" s="151">
        <v>103.99354763447477</v>
      </c>
      <c r="F45" s="151">
        <v>104.30421432856322</v>
      </c>
      <c r="G45" s="151">
        <v>91.409172144558113</v>
      </c>
      <c r="H45" s="151">
        <v>74.802235707614116</v>
      </c>
      <c r="I45" s="151">
        <v>76.940980307088793</v>
      </c>
      <c r="J45" s="151">
        <v>72.907487468376019</v>
      </c>
      <c r="K45" s="151">
        <v>79.279710912081612</v>
      </c>
      <c r="L45" s="151">
        <v>67.385683067678585</v>
      </c>
      <c r="M45" s="151">
        <v>77.15856389768291</v>
      </c>
      <c r="N45" s="151">
        <v>66.306675944197735</v>
      </c>
      <c r="O45" s="151">
        <v>64.296686609516868</v>
      </c>
      <c r="P45" s="151">
        <v>58.913239471272519</v>
      </c>
      <c r="Q45" s="151">
        <v>49.588315318880156</v>
      </c>
    </row>
    <row r="46" spans="1:17" x14ac:dyDescent="0.25">
      <c r="A46" s="154" t="s">
        <v>31</v>
      </c>
      <c r="B46" s="205">
        <v>12.900245423717339</v>
      </c>
      <c r="C46" s="205">
        <v>4.0962735667601988</v>
      </c>
      <c r="D46" s="205">
        <v>3.57556448183397</v>
      </c>
      <c r="E46" s="205">
        <v>3.7148662651626543</v>
      </c>
      <c r="F46" s="205">
        <v>3.7500797167941489</v>
      </c>
      <c r="G46" s="205">
        <v>3.6247534404176562</v>
      </c>
      <c r="H46" s="205">
        <v>3.6869444368705935</v>
      </c>
      <c r="I46" s="205">
        <v>4.0029578266161474</v>
      </c>
      <c r="J46" s="205">
        <v>4.5502159829603483</v>
      </c>
      <c r="K46" s="205">
        <v>3.8311286313458153</v>
      </c>
      <c r="L46" s="205">
        <v>3.5607896110634227</v>
      </c>
      <c r="M46" s="205">
        <v>3.4588896303799128</v>
      </c>
      <c r="N46" s="205">
        <v>2.6529000164494403</v>
      </c>
      <c r="O46" s="205">
        <v>2.344073461679363</v>
      </c>
      <c r="P46" s="205">
        <v>2.143334862448627</v>
      </c>
      <c r="Q46" s="205">
        <v>2.1806784854515477</v>
      </c>
    </row>
    <row r="47" spans="1:17" x14ac:dyDescent="0.25">
      <c r="A47" s="154" t="s">
        <v>126</v>
      </c>
      <c r="B47" s="205">
        <v>5.9744686701228371</v>
      </c>
      <c r="C47" s="205">
        <v>6.8367403270410803</v>
      </c>
      <c r="D47" s="205">
        <v>5.3190976980993021</v>
      </c>
      <c r="E47" s="205">
        <v>6.0090269084097949</v>
      </c>
      <c r="F47" s="205">
        <v>4.7071162014689065</v>
      </c>
      <c r="G47" s="205">
        <v>4.0708467727742059</v>
      </c>
      <c r="H47" s="205">
        <v>2.6215058576283541</v>
      </c>
      <c r="I47" s="205">
        <v>3.201133801462011</v>
      </c>
      <c r="J47" s="205">
        <v>2.1265192655062592</v>
      </c>
      <c r="K47" s="205">
        <v>3.2977048584904205</v>
      </c>
      <c r="L47" s="205">
        <v>2.6673447876581569</v>
      </c>
      <c r="M47" s="205">
        <v>2.2813995435364478</v>
      </c>
      <c r="N47" s="205">
        <v>0.62713963391685956</v>
      </c>
      <c r="O47" s="205">
        <v>0.75698721209843844</v>
      </c>
      <c r="P47" s="205">
        <v>0.32594654144853952</v>
      </c>
      <c r="Q47" s="205">
        <v>0.15581591091050701</v>
      </c>
    </row>
    <row r="48" spans="1:17" x14ac:dyDescent="0.25">
      <c r="A48" s="154" t="s">
        <v>30</v>
      </c>
      <c r="B48" s="205">
        <v>3.4937683981661447</v>
      </c>
      <c r="C48" s="205">
        <v>3.7629568769997594</v>
      </c>
      <c r="D48" s="205">
        <v>3.883144066766639</v>
      </c>
      <c r="E48" s="205">
        <v>2.7631372554723423</v>
      </c>
      <c r="F48" s="205">
        <v>4.2975886616556815</v>
      </c>
      <c r="G48" s="205">
        <v>0.29802185777162643</v>
      </c>
      <c r="H48" s="205">
        <v>3.3173595593344234</v>
      </c>
      <c r="I48" s="205">
        <v>1.964343583706964</v>
      </c>
      <c r="J48" s="205">
        <v>1.3916984183540684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27</v>
      </c>
      <c r="B49" s="205">
        <v>81.043682962624047</v>
      </c>
      <c r="C49" s="205">
        <v>95.537204064238779</v>
      </c>
      <c r="D49" s="205">
        <v>93.749704840728242</v>
      </c>
      <c r="E49" s="205">
        <v>91.506517205429958</v>
      </c>
      <c r="F49" s="205">
        <v>91.549429748644457</v>
      </c>
      <c r="G49" s="205">
        <v>83.41555007359463</v>
      </c>
      <c r="H49" s="205">
        <v>65.176425853780756</v>
      </c>
      <c r="I49" s="205">
        <v>67.772545095303684</v>
      </c>
      <c r="J49" s="205">
        <v>64.839053801555337</v>
      </c>
      <c r="K49" s="205">
        <v>72.150877422245372</v>
      </c>
      <c r="L49" s="205">
        <v>61.157548668957006</v>
      </c>
      <c r="M49" s="205">
        <v>71.418274723766558</v>
      </c>
      <c r="N49" s="205">
        <v>63.026636293831437</v>
      </c>
      <c r="O49" s="205">
        <v>61.195625935739052</v>
      </c>
      <c r="P49" s="205">
        <v>56.443958067375348</v>
      </c>
      <c r="Q49" s="205">
        <v>47.2518209225181</v>
      </c>
    </row>
    <row r="50" spans="1:17" x14ac:dyDescent="0.25">
      <c r="A50" s="152" t="s">
        <v>164</v>
      </c>
      <c r="B50" s="151">
        <v>91.044828363119635</v>
      </c>
      <c r="C50" s="151">
        <v>95.772312263958199</v>
      </c>
      <c r="D50" s="151">
        <v>89.126475354633214</v>
      </c>
      <c r="E50" s="151">
        <v>97.627152819818932</v>
      </c>
      <c r="F50" s="151">
        <v>104.50390372033762</v>
      </c>
      <c r="G50" s="151">
        <v>120.22662500320109</v>
      </c>
      <c r="H50" s="151">
        <v>125.30771316146158</v>
      </c>
      <c r="I50" s="151">
        <v>133.97063115727229</v>
      </c>
      <c r="J50" s="151">
        <v>129.17137202527587</v>
      </c>
      <c r="K50" s="151">
        <v>60.98486156677577</v>
      </c>
      <c r="L50" s="151">
        <v>82.805255819920916</v>
      </c>
      <c r="M50" s="151">
        <v>85.526156725579597</v>
      </c>
      <c r="N50" s="151">
        <v>72.072231064754092</v>
      </c>
      <c r="O50" s="151">
        <v>66.816296366495578</v>
      </c>
      <c r="P50" s="151">
        <v>74.981733633919177</v>
      </c>
      <c r="Q50" s="151">
        <v>98.522234817173512</v>
      </c>
    </row>
    <row r="51" spans="1:17" x14ac:dyDescent="0.25">
      <c r="A51" s="156" t="s">
        <v>148</v>
      </c>
      <c r="B51" s="206">
        <v>148.91944856347439</v>
      </c>
      <c r="C51" s="206">
        <v>154.79607407176792</v>
      </c>
      <c r="D51" s="206">
        <v>151.99127932215862</v>
      </c>
      <c r="E51" s="206">
        <v>155.9136893647171</v>
      </c>
      <c r="F51" s="206">
        <v>163.27651744364138</v>
      </c>
      <c r="G51" s="206">
        <v>161.71792767902645</v>
      </c>
      <c r="H51" s="206">
        <v>155.89384611676758</v>
      </c>
      <c r="I51" s="206">
        <v>162.09255369799766</v>
      </c>
      <c r="J51" s="206">
        <v>152.29535859085556</v>
      </c>
      <c r="K51" s="206">
        <v>112.65787045548892</v>
      </c>
      <c r="L51" s="206">
        <v>120.06501651352461</v>
      </c>
      <c r="M51" s="206">
        <v>129.94755224183868</v>
      </c>
      <c r="N51" s="206">
        <v>111.82191500455822</v>
      </c>
      <c r="O51" s="206">
        <v>102.31082740323829</v>
      </c>
      <c r="P51" s="206">
        <v>99.394447909238067</v>
      </c>
      <c r="Q51" s="206">
        <v>104.19818691449225</v>
      </c>
    </row>
    <row r="52" spans="1:17" x14ac:dyDescent="0.25">
      <c r="A52" s="152" t="s">
        <v>163</v>
      </c>
      <c r="B52" s="151">
        <v>58.208022027822174</v>
      </c>
      <c r="C52" s="151">
        <v>62.239864321881967</v>
      </c>
      <c r="D52" s="151">
        <v>50.27955016493469</v>
      </c>
      <c r="E52" s="151">
        <v>49.17096421717568</v>
      </c>
      <c r="F52" s="151">
        <v>46.26758217154287</v>
      </c>
      <c r="G52" s="151">
        <v>42.497248381077789</v>
      </c>
      <c r="H52" s="151">
        <v>44.428010459809812</v>
      </c>
      <c r="I52" s="151">
        <v>66.190339273373397</v>
      </c>
      <c r="J52" s="151">
        <v>63.707905478504088</v>
      </c>
      <c r="K52" s="151">
        <v>47.148857298427217</v>
      </c>
      <c r="L52" s="151">
        <v>31.859051213044172</v>
      </c>
      <c r="M52" s="151">
        <v>34.897239332605253</v>
      </c>
      <c r="N52" s="151">
        <v>36.039166619250175</v>
      </c>
      <c r="O52" s="151">
        <v>41.291838717254898</v>
      </c>
      <c r="P52" s="151">
        <v>43.428517515792151</v>
      </c>
      <c r="Q52" s="151">
        <v>46.27944536544927</v>
      </c>
    </row>
    <row r="53" spans="1:17" x14ac:dyDescent="0.25">
      <c r="A53" s="154" t="s">
        <v>31</v>
      </c>
      <c r="B53" s="153">
        <v>3.7679493667669539</v>
      </c>
      <c r="C53" s="153">
        <v>1.4153997672453014</v>
      </c>
      <c r="D53" s="153">
        <v>1.2157314633037495</v>
      </c>
      <c r="E53" s="153">
        <v>1.378251838173046</v>
      </c>
      <c r="F53" s="153">
        <v>1.3500980974291314</v>
      </c>
      <c r="G53" s="153">
        <v>1.2773373888489312</v>
      </c>
      <c r="H53" s="153">
        <v>1.2986093286368381</v>
      </c>
      <c r="I53" s="153">
        <v>1.4950145496752967</v>
      </c>
      <c r="J53" s="153">
        <v>1.5856297099294685</v>
      </c>
      <c r="K53" s="153">
        <v>1.4163206481034272</v>
      </c>
      <c r="L53" s="153">
        <v>1.357039750875253</v>
      </c>
      <c r="M53" s="153">
        <v>1.2933941292421278</v>
      </c>
      <c r="N53" s="153">
        <v>0.97678391689920152</v>
      </c>
      <c r="O53" s="153">
        <v>0.79415600441560508</v>
      </c>
      <c r="P53" s="153">
        <v>0.71835483293003077</v>
      </c>
      <c r="Q53" s="153">
        <v>0.7699977236088642</v>
      </c>
    </row>
    <row r="54" spans="1:17" x14ac:dyDescent="0.25">
      <c r="A54" s="154" t="s">
        <v>126</v>
      </c>
      <c r="B54" s="153">
        <v>3.8713526009110764</v>
      </c>
      <c r="C54" s="153">
        <v>4.2694886303531838</v>
      </c>
      <c r="D54" s="153">
        <v>2.4835152790024866</v>
      </c>
      <c r="E54" s="153">
        <v>2.5970500456377024</v>
      </c>
      <c r="F54" s="153">
        <v>1.8470230661058769</v>
      </c>
      <c r="G54" s="153">
        <v>2.1041417984920598</v>
      </c>
      <c r="H54" s="153">
        <v>1.7087674992121786</v>
      </c>
      <c r="I54" s="153">
        <v>2.5528293227361103</v>
      </c>
      <c r="J54" s="153">
        <v>2.2132874307380104</v>
      </c>
      <c r="K54" s="153">
        <v>1.2525558114132673</v>
      </c>
      <c r="L54" s="153">
        <v>1.2193204886925448</v>
      </c>
      <c r="M54" s="153">
        <v>1.4060686264862183</v>
      </c>
      <c r="N54" s="153">
        <v>0.7576211350867792</v>
      </c>
      <c r="O54" s="153">
        <v>0.78141582967169843</v>
      </c>
      <c r="P54" s="153">
        <v>0.30945114908274063</v>
      </c>
      <c r="Q54" s="153">
        <v>0.80917787006826936</v>
      </c>
    </row>
    <row r="55" spans="1:17" x14ac:dyDescent="0.25">
      <c r="A55" s="154" t="s">
        <v>27</v>
      </c>
      <c r="B55" s="153">
        <v>50.568720060144152</v>
      </c>
      <c r="C55" s="153">
        <v>56.554975924283482</v>
      </c>
      <c r="D55" s="153">
        <v>46.580303422628432</v>
      </c>
      <c r="E55" s="153">
        <v>45.195662333364929</v>
      </c>
      <c r="F55" s="153">
        <v>43.070461008007861</v>
      </c>
      <c r="G55" s="153">
        <v>39.115769193736789</v>
      </c>
      <c r="H55" s="153">
        <v>41.420633631960811</v>
      </c>
      <c r="I55" s="153">
        <v>62.142495400961984</v>
      </c>
      <c r="J55" s="153">
        <v>59.908988337836611</v>
      </c>
      <c r="K55" s="153">
        <v>44.479980838910528</v>
      </c>
      <c r="L55" s="153">
        <v>29.282690973476374</v>
      </c>
      <c r="M55" s="153">
        <v>32.197776576876905</v>
      </c>
      <c r="N55" s="153">
        <v>34.304761567264194</v>
      </c>
      <c r="O55" s="153">
        <v>39.716266883167599</v>
      </c>
      <c r="P55" s="153">
        <v>42.400711533779372</v>
      </c>
      <c r="Q55" s="153">
        <v>44.700269771772135</v>
      </c>
    </row>
    <row r="56" spans="1:17" x14ac:dyDescent="0.25">
      <c r="A56" s="152" t="s">
        <v>162</v>
      </c>
      <c r="B56" s="151">
        <v>82.586328967256733</v>
      </c>
      <c r="C56" s="151">
        <v>84.615263955340225</v>
      </c>
      <c r="D56" s="151">
        <v>84.806898174991161</v>
      </c>
      <c r="E56" s="151">
        <v>85.610373106672355</v>
      </c>
      <c r="F56" s="151">
        <v>88.854807454560046</v>
      </c>
      <c r="G56" s="151">
        <v>86.665995357253465</v>
      </c>
      <c r="H56" s="151">
        <v>82.911623170898238</v>
      </c>
      <c r="I56" s="151">
        <v>84.677577033615322</v>
      </c>
      <c r="J56" s="151">
        <v>79.450814975380709</v>
      </c>
      <c r="K56" s="151">
        <v>59.083255491629416</v>
      </c>
      <c r="L56" s="151">
        <v>63.257425056661198</v>
      </c>
      <c r="M56" s="151">
        <v>70.237244906696276</v>
      </c>
      <c r="N56" s="151">
        <v>54.568000678588994</v>
      </c>
      <c r="O56" s="151">
        <v>54.188151384379999</v>
      </c>
      <c r="P56" s="151">
        <v>49.549866987291402</v>
      </c>
      <c r="Q56" s="151">
        <v>50.044168772242003</v>
      </c>
    </row>
    <row r="57" spans="1:17" x14ac:dyDescent="0.25">
      <c r="A57" s="150" t="s">
        <v>34</v>
      </c>
      <c r="B57" s="87">
        <v>18.450557158785529</v>
      </c>
      <c r="C57" s="87">
        <v>17.711141192971468</v>
      </c>
      <c r="D57" s="87">
        <v>27.813623715241601</v>
      </c>
      <c r="E57" s="87">
        <v>15.103832638929482</v>
      </c>
      <c r="F57" s="87">
        <v>12.389996874887345</v>
      </c>
      <c r="G57" s="87">
        <v>22.032937493387042</v>
      </c>
      <c r="H57" s="87">
        <v>12.25730118503234</v>
      </c>
      <c r="I57" s="87">
        <v>12.425580629775396</v>
      </c>
      <c r="J57" s="87">
        <v>15.326976713603704</v>
      </c>
      <c r="K57" s="87">
        <v>10.680246038217895</v>
      </c>
      <c r="L57" s="87">
        <v>10.758070037715221</v>
      </c>
      <c r="M57" s="87">
        <v>12.857069198660136</v>
      </c>
      <c r="N57" s="87">
        <v>11.163715582889262</v>
      </c>
      <c r="O57" s="87">
        <v>12.114465111020449</v>
      </c>
      <c r="P57" s="87">
        <v>11.421964653043228</v>
      </c>
      <c r="Q57" s="87">
        <v>12.671703033278812</v>
      </c>
    </row>
    <row r="58" spans="1:17" x14ac:dyDescent="0.25">
      <c r="A58" s="150" t="s">
        <v>32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31</v>
      </c>
      <c r="B59" s="87">
        <v>0</v>
      </c>
      <c r="C59" s="87">
        <v>1.7885633495591256E-15</v>
      </c>
      <c r="D59" s="87">
        <v>0</v>
      </c>
      <c r="E59" s="87">
        <v>0</v>
      </c>
      <c r="F59" s="87">
        <v>0</v>
      </c>
      <c r="G59" s="87">
        <v>1.3824548083680396E-15</v>
      </c>
      <c r="H59" s="87">
        <v>0</v>
      </c>
      <c r="I59" s="87">
        <v>3.0400778776711661E-15</v>
      </c>
      <c r="J59" s="87">
        <v>1.0965962468039093E-15</v>
      </c>
      <c r="K59" s="87">
        <v>0</v>
      </c>
      <c r="L59" s="87">
        <v>1.6492988386280743E-15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126</v>
      </c>
      <c r="B60" s="87">
        <v>3.1507212399468254</v>
      </c>
      <c r="C60" s="87">
        <v>2.0295359165377778</v>
      </c>
      <c r="D60" s="87">
        <v>1.4279875776396123</v>
      </c>
      <c r="E60" s="87">
        <v>1.8440764365239009</v>
      </c>
      <c r="F60" s="87">
        <v>2.1633644320100256</v>
      </c>
      <c r="G60" s="87">
        <v>2.349889675777598</v>
      </c>
      <c r="H60" s="87">
        <v>2.3101709121335898</v>
      </c>
      <c r="I60" s="87">
        <v>3.8294223680546358</v>
      </c>
      <c r="J60" s="87">
        <v>2.9747212528349216</v>
      </c>
      <c r="K60" s="87">
        <v>1.4473335730352703</v>
      </c>
      <c r="L60" s="87">
        <v>1.4586082728203986</v>
      </c>
      <c r="M60" s="87">
        <v>1.9249207845601259</v>
      </c>
      <c r="N60" s="87">
        <v>1.1806673329389152</v>
      </c>
      <c r="O60" s="87">
        <v>1.3580824910152192</v>
      </c>
      <c r="P60" s="87">
        <v>0.64613392338519593</v>
      </c>
      <c r="Q60" s="87">
        <v>0.61589774971837452</v>
      </c>
    </row>
    <row r="61" spans="1:17" x14ac:dyDescent="0.25">
      <c r="A61" s="150" t="s">
        <v>30</v>
      </c>
      <c r="B61" s="87">
        <v>14.493231131637831</v>
      </c>
      <c r="C61" s="87">
        <v>18.359061207529578</v>
      </c>
      <c r="D61" s="87">
        <v>16.37464755000866</v>
      </c>
      <c r="E61" s="87">
        <v>14.976819654955664</v>
      </c>
      <c r="F61" s="87">
        <v>17.249409818403844</v>
      </c>
      <c r="G61" s="87">
        <v>13.322790356383019</v>
      </c>
      <c r="H61" s="87">
        <v>14.473131847368641</v>
      </c>
      <c r="I61" s="87">
        <v>12.585246637531466</v>
      </c>
      <c r="J61" s="87">
        <v>8.3733346284533638</v>
      </c>
      <c r="K61" s="87">
        <v>9.4531032268141004</v>
      </c>
      <c r="L61" s="87">
        <v>3.8137573187462723</v>
      </c>
      <c r="M61" s="87">
        <v>3.9441504393981992</v>
      </c>
      <c r="N61" s="87">
        <v>2.3398502965400603</v>
      </c>
      <c r="O61" s="87">
        <v>2.5091903658726462</v>
      </c>
      <c r="P61" s="87">
        <v>2.3049215961614253</v>
      </c>
      <c r="Q61" s="87">
        <v>2.7249383891646328</v>
      </c>
    </row>
    <row r="62" spans="1:17" x14ac:dyDescent="0.25">
      <c r="A62" s="150" t="s">
        <v>29</v>
      </c>
      <c r="B62" s="87">
        <v>6.1290308874154466E-2</v>
      </c>
      <c r="C62" s="87">
        <v>7.0289726064058838E-2</v>
      </c>
      <c r="D62" s="87">
        <v>4.6204278630922968E-2</v>
      </c>
      <c r="E62" s="87">
        <v>6.3375222207569806</v>
      </c>
      <c r="F62" s="87">
        <v>6.1734140261258563</v>
      </c>
      <c r="G62" s="87">
        <v>6.2166017591659992</v>
      </c>
      <c r="H62" s="87">
        <v>0.53552552134028075</v>
      </c>
      <c r="I62" s="87">
        <v>0.93186964657670024</v>
      </c>
      <c r="J62" s="87">
        <v>4.6626793138011555</v>
      </c>
      <c r="K62" s="87">
        <v>2.2621280636392971</v>
      </c>
      <c r="L62" s="87">
        <v>1.4669040577118941</v>
      </c>
      <c r="M62" s="87">
        <v>1.5120736694351704</v>
      </c>
      <c r="N62" s="87">
        <v>0.60569908726178401</v>
      </c>
      <c r="O62" s="87">
        <v>0.39456864400064912</v>
      </c>
      <c r="P62" s="87">
        <v>0.38740848282135198</v>
      </c>
      <c r="Q62" s="87">
        <v>1.5407909806093587</v>
      </c>
    </row>
    <row r="63" spans="1:17" x14ac:dyDescent="0.25">
      <c r="A63" s="150" t="s">
        <v>27</v>
      </c>
      <c r="B63" s="87">
        <v>43.100886151553098</v>
      </c>
      <c r="C63" s="87">
        <v>42.437535475399535</v>
      </c>
      <c r="D63" s="87">
        <v>35.467289612713401</v>
      </c>
      <c r="E63" s="87">
        <v>43.295632467724651</v>
      </c>
      <c r="F63" s="87">
        <v>46.899715381175561</v>
      </c>
      <c r="G63" s="87">
        <v>34.640344598782995</v>
      </c>
      <c r="H63" s="87">
        <v>48.987709708825371</v>
      </c>
      <c r="I63" s="87">
        <v>51.822440904043773</v>
      </c>
      <c r="J63" s="87">
        <v>43.920169518557245</v>
      </c>
      <c r="K63" s="87">
        <v>33.78263019247332</v>
      </c>
      <c r="L63" s="87">
        <v>42.296041948067071</v>
      </c>
      <c r="M63" s="87">
        <v>48.097283010059407</v>
      </c>
      <c r="N63" s="87">
        <v>35.98968951633929</v>
      </c>
      <c r="O63" s="87">
        <v>35.729962154901585</v>
      </c>
      <c r="P63" s="87">
        <v>33.053226073215328</v>
      </c>
      <c r="Q63" s="87">
        <v>29.694844256911999</v>
      </c>
    </row>
    <row r="64" spans="1:17" x14ac:dyDescent="0.25">
      <c r="A64" s="150" t="s">
        <v>26</v>
      </c>
      <c r="B64" s="87">
        <v>1.2408340929036279</v>
      </c>
      <c r="C64" s="87">
        <v>1.2869967971987721</v>
      </c>
      <c r="D64" s="87">
        <v>1.496791537785902</v>
      </c>
      <c r="E64" s="87">
        <v>1.1862043098639006</v>
      </c>
      <c r="F64" s="87">
        <v>0.7974084474779165</v>
      </c>
      <c r="G64" s="87">
        <v>0.45122953626669715</v>
      </c>
      <c r="H64" s="87">
        <v>0.52833334755873607</v>
      </c>
      <c r="I64" s="87">
        <v>0.53128251548867078</v>
      </c>
      <c r="J64" s="87">
        <v>0.62351501251681052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87</v>
      </c>
      <c r="B65" s="87">
        <v>0.10209446439252713</v>
      </c>
      <c r="C65" s="87">
        <v>0.12502667698088282</v>
      </c>
      <c r="D65" s="87">
        <v>0.11619279007956632</v>
      </c>
      <c r="E65" s="87">
        <v>0.39629596901459579</v>
      </c>
      <c r="F65" s="87">
        <v>0.31268204642883773</v>
      </c>
      <c r="G65" s="87">
        <v>4.9265201952819364</v>
      </c>
      <c r="H65" s="87">
        <v>0.25002916682025789</v>
      </c>
      <c r="I65" s="87">
        <v>0.56115129901508554</v>
      </c>
      <c r="J65" s="87">
        <v>1.3868376380786271</v>
      </c>
      <c r="K65" s="87">
        <v>0.32067258378371566</v>
      </c>
      <c r="L65" s="87">
        <v>0.30602366360959976</v>
      </c>
      <c r="M65" s="87">
        <v>0.31416008819463215</v>
      </c>
      <c r="N65" s="87">
        <v>0.27028468612901752</v>
      </c>
      <c r="O65" s="87">
        <v>0.2795006968726752</v>
      </c>
      <c r="P65" s="87">
        <v>0.33818857009400533</v>
      </c>
      <c r="Q65" s="87">
        <v>0.32688175590580576</v>
      </c>
    </row>
    <row r="66" spans="1:17" x14ac:dyDescent="0.25">
      <c r="A66" s="150" t="s">
        <v>23</v>
      </c>
      <c r="B66" s="87">
        <v>1.9867144191631565</v>
      </c>
      <c r="C66" s="87">
        <v>2.5956769626581568</v>
      </c>
      <c r="D66" s="87">
        <v>2.0641611128914956</v>
      </c>
      <c r="E66" s="87">
        <v>2.4699894089031864</v>
      </c>
      <c r="F66" s="87">
        <v>2.8688164280506778</v>
      </c>
      <c r="G66" s="87">
        <v>2.7256817422081809</v>
      </c>
      <c r="H66" s="87">
        <v>3.5694214818190071</v>
      </c>
      <c r="I66" s="87">
        <v>1.9905830331296008</v>
      </c>
      <c r="J66" s="87">
        <v>2.182580897534899</v>
      </c>
      <c r="K66" s="87">
        <v>1.1371418136658162</v>
      </c>
      <c r="L66" s="87">
        <v>3.1580197579907443</v>
      </c>
      <c r="M66" s="87">
        <v>1.5875877163885961</v>
      </c>
      <c r="N66" s="87">
        <v>3.0180941764906684</v>
      </c>
      <c r="O66" s="87">
        <v>1.8023819206967757</v>
      </c>
      <c r="P66" s="87">
        <v>1.3980236885708675</v>
      </c>
      <c r="Q66" s="87">
        <v>2.4691126066530238</v>
      </c>
    </row>
    <row r="67" spans="1:17" x14ac:dyDescent="0.25">
      <c r="A67" s="149" t="s">
        <v>161</v>
      </c>
      <c r="B67" s="148">
        <v>8.1250975683954589</v>
      </c>
      <c r="C67" s="148">
        <v>7.9409457945457289</v>
      </c>
      <c r="D67" s="148">
        <v>16.904830982232756</v>
      </c>
      <c r="E67" s="148">
        <v>21.132352040869083</v>
      </c>
      <c r="F67" s="148">
        <v>28.154127817538463</v>
      </c>
      <c r="G67" s="148">
        <v>32.554683940695192</v>
      </c>
      <c r="H67" s="148">
        <v>28.554212486059495</v>
      </c>
      <c r="I67" s="148">
        <v>11.224637391008919</v>
      </c>
      <c r="J67" s="148">
        <v>9.1366381369707419</v>
      </c>
      <c r="K67" s="148">
        <v>6.4257576654322595</v>
      </c>
      <c r="L67" s="148">
        <v>24.948540243819235</v>
      </c>
      <c r="M67" s="148">
        <v>24.813068002537157</v>
      </c>
      <c r="N67" s="148">
        <v>21.214747706719052</v>
      </c>
      <c r="O67" s="148">
        <v>6.8308373016033785</v>
      </c>
      <c r="P67" s="148">
        <v>6.4160634061545103</v>
      </c>
      <c r="Q67" s="148">
        <v>7.8745727768009903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345</v>
      </c>
      <c r="B70" s="96">
        <v>191.47122467363755</v>
      </c>
      <c r="C70" s="96">
        <v>191.2354639054235</v>
      </c>
      <c r="D70" s="96">
        <v>185.23458549629567</v>
      </c>
      <c r="E70" s="96">
        <v>179.51799809816916</v>
      </c>
      <c r="F70" s="96">
        <v>184.90673706493135</v>
      </c>
      <c r="G70" s="96">
        <v>207.59402002721973</v>
      </c>
      <c r="H70" s="96">
        <v>223.43099590286025</v>
      </c>
      <c r="I70" s="96">
        <v>230.56079633253384</v>
      </c>
      <c r="J70" s="96">
        <v>218.5154998702242</v>
      </c>
      <c r="K70" s="96">
        <v>189.09848118368728</v>
      </c>
      <c r="L70" s="96">
        <v>239.49480464890334</v>
      </c>
      <c r="M70" s="96">
        <v>240.66756672926539</v>
      </c>
      <c r="N70" s="96">
        <v>243.66471457175325</v>
      </c>
      <c r="O70" s="96">
        <v>246.84724253505274</v>
      </c>
      <c r="P70" s="96">
        <v>251.01083922502661</v>
      </c>
      <c r="Q70" s="96">
        <v>262.52220192811694</v>
      </c>
    </row>
    <row r="71" spans="1:17" x14ac:dyDescent="0.25">
      <c r="A71" s="132" t="s">
        <v>84</v>
      </c>
      <c r="B71" s="160">
        <v>0.29457942766961071</v>
      </c>
      <c r="C71" s="160">
        <v>0.29977565640160914</v>
      </c>
      <c r="D71" s="160">
        <v>0.29059787163718087</v>
      </c>
      <c r="E71" s="160">
        <v>0.28105753653331361</v>
      </c>
      <c r="F71" s="160">
        <v>0.28752418505297361</v>
      </c>
      <c r="G71" s="160">
        <v>0.32346774847003157</v>
      </c>
      <c r="H71" s="160">
        <v>0.34305946837098744</v>
      </c>
      <c r="I71" s="160">
        <v>0.35314115639600185</v>
      </c>
      <c r="J71" s="160">
        <v>0.33695209836512885</v>
      </c>
      <c r="K71" s="160">
        <v>0.29763785394863912</v>
      </c>
      <c r="L71" s="160">
        <v>0.37862095986751132</v>
      </c>
      <c r="M71" s="160">
        <v>0.38176494768007485</v>
      </c>
      <c r="N71" s="160">
        <v>0.37647068272673023</v>
      </c>
      <c r="O71" s="160">
        <v>0.38041878431226889</v>
      </c>
      <c r="P71" s="160">
        <v>0.38600579796532697</v>
      </c>
      <c r="Q71" s="160">
        <v>0.40642511346641552</v>
      </c>
    </row>
    <row r="72" spans="1:17" x14ac:dyDescent="0.25">
      <c r="A72" s="76" t="s">
        <v>83</v>
      </c>
      <c r="B72" s="159">
        <v>3.9662876838300498E-2</v>
      </c>
      <c r="C72" s="159">
        <v>4.0362509469985965E-2</v>
      </c>
      <c r="D72" s="159">
        <v>3.9126790636394446E-2</v>
      </c>
      <c r="E72" s="159">
        <v>3.7842257160264535E-2</v>
      </c>
      <c r="F72" s="159">
        <v>3.8712942142650759E-2</v>
      </c>
      <c r="G72" s="159">
        <v>4.3552469261765585E-2</v>
      </c>
      <c r="H72" s="159">
        <v>4.6190345163790981E-2</v>
      </c>
      <c r="I72" s="159">
        <v>4.7547767688580433E-2</v>
      </c>
      <c r="J72" s="159">
        <v>4.5368034297534617E-2</v>
      </c>
      <c r="K72" s="159">
        <v>4.0074670648152594E-2</v>
      </c>
      <c r="L72" s="159">
        <v>5.097842920812156E-2</v>
      </c>
      <c r="M72" s="159">
        <v>5.140174322694939E-2</v>
      </c>
      <c r="N72" s="159">
        <v>5.0688910764563916E-2</v>
      </c>
      <c r="O72" s="159">
        <v>5.1220492579937452E-2</v>
      </c>
      <c r="P72" s="159">
        <v>5.1972741425582183E-2</v>
      </c>
      <c r="Q72" s="159">
        <v>5.4722046773375894E-2</v>
      </c>
    </row>
    <row r="73" spans="1:17" x14ac:dyDescent="0.25">
      <c r="A73" s="76" t="s">
        <v>82</v>
      </c>
      <c r="B73" s="159">
        <v>5.1550600753520532</v>
      </c>
      <c r="C73" s="159">
        <v>5.2459926686109615</v>
      </c>
      <c r="D73" s="159">
        <v>5.0853839248383252</v>
      </c>
      <c r="E73" s="159">
        <v>4.9184306484724498</v>
      </c>
      <c r="F73" s="159">
        <v>5.0315952433959694</v>
      </c>
      <c r="G73" s="159">
        <v>5.660597852990878</v>
      </c>
      <c r="H73" s="159">
        <v>6.003447636724494</v>
      </c>
      <c r="I73" s="159">
        <v>6.1798744423607523</v>
      </c>
      <c r="J73" s="159">
        <v>5.8965703183330822</v>
      </c>
      <c r="K73" s="159">
        <v>5.2085817055933541</v>
      </c>
      <c r="L73" s="159">
        <v>6.6257640913525089</v>
      </c>
      <c r="M73" s="159">
        <v>6.6807830252208875</v>
      </c>
      <c r="N73" s="159">
        <v>6.5881348246821458</v>
      </c>
      <c r="O73" s="159">
        <v>6.6572255314502744</v>
      </c>
      <c r="P73" s="159">
        <v>6.7549967548217484</v>
      </c>
      <c r="Q73" s="159">
        <v>7.1123292370605888</v>
      </c>
    </row>
    <row r="74" spans="1:17" x14ac:dyDescent="0.25">
      <c r="A74" s="76" t="s">
        <v>81</v>
      </c>
      <c r="B74" s="159">
        <v>9.740903394439851E-2</v>
      </c>
      <c r="C74" s="159">
        <v>9.9127278918062417E-2</v>
      </c>
      <c r="D74" s="159">
        <v>9.6092446666791786E-2</v>
      </c>
      <c r="E74" s="159">
        <v>9.2937729335288807E-2</v>
      </c>
      <c r="F74" s="159">
        <v>9.5076065980658861E-2</v>
      </c>
      <c r="G74" s="159">
        <v>0.10696157956411817</v>
      </c>
      <c r="H74" s="159">
        <v>0.11344000381783684</v>
      </c>
      <c r="I74" s="159">
        <v>0.11677373115519483</v>
      </c>
      <c r="J74" s="159">
        <v>0.11142047035306643</v>
      </c>
      <c r="K74" s="159">
        <v>9.8420368481868123E-2</v>
      </c>
      <c r="L74" s="159">
        <v>0.12519917708971731</v>
      </c>
      <c r="M74" s="159">
        <v>0.12623880439152013</v>
      </c>
      <c r="N74" s="159">
        <v>0.12448814162925355</v>
      </c>
      <c r="O74" s="159">
        <v>0.12579366647327964</v>
      </c>
      <c r="P74" s="159">
        <v>0.12764113289985218</v>
      </c>
      <c r="Q74" s="159">
        <v>0.1343932194678176</v>
      </c>
    </row>
    <row r="75" spans="1:17" x14ac:dyDescent="0.25">
      <c r="A75" s="129" t="s">
        <v>80</v>
      </c>
      <c r="B75" s="158">
        <v>0.30806985836843764</v>
      </c>
      <c r="C75" s="158">
        <v>0.31455801557174651</v>
      </c>
      <c r="D75" s="158">
        <v>0.30513864956210324</v>
      </c>
      <c r="E75" s="158">
        <v>0.29479708921647974</v>
      </c>
      <c r="F75" s="158">
        <v>0.30192533186355452</v>
      </c>
      <c r="G75" s="158">
        <v>0.34013535218652935</v>
      </c>
      <c r="H75" s="158">
        <v>0.35986777319020685</v>
      </c>
      <c r="I75" s="158">
        <v>0.37028831536305273</v>
      </c>
      <c r="J75" s="158">
        <v>0.35407803296387441</v>
      </c>
      <c r="K75" s="158">
        <v>0.31478878843725916</v>
      </c>
      <c r="L75" s="158">
        <v>0.40226763098030005</v>
      </c>
      <c r="M75" s="158">
        <v>0.40372885259118807</v>
      </c>
      <c r="N75" s="158">
        <v>0.39904032812371115</v>
      </c>
      <c r="O75" s="158">
        <v>0.40188252577661121</v>
      </c>
      <c r="P75" s="158">
        <v>0.40682438976066837</v>
      </c>
      <c r="Q75" s="158">
        <v>0.43051791302330589</v>
      </c>
    </row>
    <row r="76" spans="1:17" x14ac:dyDescent="0.25">
      <c r="A76" s="92" t="s">
        <v>126</v>
      </c>
      <c r="B76" s="91">
        <v>5.0082094118759267E-2</v>
      </c>
      <c r="C76" s="91">
        <v>4.8526112918651436E-2</v>
      </c>
      <c r="D76" s="91">
        <v>4.6455589605186413E-2</v>
      </c>
      <c r="E76" s="91">
        <v>4.587090552295988E-2</v>
      </c>
      <c r="F76" s="91">
        <v>4.6152618727624252E-2</v>
      </c>
      <c r="G76" s="91">
        <v>5.0467936365763626E-2</v>
      </c>
      <c r="H76" s="91">
        <v>5.5895270156742921E-2</v>
      </c>
      <c r="I76" s="91">
        <v>5.6887173831208747E-2</v>
      </c>
      <c r="J76" s="91">
        <v>5.2285872903422341E-2</v>
      </c>
      <c r="K76" s="91">
        <v>4.1155551771345618E-2</v>
      </c>
      <c r="L76" s="91">
        <v>4.8194964535272264E-2</v>
      </c>
      <c r="M76" s="91">
        <v>5.2878960276235322E-2</v>
      </c>
      <c r="N76" s="91">
        <v>5.0709952974691219E-2</v>
      </c>
      <c r="O76" s="91">
        <v>5.4732973895423927E-2</v>
      </c>
      <c r="P76" s="91">
        <v>5.7797840461265064E-2</v>
      </c>
      <c r="Q76" s="91">
        <v>5.4437390570104494E-2</v>
      </c>
    </row>
    <row r="77" spans="1:17" x14ac:dyDescent="0.25">
      <c r="A77" s="92" t="s">
        <v>27</v>
      </c>
      <c r="B77" s="91">
        <v>8.3353226710227366E-2</v>
      </c>
      <c r="C77" s="91">
        <v>8.4330618967715112E-2</v>
      </c>
      <c r="D77" s="91">
        <v>8.1800158453182836E-2</v>
      </c>
      <c r="E77" s="91">
        <v>7.896942215961035E-2</v>
      </c>
      <c r="F77" s="91">
        <v>8.058455610749285E-2</v>
      </c>
      <c r="G77" s="91">
        <v>9.0814116514051663E-2</v>
      </c>
      <c r="H77" s="91">
        <v>9.6384136806825574E-2</v>
      </c>
      <c r="I77" s="91">
        <v>9.9025596030340612E-2</v>
      </c>
      <c r="J77" s="91">
        <v>9.4515414988542809E-2</v>
      </c>
      <c r="K77" s="91">
        <v>8.4590211612077082E-2</v>
      </c>
      <c r="L77" s="91">
        <v>0.10663357117930522</v>
      </c>
      <c r="M77" s="91">
        <v>0.10849956509867767</v>
      </c>
      <c r="N77" s="91">
        <v>0.10552587353845522</v>
      </c>
      <c r="O77" s="91">
        <v>0.10666397805895329</v>
      </c>
      <c r="P77" s="91">
        <v>0.10862021540083366</v>
      </c>
      <c r="Q77" s="91">
        <v>0.11550811127175761</v>
      </c>
    </row>
    <row r="78" spans="1:17" x14ac:dyDescent="0.25">
      <c r="A78" s="92" t="s">
        <v>127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5.845557617114777E-4</v>
      </c>
      <c r="H78" s="91">
        <v>0</v>
      </c>
      <c r="I78" s="91">
        <v>5.1102168801128965E-3</v>
      </c>
      <c r="J78" s="91">
        <v>4.7635437186111457E-3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22</v>
      </c>
      <c r="B79" s="157">
        <v>0.17463453753945096</v>
      </c>
      <c r="C79" s="157">
        <v>0.18170128368537999</v>
      </c>
      <c r="D79" s="157">
        <v>0.17688290150373395</v>
      </c>
      <c r="E79" s="157">
        <v>0.16995676153390957</v>
      </c>
      <c r="F79" s="157">
        <v>0.17518815702843746</v>
      </c>
      <c r="G79" s="157">
        <v>0.1982687435450026</v>
      </c>
      <c r="H79" s="157">
        <v>0.20758836622663829</v>
      </c>
      <c r="I79" s="157">
        <v>0.20926532862139047</v>
      </c>
      <c r="J79" s="157">
        <v>0.20251320135329806</v>
      </c>
      <c r="K79" s="157">
        <v>0.18904302505383644</v>
      </c>
      <c r="L79" s="157">
        <v>0.24743909526572264</v>
      </c>
      <c r="M79" s="157">
        <v>0.24235032721627514</v>
      </c>
      <c r="N79" s="157">
        <v>0.24280450161056469</v>
      </c>
      <c r="O79" s="157">
        <v>0.24048557382223398</v>
      </c>
      <c r="P79" s="157">
        <v>0.24040633389856955</v>
      </c>
      <c r="Q79" s="157">
        <v>0.2605724111814437</v>
      </c>
    </row>
    <row r="80" spans="1:17" x14ac:dyDescent="0.25">
      <c r="A80" s="156" t="s">
        <v>150</v>
      </c>
      <c r="B80" s="204">
        <v>52.975914803508594</v>
      </c>
      <c r="C80" s="204">
        <v>53.584645016674273</v>
      </c>
      <c r="D80" s="204">
        <v>51.990582123264929</v>
      </c>
      <c r="E80" s="204">
        <v>50.184064019873801</v>
      </c>
      <c r="F80" s="204">
        <v>51.966777899445297</v>
      </c>
      <c r="G80" s="204">
        <v>56.936987203999216</v>
      </c>
      <c r="H80" s="204">
        <v>60.360333612517884</v>
      </c>
      <c r="I80" s="204">
        <v>62.152923096783873</v>
      </c>
      <c r="J80" s="204">
        <v>58.923180091269771</v>
      </c>
      <c r="K80" s="204">
        <v>52.421316888068773</v>
      </c>
      <c r="L80" s="204">
        <v>66.040404635728308</v>
      </c>
      <c r="M80" s="204">
        <v>67.113182969107456</v>
      </c>
      <c r="N80" s="204">
        <v>66.858635805161583</v>
      </c>
      <c r="O80" s="204">
        <v>68.066486179085771</v>
      </c>
      <c r="P80" s="204">
        <v>68.923991782908161</v>
      </c>
      <c r="Q80" s="204">
        <v>71.748840310672207</v>
      </c>
    </row>
    <row r="81" spans="1:17" x14ac:dyDescent="0.25">
      <c r="A81" s="152" t="s">
        <v>167</v>
      </c>
      <c r="B81" s="151">
        <v>19.229092603389994</v>
      </c>
      <c r="C81" s="151">
        <v>17.860545415867037</v>
      </c>
      <c r="D81" s="151">
        <v>15.821804742650134</v>
      </c>
      <c r="E81" s="151">
        <v>15.850660895975164</v>
      </c>
      <c r="F81" s="151">
        <v>15.187285464741429</v>
      </c>
      <c r="G81" s="151">
        <v>20.206933412957817</v>
      </c>
      <c r="H81" s="151">
        <v>22.11095803116871</v>
      </c>
      <c r="I81" s="151">
        <v>22.649828407157159</v>
      </c>
      <c r="J81" s="151">
        <v>22.248637652110254</v>
      </c>
      <c r="K81" s="151">
        <v>20.792335267872048</v>
      </c>
      <c r="L81" s="151">
        <v>27.253279594378881</v>
      </c>
      <c r="M81" s="151">
        <v>27.280911839688958</v>
      </c>
      <c r="N81" s="151">
        <v>26.745598964357391</v>
      </c>
      <c r="O81" s="151">
        <v>26.846655141349661</v>
      </c>
      <c r="P81" s="151">
        <v>27.479217215924944</v>
      </c>
      <c r="Q81" s="151">
        <v>28.036720142010122</v>
      </c>
    </row>
    <row r="82" spans="1:17" x14ac:dyDescent="0.25">
      <c r="A82" s="154" t="s">
        <v>31</v>
      </c>
      <c r="B82" s="153">
        <v>3.073695383265195</v>
      </c>
      <c r="C82" s="153">
        <v>1.2178154714283613</v>
      </c>
      <c r="D82" s="153">
        <v>1.0920319020695157</v>
      </c>
      <c r="E82" s="153">
        <v>1.2402452243861759</v>
      </c>
      <c r="F82" s="153">
        <v>1.3040102685583677</v>
      </c>
      <c r="G82" s="153">
        <v>1.4281298095026511</v>
      </c>
      <c r="H82" s="153">
        <v>1.6754814697149452</v>
      </c>
      <c r="I82" s="153">
        <v>1.7748946534101255</v>
      </c>
      <c r="J82" s="153">
        <v>1.5810849555269451</v>
      </c>
      <c r="K82" s="153">
        <v>1.1892094609569401</v>
      </c>
      <c r="L82" s="153">
        <v>1.7544161575867832</v>
      </c>
      <c r="M82" s="153">
        <v>1.5528205605754286</v>
      </c>
      <c r="N82" s="153">
        <v>1.6223633137790627</v>
      </c>
      <c r="O82" s="153">
        <v>1.4877788603621203</v>
      </c>
      <c r="P82" s="153">
        <v>1.3739649364236648</v>
      </c>
      <c r="Q82" s="153">
        <v>1.0206220714174616</v>
      </c>
    </row>
    <row r="83" spans="1:17" x14ac:dyDescent="0.25">
      <c r="A83" s="154" t="s">
        <v>126</v>
      </c>
      <c r="B83" s="153">
        <v>0.77264271748101165</v>
      </c>
      <c r="C83" s="153">
        <v>0.66589401679964899</v>
      </c>
      <c r="D83" s="153">
        <v>0.56442273041156399</v>
      </c>
      <c r="E83" s="153">
        <v>0.58044155864958136</v>
      </c>
      <c r="F83" s="153">
        <v>0.57361012906243214</v>
      </c>
      <c r="G83" s="153">
        <v>0.62774658615519607</v>
      </c>
      <c r="H83" s="153">
        <v>0.68109216461536992</v>
      </c>
      <c r="I83" s="153">
        <v>0.64435199673846555</v>
      </c>
      <c r="J83" s="153">
        <v>0.67834309623683919</v>
      </c>
      <c r="K83" s="153">
        <v>0.32182416820359888</v>
      </c>
      <c r="L83" s="153">
        <v>0.38724953726127415</v>
      </c>
      <c r="M83" s="153">
        <v>0.42146360073910555</v>
      </c>
      <c r="N83" s="153">
        <v>0.52170666008580135</v>
      </c>
      <c r="O83" s="153">
        <v>0.31842013303523115</v>
      </c>
      <c r="P83" s="153">
        <v>0.48245715920222548</v>
      </c>
      <c r="Q83" s="153">
        <v>0.44988892713415468</v>
      </c>
    </row>
    <row r="84" spans="1:17" x14ac:dyDescent="0.25">
      <c r="A84" s="154" t="s">
        <v>30</v>
      </c>
      <c r="B84" s="153">
        <v>1.7487601286904599</v>
      </c>
      <c r="C84" s="153">
        <v>1.6458204015499975</v>
      </c>
      <c r="D84" s="153">
        <v>1.4507427198171667</v>
      </c>
      <c r="E84" s="153">
        <v>1.5082362588502147</v>
      </c>
      <c r="F84" s="153">
        <v>0.21108693175270821</v>
      </c>
      <c r="G84" s="153">
        <v>2.0123488016573994</v>
      </c>
      <c r="H84" s="153">
        <v>1.8189483086521947</v>
      </c>
      <c r="I84" s="153">
        <v>1.7873474291970661</v>
      </c>
      <c r="J84" s="153">
        <v>1.1407861755916284</v>
      </c>
      <c r="K84" s="153">
        <v>0.32426090500746063</v>
      </c>
      <c r="L84" s="153">
        <v>0.18328457315631769</v>
      </c>
      <c r="M84" s="153">
        <v>0.18831896965273637</v>
      </c>
      <c r="N84" s="153">
        <v>0.1772810268621921</v>
      </c>
      <c r="O84" s="153">
        <v>0.15563041442560235</v>
      </c>
      <c r="P84" s="153">
        <v>0.17284055071115875</v>
      </c>
      <c r="Q84" s="153">
        <v>0.19338641763305692</v>
      </c>
    </row>
    <row r="85" spans="1:17" x14ac:dyDescent="0.25">
      <c r="A85" s="154" t="s">
        <v>27</v>
      </c>
      <c r="B85" s="153">
        <v>13.63399437395333</v>
      </c>
      <c r="C85" s="153">
        <v>14.331015526089027</v>
      </c>
      <c r="D85" s="153">
        <v>12.714607390351887</v>
      </c>
      <c r="E85" s="153">
        <v>12.521737854089192</v>
      </c>
      <c r="F85" s="153">
        <v>13.098578135367921</v>
      </c>
      <c r="G85" s="153">
        <v>16.138708215642573</v>
      </c>
      <c r="H85" s="153">
        <v>17.935436088186204</v>
      </c>
      <c r="I85" s="153">
        <v>18.443234327811513</v>
      </c>
      <c r="J85" s="153">
        <v>18.848423424754838</v>
      </c>
      <c r="K85" s="153">
        <v>18.957040733704048</v>
      </c>
      <c r="L85" s="153">
        <v>24.928329326374509</v>
      </c>
      <c r="M85" s="153">
        <v>25.118308708721688</v>
      </c>
      <c r="N85" s="153">
        <v>24.424247963630336</v>
      </c>
      <c r="O85" s="153">
        <v>24.884825733526711</v>
      </c>
      <c r="P85" s="153">
        <v>25.449954569587902</v>
      </c>
      <c r="Q85" s="153">
        <v>26.372822725825454</v>
      </c>
    </row>
    <row r="86" spans="1:17" x14ac:dyDescent="0.25">
      <c r="A86" s="152" t="s">
        <v>166</v>
      </c>
      <c r="B86" s="151">
        <v>33.746822200118594</v>
      </c>
      <c r="C86" s="151">
        <v>35.724099600807236</v>
      </c>
      <c r="D86" s="151">
        <v>36.168777380614785</v>
      </c>
      <c r="E86" s="151">
        <v>34.333403123898648</v>
      </c>
      <c r="F86" s="151">
        <v>36.779492434703869</v>
      </c>
      <c r="G86" s="151">
        <v>36.730053791041406</v>
      </c>
      <c r="H86" s="151">
        <v>38.249375581349184</v>
      </c>
      <c r="I86" s="151">
        <v>39.503094689626714</v>
      </c>
      <c r="J86" s="151">
        <v>36.674542439159509</v>
      </c>
      <c r="K86" s="151">
        <v>31.628981620196726</v>
      </c>
      <c r="L86" s="151">
        <v>38.787125041349427</v>
      </c>
      <c r="M86" s="151">
        <v>39.832271129418508</v>
      </c>
      <c r="N86" s="151">
        <v>40.113036840804206</v>
      </c>
      <c r="O86" s="151">
        <v>41.219831037736107</v>
      </c>
      <c r="P86" s="151">
        <v>41.444774566983206</v>
      </c>
      <c r="Q86" s="151">
        <v>43.712120168662082</v>
      </c>
    </row>
    <row r="87" spans="1:17" x14ac:dyDescent="0.25">
      <c r="A87" s="156" t="s">
        <v>149</v>
      </c>
      <c r="B87" s="206">
        <v>88.495363771756232</v>
      </c>
      <c r="C87" s="206">
        <v>87.612169669889582</v>
      </c>
      <c r="D87" s="206">
        <v>85.004895783153174</v>
      </c>
      <c r="E87" s="206">
        <v>82.508924031303465</v>
      </c>
      <c r="F87" s="206">
        <v>84.876583659735019</v>
      </c>
      <c r="G87" s="206">
        <v>97.055124806501652</v>
      </c>
      <c r="H87" s="206">
        <v>105.23872281202145</v>
      </c>
      <c r="I87" s="206">
        <v>108.77369974051328</v>
      </c>
      <c r="J87" s="206">
        <v>103.0224600157779</v>
      </c>
      <c r="K87" s="206">
        <v>87.085605610482304</v>
      </c>
      <c r="L87" s="206">
        <v>109.45812033700898</v>
      </c>
      <c r="M87" s="206">
        <v>108.89964107006668</v>
      </c>
      <c r="N87" s="206">
        <v>105.57995703936918</v>
      </c>
      <c r="O87" s="206">
        <v>113.19693125772073</v>
      </c>
      <c r="P87" s="206">
        <v>115.80660101298088</v>
      </c>
      <c r="Q87" s="206">
        <v>120.60343514257588</v>
      </c>
    </row>
    <row r="88" spans="1:17" x14ac:dyDescent="0.25">
      <c r="A88" s="152" t="s">
        <v>165</v>
      </c>
      <c r="B88" s="151">
        <v>39.66445787953149</v>
      </c>
      <c r="C88" s="151">
        <v>45.292812291936336</v>
      </c>
      <c r="D88" s="151">
        <v>41.119467512549136</v>
      </c>
      <c r="E88" s="151">
        <v>39.109561018826966</v>
      </c>
      <c r="F88" s="151">
        <v>38.714258668696168</v>
      </c>
      <c r="G88" s="151">
        <v>34.934481961991423</v>
      </c>
      <c r="H88" s="151">
        <v>28.365273370838867</v>
      </c>
      <c r="I88" s="151">
        <v>27.206925728148544</v>
      </c>
      <c r="J88" s="151">
        <v>26.843240217719021</v>
      </c>
      <c r="K88" s="151">
        <v>43.833312381043179</v>
      </c>
      <c r="L88" s="151">
        <v>58.000233103933951</v>
      </c>
      <c r="M88" s="151">
        <v>65.883062379092067</v>
      </c>
      <c r="N88" s="151">
        <v>54.634813477835692</v>
      </c>
      <c r="O88" s="151">
        <v>55.120780270933643</v>
      </c>
      <c r="P88" s="151">
        <v>52.025847710029737</v>
      </c>
      <c r="Q88" s="151">
        <v>48.677547156181539</v>
      </c>
    </row>
    <row r="89" spans="1:17" x14ac:dyDescent="0.25">
      <c r="A89" s="154" t="s">
        <v>31</v>
      </c>
      <c r="B89" s="205">
        <v>5.2192880068217002</v>
      </c>
      <c r="C89" s="205">
        <v>2.1289910128990823</v>
      </c>
      <c r="D89" s="205">
        <v>1.901134061415334</v>
      </c>
      <c r="E89" s="205">
        <v>2.1554264865061792</v>
      </c>
      <c r="F89" s="205">
        <v>2.2265156849107823</v>
      </c>
      <c r="G89" s="205">
        <v>2.740242274269284</v>
      </c>
      <c r="H89" s="205">
        <v>3.099907122181869</v>
      </c>
      <c r="I89" s="205">
        <v>3.2119605260010711</v>
      </c>
      <c r="J89" s="205">
        <v>2.937290045659481</v>
      </c>
      <c r="K89" s="205">
        <v>2.1162084505712824</v>
      </c>
      <c r="L89" s="205">
        <v>3.0037595459477577</v>
      </c>
      <c r="M89" s="205">
        <v>2.6568457297657941</v>
      </c>
      <c r="N89" s="205">
        <v>2.7751464141617994</v>
      </c>
      <c r="O89" s="205">
        <v>2.5510962737253795</v>
      </c>
      <c r="P89" s="205">
        <v>2.3582241554465662</v>
      </c>
      <c r="Q89" s="205">
        <v>1.6108804210283143</v>
      </c>
    </row>
    <row r="90" spans="1:17" x14ac:dyDescent="0.25">
      <c r="A90" s="154" t="s">
        <v>126</v>
      </c>
      <c r="B90" s="205">
        <v>2.440408946922632</v>
      </c>
      <c r="C90" s="205">
        <v>2.794194649038344</v>
      </c>
      <c r="D90" s="205">
        <v>2.5636956408526381</v>
      </c>
      <c r="E90" s="205">
        <v>2.4122509898817559</v>
      </c>
      <c r="F90" s="205">
        <v>2.7182351175036703</v>
      </c>
      <c r="G90" s="205">
        <v>1.5912119192482721</v>
      </c>
      <c r="H90" s="205">
        <v>1.1322369704164321</v>
      </c>
      <c r="I90" s="205">
        <v>1.3927127682355376</v>
      </c>
      <c r="J90" s="205">
        <v>1.2668013680666372</v>
      </c>
      <c r="K90" s="205">
        <v>0.66198871167591666</v>
      </c>
      <c r="L90" s="205">
        <v>0.85817541505282213</v>
      </c>
      <c r="M90" s="205">
        <v>0.84820254153305341</v>
      </c>
      <c r="N90" s="205">
        <v>0.75374488443167309</v>
      </c>
      <c r="O90" s="205">
        <v>0.65867365100592346</v>
      </c>
      <c r="P90" s="205">
        <v>0.75092231149826083</v>
      </c>
      <c r="Q90" s="205">
        <v>0.74596432294457327</v>
      </c>
    </row>
    <row r="91" spans="1:17" x14ac:dyDescent="0.25">
      <c r="A91" s="154" t="s">
        <v>30</v>
      </c>
      <c r="B91" s="205">
        <v>9.3695218300458002E-2</v>
      </c>
      <c r="C91" s="205">
        <v>5.0783194591065305E-2</v>
      </c>
      <c r="D91" s="205">
        <v>4.1570899792526206E-2</v>
      </c>
      <c r="E91" s="205">
        <v>2.9688095955354821E-2</v>
      </c>
      <c r="F91" s="205">
        <v>4.6311940935911816E-2</v>
      </c>
      <c r="G91" s="205">
        <v>3.2356938900107929E-3</v>
      </c>
      <c r="H91" s="205">
        <v>3.5686470757315195E-2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27</v>
      </c>
      <c r="B92" s="205">
        <v>31.911065707486706</v>
      </c>
      <c r="C92" s="205">
        <v>40.31884343540785</v>
      </c>
      <c r="D92" s="205">
        <v>36.613066910488641</v>
      </c>
      <c r="E92" s="205">
        <v>34.512195446483659</v>
      </c>
      <c r="F92" s="205">
        <v>33.723195925345799</v>
      </c>
      <c r="G92" s="205">
        <v>30.599792074583853</v>
      </c>
      <c r="H92" s="205">
        <v>24.097442807483247</v>
      </c>
      <c r="I92" s="205">
        <v>22.602252433911932</v>
      </c>
      <c r="J92" s="205">
        <v>22.639148803992903</v>
      </c>
      <c r="K92" s="205">
        <v>41.055115218795969</v>
      </c>
      <c r="L92" s="205">
        <v>54.13829814293338</v>
      </c>
      <c r="M92" s="205">
        <v>62.378014107793227</v>
      </c>
      <c r="N92" s="205">
        <v>51.105922179242235</v>
      </c>
      <c r="O92" s="205">
        <v>51.911010346202346</v>
      </c>
      <c r="P92" s="205">
        <v>48.916701243084901</v>
      </c>
      <c r="Q92" s="205">
        <v>46.320702412208647</v>
      </c>
    </row>
    <row r="93" spans="1:17" x14ac:dyDescent="0.25">
      <c r="A93" s="152" t="s">
        <v>164</v>
      </c>
      <c r="B93" s="151">
        <v>48.830905892224756</v>
      </c>
      <c r="C93" s="151">
        <v>42.319357377953239</v>
      </c>
      <c r="D93" s="151">
        <v>43.885428270604024</v>
      </c>
      <c r="E93" s="151">
        <v>43.399363012476528</v>
      </c>
      <c r="F93" s="151">
        <v>46.162324991038844</v>
      </c>
      <c r="G93" s="151">
        <v>62.120642844510229</v>
      </c>
      <c r="H93" s="151">
        <v>76.873449441182572</v>
      </c>
      <c r="I93" s="151">
        <v>81.566774012364746</v>
      </c>
      <c r="J93" s="151">
        <v>76.179219798058853</v>
      </c>
      <c r="K93" s="151">
        <v>43.252293229439111</v>
      </c>
      <c r="L93" s="151">
        <v>51.457887233075027</v>
      </c>
      <c r="M93" s="151">
        <v>43.016578690974626</v>
      </c>
      <c r="N93" s="151">
        <v>50.945143561533492</v>
      </c>
      <c r="O93" s="151">
        <v>58.07615098678707</v>
      </c>
      <c r="P93" s="151">
        <v>63.780753302951169</v>
      </c>
      <c r="Q93" s="151">
        <v>71.925887986394329</v>
      </c>
    </row>
    <row r="94" spans="1:17" x14ac:dyDescent="0.25">
      <c r="A94" s="156" t="s">
        <v>148</v>
      </c>
      <c r="B94" s="206">
        <v>44.105164826199967</v>
      </c>
      <c r="C94" s="206">
        <v>44.038833089887262</v>
      </c>
      <c r="D94" s="206">
        <v>42.422767906536791</v>
      </c>
      <c r="E94" s="206">
        <v>41.19994478627406</v>
      </c>
      <c r="F94" s="206">
        <v>42.308541737315245</v>
      </c>
      <c r="G94" s="206">
        <v>47.127193014245563</v>
      </c>
      <c r="H94" s="206">
        <v>50.965934251053582</v>
      </c>
      <c r="I94" s="206">
        <v>52.56654808227308</v>
      </c>
      <c r="J94" s="206">
        <v>49.825470808863905</v>
      </c>
      <c r="K94" s="206">
        <v>43.632055298026998</v>
      </c>
      <c r="L94" s="206">
        <v>56.413449387667882</v>
      </c>
      <c r="M94" s="206">
        <v>57.010825316980629</v>
      </c>
      <c r="N94" s="206">
        <v>63.687298839296112</v>
      </c>
      <c r="O94" s="206">
        <v>57.967284097653874</v>
      </c>
      <c r="P94" s="206">
        <v>58.552805612264422</v>
      </c>
      <c r="Q94" s="206">
        <v>62.031538945077394</v>
      </c>
    </row>
    <row r="95" spans="1:17" x14ac:dyDescent="0.25">
      <c r="A95" s="152" t="s">
        <v>163</v>
      </c>
      <c r="B95" s="151">
        <v>15.18952879884149</v>
      </c>
      <c r="C95" s="151">
        <v>15.534768593933403</v>
      </c>
      <c r="D95" s="151">
        <v>14.729411407992865</v>
      </c>
      <c r="E95" s="151">
        <v>14.273976782584604</v>
      </c>
      <c r="F95" s="151">
        <v>14.717194039322683</v>
      </c>
      <c r="G95" s="151">
        <v>15.995329812821844</v>
      </c>
      <c r="H95" s="151">
        <v>16.623824484978847</v>
      </c>
      <c r="I95" s="151">
        <v>17.175984908633669</v>
      </c>
      <c r="J95" s="151">
        <v>15.734345331174682</v>
      </c>
      <c r="K95" s="151">
        <v>15.745502430315069</v>
      </c>
      <c r="L95" s="151">
        <v>19.364555638158741</v>
      </c>
      <c r="M95" s="151">
        <v>20.414908810748678</v>
      </c>
      <c r="N95" s="151">
        <v>17.082613113230011</v>
      </c>
      <c r="O95" s="151">
        <v>19.445882288738137</v>
      </c>
      <c r="P95" s="151">
        <v>19.224631818044642</v>
      </c>
      <c r="Q95" s="151">
        <v>20.230885727992142</v>
      </c>
    </row>
    <row r="96" spans="1:17" x14ac:dyDescent="0.25">
      <c r="A96" s="154" t="s">
        <v>31</v>
      </c>
      <c r="B96" s="153">
        <v>1.1873539597225815</v>
      </c>
      <c r="C96" s="153">
        <v>0.47517287275008663</v>
      </c>
      <c r="D96" s="153">
        <v>0.42139730668241016</v>
      </c>
      <c r="E96" s="153">
        <v>0.47796229285258152</v>
      </c>
      <c r="F96" s="153">
        <v>0.49449046405349917</v>
      </c>
      <c r="G96" s="153">
        <v>0.6080112816829083</v>
      </c>
      <c r="H96" s="153">
        <v>0.68808741134001705</v>
      </c>
      <c r="I96" s="153">
        <v>0.71484849836455522</v>
      </c>
      <c r="J96" s="153">
        <v>0.65529693688087909</v>
      </c>
      <c r="K96" s="153">
        <v>0.4705739584314329</v>
      </c>
      <c r="L96" s="153">
        <v>0.66658908394115812</v>
      </c>
      <c r="M96" s="153">
        <v>0.59046806217439618</v>
      </c>
      <c r="N96" s="153">
        <v>0.61676745684640899</v>
      </c>
      <c r="O96" s="153">
        <v>0.56604966393802969</v>
      </c>
      <c r="P96" s="153">
        <v>0.52441755275329527</v>
      </c>
      <c r="Q96" s="153">
        <v>0.54601844885976536</v>
      </c>
    </row>
    <row r="97" spans="1:17" x14ac:dyDescent="0.25">
      <c r="A97" s="154" t="s">
        <v>126</v>
      </c>
      <c r="B97" s="153">
        <v>1.0835352457076346</v>
      </c>
      <c r="C97" s="153">
        <v>1.0036595434090183</v>
      </c>
      <c r="D97" s="153">
        <v>0.91340793001729326</v>
      </c>
      <c r="E97" s="153">
        <v>0.93380276957500219</v>
      </c>
      <c r="F97" s="153">
        <v>1.015577081595457</v>
      </c>
      <c r="G97" s="153">
        <v>0.78242694941383972</v>
      </c>
      <c r="H97" s="153">
        <v>0.93861096574338088</v>
      </c>
      <c r="I97" s="153">
        <v>1.0088155704002948</v>
      </c>
      <c r="J97" s="153">
        <v>1.0154002331938492</v>
      </c>
      <c r="K97" s="153">
        <v>0.32289236365696944</v>
      </c>
      <c r="L97" s="153">
        <v>0.37431208274977679</v>
      </c>
      <c r="M97" s="153">
        <v>0.38554210678714596</v>
      </c>
      <c r="N97" s="153">
        <v>0.27131626904031719</v>
      </c>
      <c r="O97" s="153">
        <v>0.30430071782082629</v>
      </c>
      <c r="P97" s="153">
        <v>0.51460209790925449</v>
      </c>
      <c r="Q97" s="153">
        <v>0.70673867511536426</v>
      </c>
    </row>
    <row r="98" spans="1:17" x14ac:dyDescent="0.25">
      <c r="A98" s="154" t="s">
        <v>27</v>
      </c>
      <c r="B98" s="153">
        <v>12.918639593411275</v>
      </c>
      <c r="C98" s="153">
        <v>14.055936177774297</v>
      </c>
      <c r="D98" s="153">
        <v>13.394606171293164</v>
      </c>
      <c r="E98" s="153">
        <v>12.862211720157022</v>
      </c>
      <c r="F98" s="153">
        <v>13.207126493673723</v>
      </c>
      <c r="G98" s="153">
        <v>14.604891581725091</v>
      </c>
      <c r="H98" s="153">
        <v>14.997126107895447</v>
      </c>
      <c r="I98" s="153">
        <v>15.452320839868818</v>
      </c>
      <c r="J98" s="153">
        <v>14.063648161099955</v>
      </c>
      <c r="K98" s="153">
        <v>14.952036108226661</v>
      </c>
      <c r="L98" s="153">
        <v>18.323654471467815</v>
      </c>
      <c r="M98" s="153">
        <v>19.438898641787137</v>
      </c>
      <c r="N98" s="153">
        <v>16.194529387343284</v>
      </c>
      <c r="O98" s="153">
        <v>18.575531906979279</v>
      </c>
      <c r="P98" s="153">
        <v>18.185612167382089</v>
      </c>
      <c r="Q98" s="153">
        <v>18.978128604017009</v>
      </c>
    </row>
    <row r="99" spans="1:17" x14ac:dyDescent="0.25">
      <c r="A99" s="152" t="s">
        <v>162</v>
      </c>
      <c r="B99" s="151">
        <v>26.3656685328632</v>
      </c>
      <c r="C99" s="151">
        <v>26.293897442625362</v>
      </c>
      <c r="D99" s="151">
        <v>25.281059112410734</v>
      </c>
      <c r="E99" s="151">
        <v>24.430324097446892</v>
      </c>
      <c r="F99" s="151">
        <v>25.143406771809648</v>
      </c>
      <c r="G99" s="151">
        <v>27.779553773945629</v>
      </c>
      <c r="H99" s="151">
        <v>30.27462596054092</v>
      </c>
      <c r="I99" s="151">
        <v>31.232490305149071</v>
      </c>
      <c r="J99" s="151">
        <v>29.434358265564526</v>
      </c>
      <c r="K99" s="151">
        <v>25.825836377949145</v>
      </c>
      <c r="L99" s="151">
        <v>33.763482373753419</v>
      </c>
      <c r="M99" s="151">
        <v>33.725980901426865</v>
      </c>
      <c r="N99" s="151">
        <v>38.115100568365271</v>
      </c>
      <c r="O99" s="151">
        <v>34.410207702693114</v>
      </c>
      <c r="P99" s="151">
        <v>34.751949217291397</v>
      </c>
      <c r="Q99" s="151">
        <v>36.2654856496858</v>
      </c>
    </row>
    <row r="100" spans="1:17" x14ac:dyDescent="0.25">
      <c r="A100" s="150" t="s">
        <v>34</v>
      </c>
      <c r="B100" s="87">
        <v>6.5574504623627057</v>
      </c>
      <c r="C100" s="87">
        <v>5.7044625818847194</v>
      </c>
      <c r="D100" s="87">
        <v>6.559555594129332</v>
      </c>
      <c r="E100" s="87">
        <v>4.3370955345256164</v>
      </c>
      <c r="F100" s="87">
        <v>3.381155488709648</v>
      </c>
      <c r="G100" s="87">
        <v>5.1795960295645394</v>
      </c>
      <c r="H100" s="87">
        <v>3.5241752464884524</v>
      </c>
      <c r="I100" s="87">
        <v>3.4661595767028919</v>
      </c>
      <c r="J100" s="87">
        <v>3.4756324899990974</v>
      </c>
      <c r="K100" s="87">
        <v>4.0815154230975041</v>
      </c>
      <c r="L100" s="87">
        <v>4.9737282336967894</v>
      </c>
      <c r="M100" s="87">
        <v>4.527657918038047</v>
      </c>
      <c r="N100" s="87">
        <v>4.6335827726552425</v>
      </c>
      <c r="O100" s="87">
        <v>4.2509427561071842</v>
      </c>
      <c r="P100" s="87">
        <v>4.5267016489512049</v>
      </c>
      <c r="Q100" s="87">
        <v>4.248222801048442</v>
      </c>
    </row>
    <row r="101" spans="1:17" x14ac:dyDescent="0.25">
      <c r="A101" s="150" t="s">
        <v>32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31</v>
      </c>
      <c r="B102" s="87">
        <v>0</v>
      </c>
      <c r="C102" s="87">
        <v>3.5797828620966792E-16</v>
      </c>
      <c r="D102" s="87">
        <v>8.0513475296761061E-2</v>
      </c>
      <c r="E102" s="87">
        <v>0.10113984471890966</v>
      </c>
      <c r="F102" s="87">
        <v>0</v>
      </c>
      <c r="G102" s="87">
        <v>1.3702473876180543E-2</v>
      </c>
      <c r="H102" s="87">
        <v>7.3382686750419451E-2</v>
      </c>
      <c r="I102" s="87">
        <v>1.6766266134781664E-15</v>
      </c>
      <c r="J102" s="87">
        <v>2.6545795324896313E-16</v>
      </c>
      <c r="K102" s="87">
        <v>0</v>
      </c>
      <c r="L102" s="87">
        <v>3.1954776662527232E-2</v>
      </c>
      <c r="M102" s="87">
        <v>0</v>
      </c>
      <c r="N102" s="87">
        <v>1.6167782520643395E-2</v>
      </c>
      <c r="O102" s="87">
        <v>7.8063177418184138E-2</v>
      </c>
      <c r="P102" s="87">
        <v>0</v>
      </c>
      <c r="Q102" s="87">
        <v>0</v>
      </c>
    </row>
    <row r="103" spans="1:17" x14ac:dyDescent="0.25">
      <c r="A103" s="150" t="s">
        <v>126</v>
      </c>
      <c r="B103" s="87">
        <v>0.99249376701369363</v>
      </c>
      <c r="C103" s="87">
        <v>0.68546219180282419</v>
      </c>
      <c r="D103" s="87">
        <v>0.68818593033352971</v>
      </c>
      <c r="E103" s="87">
        <v>1.0408473247854622</v>
      </c>
      <c r="F103" s="87">
        <v>0.50880369954539539</v>
      </c>
      <c r="G103" s="87">
        <v>0.57669970206424503</v>
      </c>
      <c r="H103" s="87">
        <v>0.8051975190217423</v>
      </c>
      <c r="I103" s="87">
        <v>1.0241033343231831</v>
      </c>
      <c r="J103" s="87">
        <v>0.85405893460670357</v>
      </c>
      <c r="K103" s="87">
        <v>0.21533393579486654</v>
      </c>
      <c r="L103" s="87">
        <v>0.37433404787176494</v>
      </c>
      <c r="M103" s="87">
        <v>0.29734721041840112</v>
      </c>
      <c r="N103" s="87">
        <v>0.78448151250883469</v>
      </c>
      <c r="O103" s="87">
        <v>0.83801382412432557</v>
      </c>
      <c r="P103" s="87">
        <v>0.50404408331625095</v>
      </c>
      <c r="Q103" s="87">
        <v>0.44409286031592732</v>
      </c>
    </row>
    <row r="104" spans="1:17" x14ac:dyDescent="0.25">
      <c r="A104" s="150" t="s">
        <v>30</v>
      </c>
      <c r="B104" s="87">
        <v>5.0418301540008095</v>
      </c>
      <c r="C104" s="87">
        <v>6.7041664087805843</v>
      </c>
      <c r="D104" s="87">
        <v>5.5969351102810627</v>
      </c>
      <c r="E104" s="87">
        <v>4.6686477182573558</v>
      </c>
      <c r="F104" s="87">
        <v>5.9807468228179737</v>
      </c>
      <c r="G104" s="87">
        <v>5.4784945438116779</v>
      </c>
      <c r="H104" s="87">
        <v>6.1639861853623437</v>
      </c>
      <c r="I104" s="87">
        <v>5.6316738987377768</v>
      </c>
      <c r="J104" s="87">
        <v>4.9567208751150353</v>
      </c>
      <c r="K104" s="87">
        <v>5.9169613367829568</v>
      </c>
      <c r="L104" s="87">
        <v>1.9302990630605454</v>
      </c>
      <c r="M104" s="87">
        <v>5.2393060390821526</v>
      </c>
      <c r="N104" s="87">
        <v>3.0739720956523127</v>
      </c>
      <c r="O104" s="87">
        <v>3.4485189246037886</v>
      </c>
      <c r="P104" s="87">
        <v>3.8108100205092903</v>
      </c>
      <c r="Q104" s="87">
        <v>4.1694242683203422</v>
      </c>
    </row>
    <row r="105" spans="1:17" x14ac:dyDescent="0.25">
      <c r="A105" s="150" t="s">
        <v>29</v>
      </c>
      <c r="B105" s="87">
        <v>6.0117055621141446E-2</v>
      </c>
      <c r="C105" s="87">
        <v>8.021403428656794E-2</v>
      </c>
      <c r="D105" s="87">
        <v>5.3292134647375811E-2</v>
      </c>
      <c r="E105" s="87">
        <v>2.3738507060997955</v>
      </c>
      <c r="F105" s="87">
        <v>2.3449248577212369</v>
      </c>
      <c r="G105" s="87">
        <v>2.4932695864341174</v>
      </c>
      <c r="H105" s="87">
        <v>0.30371494568854579</v>
      </c>
      <c r="I105" s="87">
        <v>0.30377922924139689</v>
      </c>
      <c r="J105" s="87">
        <v>1.9658850251906843</v>
      </c>
      <c r="K105" s="87">
        <v>1.3963986445318639</v>
      </c>
      <c r="L105" s="87">
        <v>0.78230707073847161</v>
      </c>
      <c r="M105" s="87">
        <v>0.78024314838439202</v>
      </c>
      <c r="N105" s="87">
        <v>0.2389154656541071</v>
      </c>
      <c r="O105" s="87">
        <v>0.16952727354319444</v>
      </c>
      <c r="P105" s="87">
        <v>0.58583099701012387</v>
      </c>
      <c r="Q105" s="87">
        <v>0.53358880754041682</v>
      </c>
    </row>
    <row r="106" spans="1:17" x14ac:dyDescent="0.25">
      <c r="A106" s="150" t="s">
        <v>27</v>
      </c>
      <c r="B106" s="87">
        <v>12.167167141978306</v>
      </c>
      <c r="C106" s="87">
        <v>11.306471870585693</v>
      </c>
      <c r="D106" s="87">
        <v>10.626781367710944</v>
      </c>
      <c r="E106" s="87">
        <v>10.14660742552641</v>
      </c>
      <c r="F106" s="87">
        <v>11.001259225309415</v>
      </c>
      <c r="G106" s="87">
        <v>11.345534733507472</v>
      </c>
      <c r="H106" s="87">
        <v>17.306603449584504</v>
      </c>
      <c r="I106" s="87">
        <v>18.376724438621903</v>
      </c>
      <c r="J106" s="87">
        <v>15.06475281249722</v>
      </c>
      <c r="K106" s="87">
        <v>10.620237470340486</v>
      </c>
      <c r="L106" s="87">
        <v>20.520240989087192</v>
      </c>
      <c r="M106" s="87">
        <v>19.609569489731403</v>
      </c>
      <c r="N106" s="87">
        <v>20.710184332621992</v>
      </c>
      <c r="O106" s="87">
        <v>22.250373333290732</v>
      </c>
      <c r="P106" s="87">
        <v>22.682573336368979</v>
      </c>
      <c r="Q106" s="87">
        <v>22.463398535890519</v>
      </c>
    </row>
    <row r="107" spans="1:17" x14ac:dyDescent="0.25">
      <c r="A107" s="150" t="s">
        <v>26</v>
      </c>
      <c r="B107" s="87">
        <v>9.3777879284028559E-2</v>
      </c>
      <c r="C107" s="87">
        <v>0.1396396479436415</v>
      </c>
      <c r="D107" s="87">
        <v>0.14429579155260261</v>
      </c>
      <c r="E107" s="87">
        <v>0.11429279134261221</v>
      </c>
      <c r="F107" s="87">
        <v>8.3774339009722976E-2</v>
      </c>
      <c r="G107" s="87">
        <v>3.5884757161560449E-2</v>
      </c>
      <c r="H107" s="87">
        <v>6.4258117587682836E-2</v>
      </c>
      <c r="I107" s="87">
        <v>7.7759593184439979E-2</v>
      </c>
      <c r="J107" s="87">
        <v>8.7531478104895935E-2</v>
      </c>
      <c r="K107" s="87">
        <v>8.0373747344533494E-2</v>
      </c>
      <c r="L107" s="87">
        <v>6.2564939894170002E-2</v>
      </c>
      <c r="M107" s="87">
        <v>5.5242237009069099E-2</v>
      </c>
      <c r="N107" s="87">
        <v>4.2930215345501906E-2</v>
      </c>
      <c r="O107" s="87">
        <v>1.1911143279806776E-2</v>
      </c>
      <c r="P107" s="87">
        <v>2.5521249304740812E-2</v>
      </c>
      <c r="Q107" s="87">
        <v>4.1599667051118512E-2</v>
      </c>
    </row>
    <row r="108" spans="1:17" x14ac:dyDescent="0.25">
      <c r="A108" s="150" t="s">
        <v>87</v>
      </c>
      <c r="B108" s="87">
        <v>0.14259486845785632</v>
      </c>
      <c r="C108" s="87">
        <v>0.14295597854584904</v>
      </c>
      <c r="D108" s="87">
        <v>0.13697376727366037</v>
      </c>
      <c r="E108" s="87">
        <v>0.29042842420163173</v>
      </c>
      <c r="F108" s="87">
        <v>0.22101316056357065</v>
      </c>
      <c r="G108" s="87">
        <v>1.121515840408323</v>
      </c>
      <c r="H108" s="87">
        <v>0.35715543988610693</v>
      </c>
      <c r="I108" s="87">
        <v>0.36052279788267821</v>
      </c>
      <c r="J108" s="87">
        <v>0.42841328005771961</v>
      </c>
      <c r="K108" s="87">
        <v>0.37815558541419458</v>
      </c>
      <c r="L108" s="87">
        <v>0.39195681293079254</v>
      </c>
      <c r="M108" s="87">
        <v>0.39390562474147728</v>
      </c>
      <c r="N108" s="87">
        <v>0.18713987010442218</v>
      </c>
      <c r="O108" s="87">
        <v>0.99813630673832099</v>
      </c>
      <c r="P108" s="87">
        <v>0.93402315300302718</v>
      </c>
      <c r="Q108" s="87">
        <v>1.0079120940150659</v>
      </c>
    </row>
    <row r="109" spans="1:17" x14ac:dyDescent="0.25">
      <c r="A109" s="150" t="s">
        <v>23</v>
      </c>
      <c r="B109" s="87">
        <v>1.3102372041446599</v>
      </c>
      <c r="C109" s="87">
        <v>1.5305247287954749</v>
      </c>
      <c r="D109" s="87">
        <v>1.3945259411854642</v>
      </c>
      <c r="E109" s="87">
        <v>1.3574143279891</v>
      </c>
      <c r="F109" s="87">
        <v>1.6217291781326846</v>
      </c>
      <c r="G109" s="87">
        <v>1.5348561071175104</v>
      </c>
      <c r="H109" s="87">
        <v>1.6761523701711198</v>
      </c>
      <c r="I109" s="87">
        <v>1.9917674364548035</v>
      </c>
      <c r="J109" s="87">
        <v>2.6013633699931691</v>
      </c>
      <c r="K109" s="87">
        <v>3.136860234642739</v>
      </c>
      <c r="L109" s="87">
        <v>4.696096439811166</v>
      </c>
      <c r="M109" s="87">
        <v>2.8227092340219295</v>
      </c>
      <c r="N109" s="87">
        <v>8.4277265213022119</v>
      </c>
      <c r="O109" s="87">
        <v>2.3647209635875752</v>
      </c>
      <c r="P109" s="87">
        <v>1.6824447288277771</v>
      </c>
      <c r="Q109" s="87">
        <v>3.3572466155039606</v>
      </c>
    </row>
    <row r="110" spans="1:17" x14ac:dyDescent="0.25">
      <c r="A110" s="149" t="s">
        <v>161</v>
      </c>
      <c r="B110" s="148">
        <v>2.5499674944952684</v>
      </c>
      <c r="C110" s="148">
        <v>2.2101670533285027</v>
      </c>
      <c r="D110" s="148">
        <v>2.412297386133194</v>
      </c>
      <c r="E110" s="148">
        <v>2.4956439062425675</v>
      </c>
      <c r="F110" s="148">
        <v>2.4479409261829193</v>
      </c>
      <c r="G110" s="148">
        <v>3.3523094274780885</v>
      </c>
      <c r="H110" s="148">
        <v>4.0674838055338132</v>
      </c>
      <c r="I110" s="148">
        <v>4.1580728684903505</v>
      </c>
      <c r="J110" s="148">
        <v>4.6567672121246915</v>
      </c>
      <c r="K110" s="148">
        <v>2.0607164897627879</v>
      </c>
      <c r="L110" s="148">
        <v>3.2854113757557002</v>
      </c>
      <c r="M110" s="148">
        <v>2.8699356048050828</v>
      </c>
      <c r="N110" s="148">
        <v>8.4895851577008337</v>
      </c>
      <c r="O110" s="148">
        <v>4.1111941062226265</v>
      </c>
      <c r="P110" s="148">
        <v>4.5762245769284071</v>
      </c>
      <c r="Q110" s="148">
        <v>5.5351675673994647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43</v>
      </c>
      <c r="B112" s="96">
        <v>1925.5763586006055</v>
      </c>
      <c r="C112" s="96">
        <v>1987.4918841424474</v>
      </c>
      <c r="D112" s="96">
        <v>1957.1323583549224</v>
      </c>
      <c r="E112" s="96">
        <v>1849.6254032225727</v>
      </c>
      <c r="F112" s="96">
        <v>1872.1615582858064</v>
      </c>
      <c r="G112" s="96">
        <v>1822.5696594451886</v>
      </c>
      <c r="H112" s="96">
        <v>1800.7778069654307</v>
      </c>
      <c r="I112" s="96">
        <v>1822.3550547660298</v>
      </c>
      <c r="J112" s="96">
        <v>1758.6980603333072</v>
      </c>
      <c r="K112" s="96">
        <v>1561.7548713129224</v>
      </c>
      <c r="L112" s="96">
        <v>1707.2703201935651</v>
      </c>
      <c r="M112" s="96">
        <v>1773.9839274594603</v>
      </c>
      <c r="N112" s="96">
        <v>1772.2829024844214</v>
      </c>
      <c r="O112" s="96">
        <v>1764.0011269678093</v>
      </c>
      <c r="P112" s="96">
        <v>1763.7359838642944</v>
      </c>
      <c r="Q112" s="96">
        <v>1865.6580387557442</v>
      </c>
    </row>
    <row r="113" spans="1:17" x14ac:dyDescent="0.25">
      <c r="A113" s="132" t="s">
        <v>84</v>
      </c>
      <c r="B113" s="160">
        <v>6.8910181535693438</v>
      </c>
      <c r="C113" s="160">
        <v>7.6791630156012136</v>
      </c>
      <c r="D113" s="160">
        <v>8.8019856249383714</v>
      </c>
      <c r="E113" s="160">
        <v>8.4787029220792842</v>
      </c>
      <c r="F113" s="160">
        <v>11.010281135906379</v>
      </c>
      <c r="G113" s="160">
        <v>9.5839833722105343</v>
      </c>
      <c r="H113" s="160">
        <v>10.758006717685168</v>
      </c>
      <c r="I113" s="160">
        <v>10.763714163405647</v>
      </c>
      <c r="J113" s="160">
        <v>12.139379189206293</v>
      </c>
      <c r="K113" s="160">
        <v>7.6614567774563342</v>
      </c>
      <c r="L113" s="160">
        <v>9.4754376907731039</v>
      </c>
      <c r="M113" s="160">
        <v>7.5816834209481776</v>
      </c>
      <c r="N113" s="160">
        <v>9.1366862028851816</v>
      </c>
      <c r="O113" s="160">
        <v>6.7778454855986947</v>
      </c>
      <c r="P113" s="160">
        <v>6.7547928044430892</v>
      </c>
      <c r="Q113" s="160">
        <v>6.8729878216175777</v>
      </c>
    </row>
    <row r="114" spans="1:17" x14ac:dyDescent="0.25">
      <c r="A114" s="76" t="s">
        <v>83</v>
      </c>
      <c r="B114" s="159">
        <v>1.3736778663724485</v>
      </c>
      <c r="C114" s="159">
        <v>1.5680567637307941</v>
      </c>
      <c r="D114" s="159">
        <v>1.8607860501713085</v>
      </c>
      <c r="E114" s="159">
        <v>1.7992713019622277</v>
      </c>
      <c r="F114" s="159">
        <v>2.4486885562012448</v>
      </c>
      <c r="G114" s="159">
        <v>2.095425598639419</v>
      </c>
      <c r="H114" s="159">
        <v>2.3986890684773328</v>
      </c>
      <c r="I114" s="159">
        <v>2.395158600089148</v>
      </c>
      <c r="J114" s="159">
        <v>2.7672522671009339</v>
      </c>
      <c r="K114" s="159">
        <v>1.6546668610806352</v>
      </c>
      <c r="L114" s="159">
        <v>2.0920448339572584</v>
      </c>
      <c r="M114" s="159">
        <v>1.5890318875597087</v>
      </c>
      <c r="N114" s="159">
        <v>1.9944115478026279</v>
      </c>
      <c r="O114" s="159">
        <v>1.3877002615679035</v>
      </c>
      <c r="P114" s="159">
        <v>1.3830742010059633</v>
      </c>
      <c r="Q114" s="159">
        <v>1.3937346058829159</v>
      </c>
    </row>
    <row r="115" spans="1:17" x14ac:dyDescent="0.25">
      <c r="A115" s="76" t="s">
        <v>82</v>
      </c>
      <c r="B115" s="159">
        <v>63.591611631428357</v>
      </c>
      <c r="C115" s="159">
        <v>66.089689037275889</v>
      </c>
      <c r="D115" s="159">
        <v>67.674916215715228</v>
      </c>
      <c r="E115" s="159">
        <v>64.292196681454698</v>
      </c>
      <c r="F115" s="159">
        <v>69.018417433383462</v>
      </c>
      <c r="G115" s="159">
        <v>64.735652038176411</v>
      </c>
      <c r="H115" s="159">
        <v>66.625237906591195</v>
      </c>
      <c r="I115" s="159">
        <v>67.324003035711584</v>
      </c>
      <c r="J115" s="159">
        <v>67.478548859431115</v>
      </c>
      <c r="K115" s="159">
        <v>54.319299795895269</v>
      </c>
      <c r="L115" s="159">
        <v>61.375144881488374</v>
      </c>
      <c r="M115" s="159">
        <v>59.974352842681888</v>
      </c>
      <c r="N115" s="159">
        <v>62.088236195848005</v>
      </c>
      <c r="O115" s="159">
        <v>57.811879369400366</v>
      </c>
      <c r="P115" s="159">
        <v>57.628479323309669</v>
      </c>
      <c r="Q115" s="159">
        <v>60.386871173719214</v>
      </c>
    </row>
    <row r="116" spans="1:17" x14ac:dyDescent="0.25">
      <c r="A116" s="76" t="s">
        <v>81</v>
      </c>
      <c r="B116" s="159">
        <v>4.7180055298698447</v>
      </c>
      <c r="C116" s="159">
        <v>5.4467734180944127</v>
      </c>
      <c r="D116" s="159">
        <v>6.5652477534755791</v>
      </c>
      <c r="E116" s="159">
        <v>6.3587779039368142</v>
      </c>
      <c r="F116" s="159">
        <v>8.8268192804933996</v>
      </c>
      <c r="G116" s="159">
        <v>7.500374972401695</v>
      </c>
      <c r="H116" s="159">
        <v>8.6555675091191695</v>
      </c>
      <c r="I116" s="159">
        <v>8.6357810404203459</v>
      </c>
      <c r="J116" s="159">
        <v>10.07436683823212</v>
      </c>
      <c r="K116" s="159">
        <v>5.8921670356986242</v>
      </c>
      <c r="L116" s="159">
        <v>7.5187243735961857</v>
      </c>
      <c r="M116" s="159">
        <v>5.5851243517297497</v>
      </c>
      <c r="N116" s="159">
        <v>7.1339903368762521</v>
      </c>
      <c r="O116" s="159">
        <v>4.8262006753422044</v>
      </c>
      <c r="P116" s="159">
        <v>4.8102617814766315</v>
      </c>
      <c r="Q116" s="159">
        <v>4.8257045616674121</v>
      </c>
    </row>
    <row r="117" spans="1:17" x14ac:dyDescent="0.25">
      <c r="A117" s="129" t="s">
        <v>80</v>
      </c>
      <c r="B117" s="158">
        <v>3.3569867004703466</v>
      </c>
      <c r="C117" s="158">
        <v>3.4747263045997929</v>
      </c>
      <c r="D117" s="158">
        <v>3.478312828939448</v>
      </c>
      <c r="E117" s="158">
        <v>3.298161509663287</v>
      </c>
      <c r="F117" s="158">
        <v>3.3735002728983754</v>
      </c>
      <c r="G117" s="158">
        <v>3.2375953596125595</v>
      </c>
      <c r="H117" s="158">
        <v>3.2605407993203377</v>
      </c>
      <c r="I117" s="158">
        <v>3.2791031780617685</v>
      </c>
      <c r="J117" s="158">
        <v>3.1722845090203302</v>
      </c>
      <c r="K117" s="158">
        <v>2.753676548495072</v>
      </c>
      <c r="L117" s="158">
        <v>3.0276064111428722</v>
      </c>
      <c r="M117" s="158">
        <v>3.1079836316621581</v>
      </c>
      <c r="N117" s="158">
        <v>3.106403777015776</v>
      </c>
      <c r="O117" s="158">
        <v>3.0387294769593813</v>
      </c>
      <c r="P117" s="158">
        <v>3.0477602115261182</v>
      </c>
      <c r="Q117" s="158">
        <v>3.2098991091099007</v>
      </c>
    </row>
    <row r="118" spans="1:17" x14ac:dyDescent="0.25">
      <c r="A118" s="92" t="s">
        <v>126</v>
      </c>
      <c r="B118" s="91">
        <v>0.51804362031355145</v>
      </c>
      <c r="C118" s="91">
        <v>0.50940479555841478</v>
      </c>
      <c r="D118" s="91">
        <v>0.48465388876170695</v>
      </c>
      <c r="E118" s="91">
        <v>0.45650921061920963</v>
      </c>
      <c r="F118" s="91">
        <v>0.46775383755953331</v>
      </c>
      <c r="G118" s="91">
        <v>0.42290169740540434</v>
      </c>
      <c r="H118" s="91">
        <v>0.41715589824766625</v>
      </c>
      <c r="I118" s="91">
        <v>0.44482303424887737</v>
      </c>
      <c r="J118" s="91">
        <v>0.40957228334434598</v>
      </c>
      <c r="K118" s="91">
        <v>0.33335889794463835</v>
      </c>
      <c r="L118" s="91">
        <v>0.38785507880732317</v>
      </c>
      <c r="M118" s="91">
        <v>0.40609260823892562</v>
      </c>
      <c r="N118" s="91">
        <v>0.39239373121669169</v>
      </c>
      <c r="O118" s="91">
        <v>0.41255684795550313</v>
      </c>
      <c r="P118" s="91">
        <v>0.37909801132869902</v>
      </c>
      <c r="Q118" s="91">
        <v>0.3810137722721329</v>
      </c>
    </row>
    <row r="119" spans="1:17" x14ac:dyDescent="0.25">
      <c r="A119" s="92" t="s">
        <v>27</v>
      </c>
      <c r="B119" s="91">
        <v>0.96598304389668765</v>
      </c>
      <c r="C119" s="91">
        <v>0.89395714330270926</v>
      </c>
      <c r="D119" s="91">
        <v>0.89671026837277801</v>
      </c>
      <c r="E119" s="91">
        <v>0.84178375832396957</v>
      </c>
      <c r="F119" s="91">
        <v>0.8596169453713669</v>
      </c>
      <c r="G119" s="91">
        <v>0.823170133484178</v>
      </c>
      <c r="H119" s="91">
        <v>0.82237291773238708</v>
      </c>
      <c r="I119" s="91">
        <v>0.86885569478287594</v>
      </c>
      <c r="J119" s="91">
        <v>0.83921939845692373</v>
      </c>
      <c r="K119" s="91">
        <v>0.71837118048902937</v>
      </c>
      <c r="L119" s="91">
        <v>0.79651040462831091</v>
      </c>
      <c r="M119" s="91">
        <v>0.81896044287621472</v>
      </c>
      <c r="N119" s="91">
        <v>0.81467913772950196</v>
      </c>
      <c r="O119" s="91">
        <v>0.79961556468883799</v>
      </c>
      <c r="P119" s="91">
        <v>0.76311826168053387</v>
      </c>
      <c r="Q119" s="91">
        <v>0.838336258312531</v>
      </c>
    </row>
    <row r="120" spans="1:17" x14ac:dyDescent="0.25">
      <c r="A120" s="92" t="s">
        <v>127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6.0694845575454057E-3</v>
      </c>
      <c r="H120" s="91">
        <v>0</v>
      </c>
      <c r="I120" s="91">
        <v>5.424713440690862E-2</v>
      </c>
      <c r="J120" s="91">
        <v>4.9750132322394454E-2</v>
      </c>
      <c r="K120" s="91">
        <v>7.4199803272745488E-2</v>
      </c>
      <c r="L120" s="91">
        <v>6.364798047517066E-2</v>
      </c>
      <c r="M120" s="91">
        <v>6.3277870228809083E-2</v>
      </c>
      <c r="N120" s="91">
        <v>7.318888371488598E-2</v>
      </c>
      <c r="O120" s="91">
        <v>7.2082736212156162E-2</v>
      </c>
      <c r="P120" s="91">
        <v>7.5828273755161185E-2</v>
      </c>
      <c r="Q120" s="91">
        <v>7.9896189858584321E-2</v>
      </c>
    </row>
    <row r="121" spans="1:17" x14ac:dyDescent="0.25">
      <c r="A121" s="92" t="s">
        <v>22</v>
      </c>
      <c r="B121" s="157">
        <v>1.8729600362601071</v>
      </c>
      <c r="C121" s="157">
        <v>2.0713643657386691</v>
      </c>
      <c r="D121" s="157">
        <v>2.096948671804963</v>
      </c>
      <c r="E121" s="157">
        <v>1.9998685407201073</v>
      </c>
      <c r="F121" s="157">
        <v>2.0461294899674756</v>
      </c>
      <c r="G121" s="157">
        <v>1.9854540441654325</v>
      </c>
      <c r="H121" s="157">
        <v>2.021011983340284</v>
      </c>
      <c r="I121" s="157">
        <v>1.9111773146231061</v>
      </c>
      <c r="J121" s="157">
        <v>1.8737426948966651</v>
      </c>
      <c r="K121" s="157">
        <v>1.6277466667886578</v>
      </c>
      <c r="L121" s="157">
        <v>1.7795929472320673</v>
      </c>
      <c r="M121" s="157">
        <v>1.8196527103182087</v>
      </c>
      <c r="N121" s="157">
        <v>1.8261420243546977</v>
      </c>
      <c r="O121" s="157">
        <v>1.7544743281028838</v>
      </c>
      <c r="P121" s="157">
        <v>1.8297156647617248</v>
      </c>
      <c r="Q121" s="157">
        <v>1.9106528886666534</v>
      </c>
    </row>
    <row r="122" spans="1:17" x14ac:dyDescent="0.25">
      <c r="A122" s="156" t="s">
        <v>147</v>
      </c>
      <c r="B122" s="206">
        <v>908.6592625883319</v>
      </c>
      <c r="C122" s="206">
        <v>931.59618601152556</v>
      </c>
      <c r="D122" s="206">
        <v>918.06280735285748</v>
      </c>
      <c r="E122" s="206">
        <v>867.7005981096944</v>
      </c>
      <c r="F122" s="206">
        <v>890.5131173399534</v>
      </c>
      <c r="G122" s="206">
        <v>859.46978885601118</v>
      </c>
      <c r="H122" s="206">
        <v>836.48105718830027</v>
      </c>
      <c r="I122" s="206">
        <v>836.13488600541109</v>
      </c>
      <c r="J122" s="206">
        <v>801.14324701653516</v>
      </c>
      <c r="K122" s="206">
        <v>727.18541682589125</v>
      </c>
      <c r="L122" s="206">
        <v>792.00424956504276</v>
      </c>
      <c r="M122" s="206">
        <v>831.60893779217986</v>
      </c>
      <c r="N122" s="206">
        <v>824.27200290590827</v>
      </c>
      <c r="O122" s="206">
        <v>826.6617157431009</v>
      </c>
      <c r="P122" s="206">
        <v>824.24634287677895</v>
      </c>
      <c r="Q122" s="206">
        <v>871.82513053781975</v>
      </c>
    </row>
    <row r="123" spans="1:17" x14ac:dyDescent="0.25">
      <c r="A123" s="152" t="s">
        <v>160</v>
      </c>
      <c r="B123" s="151">
        <v>422.05040995650529</v>
      </c>
      <c r="C123" s="151">
        <v>388.74787781948783</v>
      </c>
      <c r="D123" s="151">
        <v>388.69153726609994</v>
      </c>
      <c r="E123" s="151">
        <v>331.98644450319682</v>
      </c>
      <c r="F123" s="151">
        <v>314.53113108817308</v>
      </c>
      <c r="G123" s="151">
        <v>319.83450013962613</v>
      </c>
      <c r="H123" s="151">
        <v>309.83522853900496</v>
      </c>
      <c r="I123" s="151">
        <v>308.81700577891576</v>
      </c>
      <c r="J123" s="151">
        <v>282.00531352273066</v>
      </c>
      <c r="K123" s="151">
        <v>245.73097991609168</v>
      </c>
      <c r="L123" s="151">
        <v>265.94905530804078</v>
      </c>
      <c r="M123" s="151">
        <v>284.95004598731828</v>
      </c>
      <c r="N123" s="151">
        <v>276.24439243778488</v>
      </c>
      <c r="O123" s="151">
        <v>280.15467007316676</v>
      </c>
      <c r="P123" s="151">
        <v>267.35098210394284</v>
      </c>
      <c r="Q123" s="151">
        <v>279.32361933470196</v>
      </c>
    </row>
    <row r="124" spans="1:17" x14ac:dyDescent="0.25">
      <c r="A124" s="154" t="s">
        <v>34</v>
      </c>
      <c r="B124" s="153">
        <v>73.444779079028592</v>
      </c>
      <c r="C124" s="153">
        <v>67.695104912401206</v>
      </c>
      <c r="D124" s="153">
        <v>57.499358549633733</v>
      </c>
      <c r="E124" s="153">
        <v>49.574530094012943</v>
      </c>
      <c r="F124" s="153">
        <v>37.307643222823877</v>
      </c>
      <c r="G124" s="153">
        <v>39.856099428035535</v>
      </c>
      <c r="H124" s="153">
        <v>41.137179410669724</v>
      </c>
      <c r="I124" s="153">
        <v>41.820012494636337</v>
      </c>
      <c r="J124" s="153">
        <v>27.318692049414388</v>
      </c>
      <c r="K124" s="153">
        <v>8.5896976160713177</v>
      </c>
      <c r="L124" s="153">
        <v>11.286918721390435</v>
      </c>
      <c r="M124" s="153">
        <v>15.860714658975565</v>
      </c>
      <c r="N124" s="153">
        <v>13.186434574967514</v>
      </c>
      <c r="O124" s="153">
        <v>6.0511052386569659</v>
      </c>
      <c r="P124" s="153">
        <v>11.561192494920505</v>
      </c>
      <c r="Q124" s="153">
        <v>11.751182658542163</v>
      </c>
    </row>
    <row r="125" spans="1:17" x14ac:dyDescent="0.25">
      <c r="A125" s="154" t="s">
        <v>31</v>
      </c>
      <c r="B125" s="153">
        <v>48.122241897336352</v>
      </c>
      <c r="C125" s="153">
        <v>18.886768514220648</v>
      </c>
      <c r="D125" s="153">
        <v>16.593320069551897</v>
      </c>
      <c r="E125" s="153">
        <v>13.338673485330226</v>
      </c>
      <c r="F125" s="153">
        <v>15.246522343390049</v>
      </c>
      <c r="G125" s="153">
        <v>15.166196060512856</v>
      </c>
      <c r="H125" s="153">
        <v>13.712325291308733</v>
      </c>
      <c r="I125" s="153">
        <v>15.116182414351201</v>
      </c>
      <c r="J125" s="153">
        <v>16.029528090224058</v>
      </c>
      <c r="K125" s="153">
        <v>14.818316957825868</v>
      </c>
      <c r="L125" s="153">
        <v>15.247852714998578</v>
      </c>
      <c r="M125" s="153">
        <v>14.258924638029375</v>
      </c>
      <c r="N125" s="153">
        <v>10.990514408287732</v>
      </c>
      <c r="O125" s="153">
        <v>9.8893132819975058</v>
      </c>
      <c r="P125" s="153">
        <v>10.047056261789846</v>
      </c>
      <c r="Q125" s="153">
        <v>10.899768688269326</v>
      </c>
    </row>
    <row r="126" spans="1:17" x14ac:dyDescent="0.25">
      <c r="A126" s="154" t="s">
        <v>126</v>
      </c>
      <c r="B126" s="153">
        <v>16.5547953194359</v>
      </c>
      <c r="C126" s="153">
        <v>13.834636980848691</v>
      </c>
      <c r="D126" s="153">
        <v>13.674669548933018</v>
      </c>
      <c r="E126" s="153">
        <v>10.029945339424193</v>
      </c>
      <c r="F126" s="153">
        <v>10.169766344108949</v>
      </c>
      <c r="G126" s="153">
        <v>9.6488491043978826</v>
      </c>
      <c r="H126" s="153">
        <v>8.5682962663014255</v>
      </c>
      <c r="I126" s="153">
        <v>7.2577034446177349</v>
      </c>
      <c r="J126" s="153">
        <v>6.9228582474858937</v>
      </c>
      <c r="K126" s="153">
        <v>5.1451710692090424</v>
      </c>
      <c r="L126" s="153">
        <v>7.0337976743617254</v>
      </c>
      <c r="M126" s="153">
        <v>4.1427138903943543</v>
      </c>
      <c r="N126" s="153">
        <v>4.1170229122306319</v>
      </c>
      <c r="O126" s="153">
        <v>5.6377679486342647</v>
      </c>
      <c r="P126" s="153">
        <v>2.8379224395438292</v>
      </c>
      <c r="Q126" s="153">
        <v>1.8580119463296567</v>
      </c>
    </row>
    <row r="127" spans="1:17" x14ac:dyDescent="0.25">
      <c r="A127" s="154" t="s">
        <v>30</v>
      </c>
      <c r="B127" s="153">
        <v>46.826353010925956</v>
      </c>
      <c r="C127" s="153">
        <v>48.292641559398511</v>
      </c>
      <c r="D127" s="153">
        <v>44.400341194286469</v>
      </c>
      <c r="E127" s="153">
        <v>39.027360278439701</v>
      </c>
      <c r="F127" s="153">
        <v>34.375735505922343</v>
      </c>
      <c r="G127" s="153">
        <v>38.716755883092262</v>
      </c>
      <c r="H127" s="153">
        <v>34.30727703971894</v>
      </c>
      <c r="I127" s="153">
        <v>32.815999539928157</v>
      </c>
      <c r="J127" s="153">
        <v>24.456213323224677</v>
      </c>
      <c r="K127" s="153">
        <v>15.523752887208254</v>
      </c>
      <c r="L127" s="153">
        <v>15.209308244401733</v>
      </c>
      <c r="M127" s="153">
        <v>13.084735048283809</v>
      </c>
      <c r="N127" s="153">
        <v>5.6785987544775791</v>
      </c>
      <c r="O127" s="153">
        <v>4.9990118272117225</v>
      </c>
      <c r="P127" s="153">
        <v>3.1223686018895971</v>
      </c>
      <c r="Q127" s="153">
        <v>3.0079019189118208</v>
      </c>
    </row>
    <row r="128" spans="1:17" x14ac:dyDescent="0.25">
      <c r="A128" s="154" t="s">
        <v>27</v>
      </c>
      <c r="B128" s="153">
        <v>237.10224064977848</v>
      </c>
      <c r="C128" s="153">
        <v>240.03872585261871</v>
      </c>
      <c r="D128" s="153">
        <v>256.52384790369473</v>
      </c>
      <c r="E128" s="153">
        <v>220.01593530598973</v>
      </c>
      <c r="F128" s="153">
        <v>217.43146367192793</v>
      </c>
      <c r="G128" s="153">
        <v>216.44659966358765</v>
      </c>
      <c r="H128" s="153">
        <v>212.11015053100621</v>
      </c>
      <c r="I128" s="153">
        <v>211.80710788538235</v>
      </c>
      <c r="J128" s="153">
        <v>207.27802181238164</v>
      </c>
      <c r="K128" s="153">
        <v>201.65404138577725</v>
      </c>
      <c r="L128" s="153">
        <v>217.17117795288829</v>
      </c>
      <c r="M128" s="153">
        <v>237.60295775163519</v>
      </c>
      <c r="N128" s="153">
        <v>242.27182178782141</v>
      </c>
      <c r="O128" s="153">
        <v>253.5774717766663</v>
      </c>
      <c r="P128" s="153">
        <v>239.78244230579915</v>
      </c>
      <c r="Q128" s="153">
        <v>251.80675412264893</v>
      </c>
    </row>
    <row r="129" spans="1:17" x14ac:dyDescent="0.25">
      <c r="A129" s="152" t="s">
        <v>159</v>
      </c>
      <c r="B129" s="151">
        <v>486.60885263182661</v>
      </c>
      <c r="C129" s="151">
        <v>542.84830819203762</v>
      </c>
      <c r="D129" s="151">
        <v>529.37127008675748</v>
      </c>
      <c r="E129" s="151">
        <v>535.71415360649735</v>
      </c>
      <c r="F129" s="151">
        <v>575.98198625178009</v>
      </c>
      <c r="G129" s="151">
        <v>539.63528871638505</v>
      </c>
      <c r="H129" s="151">
        <v>526.64582864929525</v>
      </c>
      <c r="I129" s="151">
        <v>527.31788022649516</v>
      </c>
      <c r="J129" s="151">
        <v>519.13793349380444</v>
      </c>
      <c r="K129" s="151">
        <v>481.45443690979954</v>
      </c>
      <c r="L129" s="151">
        <v>526.05519425700209</v>
      </c>
      <c r="M129" s="151">
        <v>546.65889180486181</v>
      </c>
      <c r="N129" s="151">
        <v>548.02761046812338</v>
      </c>
      <c r="O129" s="151">
        <v>546.50704566993386</v>
      </c>
      <c r="P129" s="151">
        <v>556.89536077283617</v>
      </c>
      <c r="Q129" s="151">
        <v>592.50151120311762</v>
      </c>
    </row>
    <row r="130" spans="1:17" x14ac:dyDescent="0.25">
      <c r="A130" s="156" t="s">
        <v>146</v>
      </c>
      <c r="B130" s="206">
        <v>597.01038939243176</v>
      </c>
      <c r="C130" s="206">
        <v>603.29757139165565</v>
      </c>
      <c r="D130" s="206">
        <v>591.5757323390992</v>
      </c>
      <c r="E130" s="206">
        <v>558.02340946008019</v>
      </c>
      <c r="F130" s="206">
        <v>567.74147553963451</v>
      </c>
      <c r="G130" s="206">
        <v>547.87603027028103</v>
      </c>
      <c r="H130" s="206">
        <v>560.44920145522337</v>
      </c>
      <c r="I130" s="206">
        <v>559.19801756501033</v>
      </c>
      <c r="J130" s="206">
        <v>542.17685816750452</v>
      </c>
      <c r="K130" s="206">
        <v>464.27379551035699</v>
      </c>
      <c r="L130" s="206">
        <v>507.3671910579917</v>
      </c>
      <c r="M130" s="206">
        <v>525.677648913658</v>
      </c>
      <c r="N130" s="206">
        <v>533.67240981501664</v>
      </c>
      <c r="O130" s="206">
        <v>524.97530907462499</v>
      </c>
      <c r="P130" s="206">
        <v>542.28709811541376</v>
      </c>
      <c r="Q130" s="206">
        <v>569.53382445842965</v>
      </c>
    </row>
    <row r="131" spans="1:17" x14ac:dyDescent="0.25">
      <c r="A131" s="152" t="s">
        <v>158</v>
      </c>
      <c r="B131" s="151">
        <v>256.09889836233998</v>
      </c>
      <c r="C131" s="151">
        <v>268.15251112810643</v>
      </c>
      <c r="D131" s="151">
        <v>275.31504601810519</v>
      </c>
      <c r="E131" s="151">
        <v>247.2847535364472</v>
      </c>
      <c r="F131" s="151">
        <v>237.34406416946558</v>
      </c>
      <c r="G131" s="151">
        <v>203.89322100458858</v>
      </c>
      <c r="H131" s="151">
        <v>155.39616832059662</v>
      </c>
      <c r="I131" s="151">
        <v>153.98236285793746</v>
      </c>
      <c r="J131" s="151">
        <v>144.28965007501253</v>
      </c>
      <c r="K131" s="151">
        <v>189.95426491842588</v>
      </c>
      <c r="L131" s="151">
        <v>192.44282637108515</v>
      </c>
      <c r="M131" s="151">
        <v>202.28373918325221</v>
      </c>
      <c r="N131" s="151">
        <v>171.82903481963072</v>
      </c>
      <c r="O131" s="151">
        <v>177.56558182187939</v>
      </c>
      <c r="P131" s="151">
        <v>162.58939401599426</v>
      </c>
      <c r="Q131" s="151">
        <v>154.70984248110938</v>
      </c>
    </row>
    <row r="132" spans="1:17" x14ac:dyDescent="0.25">
      <c r="A132" s="154" t="s">
        <v>31</v>
      </c>
      <c r="B132" s="205">
        <v>32.615041007970788</v>
      </c>
      <c r="C132" s="205">
        <v>14.188595989018802</v>
      </c>
      <c r="D132" s="205">
        <v>12.654263959921202</v>
      </c>
      <c r="E132" s="205">
        <v>10.865251408728774</v>
      </c>
      <c r="F132" s="205">
        <v>11.458030356573907</v>
      </c>
      <c r="G132" s="205">
        <v>11.534401209656716</v>
      </c>
      <c r="H132" s="205">
        <v>10.794274851976075</v>
      </c>
      <c r="I132" s="205">
        <v>11.474805660508929</v>
      </c>
      <c r="J132" s="205">
        <v>11.939930013091898</v>
      </c>
      <c r="K132" s="205">
        <v>9.8316706002189047</v>
      </c>
      <c r="L132" s="205">
        <v>10.337502219200704</v>
      </c>
      <c r="M132" s="205">
        <v>9.7894013585070034</v>
      </c>
      <c r="N132" s="205">
        <v>7.5226715032644407</v>
      </c>
      <c r="O132" s="205">
        <v>6.7249153083583293</v>
      </c>
      <c r="P132" s="205">
        <v>7.060925065661797</v>
      </c>
      <c r="Q132" s="205">
        <v>7.4936435282746725</v>
      </c>
    </row>
    <row r="133" spans="1:17" x14ac:dyDescent="0.25">
      <c r="A133" s="154" t="s">
        <v>126</v>
      </c>
      <c r="B133" s="205">
        <v>17.979217117867254</v>
      </c>
      <c r="C133" s="205">
        <v>17.640647655574199</v>
      </c>
      <c r="D133" s="205">
        <v>15.739378866017985</v>
      </c>
      <c r="E133" s="205">
        <v>15.740809785458218</v>
      </c>
      <c r="F133" s="205">
        <v>11.425512322634169</v>
      </c>
      <c r="G133" s="205">
        <v>9.6388032272718096</v>
      </c>
      <c r="H133" s="205">
        <v>5.7957810196712387</v>
      </c>
      <c r="I133" s="205">
        <v>8.7940865861143696</v>
      </c>
      <c r="J133" s="205">
        <v>6.9017746732765675</v>
      </c>
      <c r="K133" s="205">
        <v>10.879412524039148</v>
      </c>
      <c r="L133" s="205">
        <v>10.969873555245211</v>
      </c>
      <c r="M133" s="205">
        <v>9.0937243206077714</v>
      </c>
      <c r="N133" s="205">
        <v>5.3645490832075726</v>
      </c>
      <c r="O133" s="205">
        <v>4.6977271674815855</v>
      </c>
      <c r="P133" s="205">
        <v>2.7591317200383547</v>
      </c>
      <c r="Q133" s="205">
        <v>2.3318127892520315</v>
      </c>
    </row>
    <row r="134" spans="1:17" x14ac:dyDescent="0.25">
      <c r="A134" s="154" t="s">
        <v>30</v>
      </c>
      <c r="B134" s="205">
        <v>12.588162211148331</v>
      </c>
      <c r="C134" s="205">
        <v>13.347717205915147</v>
      </c>
      <c r="D134" s="205">
        <v>13.355601403866023</v>
      </c>
      <c r="E134" s="205">
        <v>7.7068678956352059</v>
      </c>
      <c r="F134" s="205">
        <v>12.096386608640339</v>
      </c>
      <c r="G134" s="205">
        <v>0.93902180177944972</v>
      </c>
      <c r="H134" s="205">
        <v>9.154021341411557</v>
      </c>
      <c r="I134" s="205">
        <v>5.5289783471094305</v>
      </c>
      <c r="J134" s="205">
        <v>3.5950947411942993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27</v>
      </c>
      <c r="B135" s="205">
        <v>192.91647802535357</v>
      </c>
      <c r="C135" s="205">
        <v>222.97555027759827</v>
      </c>
      <c r="D135" s="205">
        <v>233.56580178830004</v>
      </c>
      <c r="E135" s="205">
        <v>212.97182444662494</v>
      </c>
      <c r="F135" s="205">
        <v>202.36413488161716</v>
      </c>
      <c r="G135" s="205">
        <v>181.78099476588062</v>
      </c>
      <c r="H135" s="205">
        <v>129.65209110753773</v>
      </c>
      <c r="I135" s="205">
        <v>128.18449226420472</v>
      </c>
      <c r="J135" s="205">
        <v>121.85285064744974</v>
      </c>
      <c r="K135" s="205">
        <v>169.24318179416778</v>
      </c>
      <c r="L135" s="205">
        <v>171.13545059663923</v>
      </c>
      <c r="M135" s="205">
        <v>183.4006135041374</v>
      </c>
      <c r="N135" s="205">
        <v>158.94181423315868</v>
      </c>
      <c r="O135" s="205">
        <v>166.1429393460395</v>
      </c>
      <c r="P135" s="205">
        <v>152.7693372302941</v>
      </c>
      <c r="Q135" s="205">
        <v>144.88438616358263</v>
      </c>
    </row>
    <row r="136" spans="1:17" x14ac:dyDescent="0.25">
      <c r="A136" s="152" t="s">
        <v>157</v>
      </c>
      <c r="B136" s="151">
        <v>340.9114910300919</v>
      </c>
      <c r="C136" s="151">
        <v>335.14506026354906</v>
      </c>
      <c r="D136" s="151">
        <v>316.26068632099413</v>
      </c>
      <c r="E136" s="151">
        <v>310.73865592363302</v>
      </c>
      <c r="F136" s="151">
        <v>330.39741137016887</v>
      </c>
      <c r="G136" s="151">
        <v>343.98280926569242</v>
      </c>
      <c r="H136" s="151">
        <v>405.05303313462673</v>
      </c>
      <c r="I136" s="151">
        <v>405.21565470707253</v>
      </c>
      <c r="J136" s="151">
        <v>397.88720809249196</v>
      </c>
      <c r="K136" s="151">
        <v>274.31953059193114</v>
      </c>
      <c r="L136" s="151">
        <v>314.92436468690659</v>
      </c>
      <c r="M136" s="151">
        <v>323.39390973040594</v>
      </c>
      <c r="N136" s="151">
        <v>361.84337499538606</v>
      </c>
      <c r="O136" s="151">
        <v>347.40972725274571</v>
      </c>
      <c r="P136" s="151">
        <v>379.69770409941941</v>
      </c>
      <c r="Q136" s="151">
        <v>414.82398197732022</v>
      </c>
    </row>
    <row r="137" spans="1:17" x14ac:dyDescent="0.25">
      <c r="A137" s="156" t="s">
        <v>145</v>
      </c>
      <c r="B137" s="204">
        <v>339.97540673813143</v>
      </c>
      <c r="C137" s="204">
        <v>368.33971819996373</v>
      </c>
      <c r="D137" s="204">
        <v>359.11257018972549</v>
      </c>
      <c r="E137" s="204">
        <v>339.67428533370162</v>
      </c>
      <c r="F137" s="204">
        <v>319.22925872733595</v>
      </c>
      <c r="G137" s="204">
        <v>328.07080897785556</v>
      </c>
      <c r="H137" s="204">
        <v>312.1495063207135</v>
      </c>
      <c r="I137" s="204">
        <v>334.62439117792042</v>
      </c>
      <c r="J137" s="204">
        <v>319.74612348627613</v>
      </c>
      <c r="K137" s="204">
        <v>298.01439195804801</v>
      </c>
      <c r="L137" s="204">
        <v>324.40992137957267</v>
      </c>
      <c r="M137" s="204">
        <v>338.85916461904094</v>
      </c>
      <c r="N137" s="204">
        <v>330.8787617030689</v>
      </c>
      <c r="O137" s="204">
        <v>338.52174688121499</v>
      </c>
      <c r="P137" s="204">
        <v>323.57817455034035</v>
      </c>
      <c r="Q137" s="204">
        <v>347.60988648749799</v>
      </c>
    </row>
    <row r="138" spans="1:17" x14ac:dyDescent="0.25">
      <c r="A138" s="152" t="s">
        <v>156</v>
      </c>
      <c r="B138" s="151">
        <v>110.87563545404139</v>
      </c>
      <c r="C138" s="151">
        <v>116.11626724621446</v>
      </c>
      <c r="D138" s="151">
        <v>110.42261390994888</v>
      </c>
      <c r="E138" s="151">
        <v>97.642590174364344</v>
      </c>
      <c r="F138" s="151">
        <v>96.356408104369336</v>
      </c>
      <c r="G138" s="151">
        <v>93.569216673454221</v>
      </c>
      <c r="H138" s="151">
        <v>87.933240557218838</v>
      </c>
      <c r="I138" s="151">
        <v>90.170322931769959</v>
      </c>
      <c r="J138" s="151">
        <v>92.607337252113425</v>
      </c>
      <c r="K138" s="151">
        <v>91.873859611021629</v>
      </c>
      <c r="L138" s="151">
        <v>96.634855930321507</v>
      </c>
      <c r="M138" s="151">
        <v>88.255192161113285</v>
      </c>
      <c r="N138" s="151">
        <v>78.755589369785284</v>
      </c>
      <c r="O138" s="151">
        <v>82.968100624005984</v>
      </c>
      <c r="P138" s="151">
        <v>83.659579776051416</v>
      </c>
      <c r="Q138" s="151">
        <v>91.721271631513901</v>
      </c>
    </row>
    <row r="139" spans="1:17" x14ac:dyDescent="0.25">
      <c r="A139" s="154" t="s">
        <v>31</v>
      </c>
      <c r="B139" s="153">
        <v>8.1211858814929236</v>
      </c>
      <c r="C139" s="153">
        <v>3.880953597583999</v>
      </c>
      <c r="D139" s="153">
        <v>3.037661276643008</v>
      </c>
      <c r="E139" s="153">
        <v>2.3755410342571772</v>
      </c>
      <c r="F139" s="153">
        <v>2.3843884176308325</v>
      </c>
      <c r="G139" s="153">
        <v>2.430172923101706</v>
      </c>
      <c r="H139" s="153">
        <v>2.2221731023269093</v>
      </c>
      <c r="I139" s="153">
        <v>2.341566248001226</v>
      </c>
      <c r="J139" s="153">
        <v>2.4794309367219216</v>
      </c>
      <c r="K139" s="153">
        <v>2.0907738658307098</v>
      </c>
      <c r="L139" s="153">
        <v>2.1840268221785952</v>
      </c>
      <c r="M139" s="153">
        <v>2.0438312410638835</v>
      </c>
      <c r="N139" s="153">
        <v>1.6334948620014222</v>
      </c>
      <c r="O139" s="153">
        <v>1.4311601688414159</v>
      </c>
      <c r="P139" s="153">
        <v>1.5044071872774814</v>
      </c>
      <c r="Q139" s="153">
        <v>1.4684510284629018</v>
      </c>
    </row>
    <row r="140" spans="1:17" x14ac:dyDescent="0.25">
      <c r="A140" s="154" t="s">
        <v>126</v>
      </c>
      <c r="B140" s="153">
        <v>10.247282406386583</v>
      </c>
      <c r="C140" s="153">
        <v>10.137034376448687</v>
      </c>
      <c r="D140" s="153">
        <v>7.1964602620979941</v>
      </c>
      <c r="E140" s="153">
        <v>6.2965945209193359</v>
      </c>
      <c r="F140" s="153">
        <v>5.6638484814121828</v>
      </c>
      <c r="G140" s="153">
        <v>5.8867446970106148</v>
      </c>
      <c r="H140" s="153">
        <v>4.7004825947039333</v>
      </c>
      <c r="I140" s="153">
        <v>7.4689216846900655</v>
      </c>
      <c r="J140" s="153">
        <v>6.9021077010516931</v>
      </c>
      <c r="K140" s="153">
        <v>5.0520175426408969</v>
      </c>
      <c r="L140" s="153">
        <v>5.0114833309794644</v>
      </c>
      <c r="M140" s="153">
        <v>5.3534831443034125</v>
      </c>
      <c r="N140" s="153">
        <v>3.5188242874517357</v>
      </c>
      <c r="O140" s="153">
        <v>3.8824486123255584</v>
      </c>
      <c r="P140" s="153">
        <v>1.6983705715715769</v>
      </c>
      <c r="Q140" s="153">
        <v>3.2897540858368934</v>
      </c>
    </row>
    <row r="141" spans="1:17" x14ac:dyDescent="0.25">
      <c r="A141" s="154" t="s">
        <v>27</v>
      </c>
      <c r="B141" s="153">
        <v>92.507167166161878</v>
      </c>
      <c r="C141" s="153">
        <v>102.09827927218177</v>
      </c>
      <c r="D141" s="153">
        <v>100.18849237120784</v>
      </c>
      <c r="E141" s="153">
        <v>88.970454619187819</v>
      </c>
      <c r="F141" s="153">
        <v>88.308171205326332</v>
      </c>
      <c r="G141" s="153">
        <v>85.252299053341915</v>
      </c>
      <c r="H141" s="153">
        <v>81.01058486018799</v>
      </c>
      <c r="I141" s="153">
        <v>80.359834999078657</v>
      </c>
      <c r="J141" s="153">
        <v>83.225798614339823</v>
      </c>
      <c r="K141" s="153">
        <v>84.73106820255002</v>
      </c>
      <c r="L141" s="153">
        <v>89.439345777163439</v>
      </c>
      <c r="M141" s="153">
        <v>80.857877775746005</v>
      </c>
      <c r="N141" s="153">
        <v>73.603270220332121</v>
      </c>
      <c r="O141" s="153">
        <v>77.654491842838993</v>
      </c>
      <c r="P141" s="153">
        <v>80.456802017202349</v>
      </c>
      <c r="Q141" s="153">
        <v>86.963066517214145</v>
      </c>
    </row>
    <row r="142" spans="1:17" x14ac:dyDescent="0.25">
      <c r="A142" s="152" t="s">
        <v>155</v>
      </c>
      <c r="B142" s="151">
        <v>197.10881591506558</v>
      </c>
      <c r="C142" s="151">
        <v>208.19848086633453</v>
      </c>
      <c r="D142" s="151">
        <v>202.33288380011567</v>
      </c>
      <c r="E142" s="151">
        <v>194.5499989638175</v>
      </c>
      <c r="F142" s="151">
        <v>186.86792479969085</v>
      </c>
      <c r="G142" s="151">
        <v>187.85541047921009</v>
      </c>
      <c r="H142" s="151">
        <v>191.50719801155006</v>
      </c>
      <c r="I142" s="151">
        <v>214.31739279175022</v>
      </c>
      <c r="J142" s="151">
        <v>201.6711741260217</v>
      </c>
      <c r="K142" s="151">
        <v>186.68458012491766</v>
      </c>
      <c r="L142" s="151">
        <v>202.13567066931361</v>
      </c>
      <c r="M142" s="151">
        <v>209.68471209048579</v>
      </c>
      <c r="N142" s="151">
        <v>203.83435776592464</v>
      </c>
      <c r="O142" s="151">
        <v>207.80541255296993</v>
      </c>
      <c r="P142" s="151">
        <v>201.98424469879299</v>
      </c>
      <c r="Q142" s="151">
        <v>220.3089931126616</v>
      </c>
    </row>
    <row r="143" spans="1:17" x14ac:dyDescent="0.25">
      <c r="A143" s="150" t="s">
        <v>34</v>
      </c>
      <c r="B143" s="87">
        <v>50.500059105150811</v>
      </c>
      <c r="C143" s="87">
        <v>49.335549507180161</v>
      </c>
      <c r="D143" s="87">
        <v>56.018104590237556</v>
      </c>
      <c r="E143" s="87">
        <v>37.617076158582769</v>
      </c>
      <c r="F143" s="87">
        <v>39.807955178630294</v>
      </c>
      <c r="G143" s="87">
        <v>43.8927719637162</v>
      </c>
      <c r="H143" s="87">
        <v>29.460239615693482</v>
      </c>
      <c r="I143" s="87">
        <v>33.556359902963848</v>
      </c>
      <c r="J143" s="87">
        <v>33.452006037265491</v>
      </c>
      <c r="K143" s="87">
        <v>26.103615901925721</v>
      </c>
      <c r="L143" s="87">
        <v>22.367532435675511</v>
      </c>
      <c r="M143" s="87">
        <v>26.437938096741046</v>
      </c>
      <c r="N143" s="87">
        <v>26.764923356072874</v>
      </c>
      <c r="O143" s="87">
        <v>24.722316155618529</v>
      </c>
      <c r="P143" s="87">
        <v>23.66030005206844</v>
      </c>
      <c r="Q143" s="87">
        <v>24.520680959496048</v>
      </c>
    </row>
    <row r="144" spans="1:17" x14ac:dyDescent="0.25">
      <c r="A144" s="150" t="s">
        <v>32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31</v>
      </c>
      <c r="B145" s="87">
        <v>0</v>
      </c>
      <c r="C145" s="87">
        <v>2.5418865322786202E-15</v>
      </c>
      <c r="D145" s="87">
        <v>4.1652894600972079</v>
      </c>
      <c r="E145" s="87">
        <v>5.9381423125540023</v>
      </c>
      <c r="F145" s="87">
        <v>0</v>
      </c>
      <c r="G145" s="87">
        <v>0.36143521572194676</v>
      </c>
      <c r="H145" s="87">
        <v>4.017699327242279</v>
      </c>
      <c r="I145" s="87">
        <v>1.021444813867739E-14</v>
      </c>
      <c r="J145" s="87">
        <v>1.9754957171328549E-15</v>
      </c>
      <c r="K145" s="87">
        <v>0</v>
      </c>
      <c r="L145" s="87">
        <v>5.1007265147657416E-15</v>
      </c>
      <c r="M145" s="87">
        <v>0</v>
      </c>
      <c r="N145" s="87">
        <v>0</v>
      </c>
      <c r="O145" s="87">
        <v>1.8394107089420546E-15</v>
      </c>
      <c r="P145" s="87">
        <v>0</v>
      </c>
      <c r="Q145" s="87">
        <v>0</v>
      </c>
    </row>
    <row r="146" spans="1:17" x14ac:dyDescent="0.25">
      <c r="A146" s="150" t="s">
        <v>126</v>
      </c>
      <c r="B146" s="87">
        <v>5.64138391669987</v>
      </c>
      <c r="C146" s="87">
        <v>4.1816155743208361</v>
      </c>
      <c r="D146" s="87">
        <v>4.0352895642628033</v>
      </c>
      <c r="E146" s="87">
        <v>4.4907436115400117</v>
      </c>
      <c r="F146" s="87">
        <v>2.7113472986147182</v>
      </c>
      <c r="G146" s="87">
        <v>4.4847898622634945</v>
      </c>
      <c r="H146" s="87">
        <v>6.0810837446263077</v>
      </c>
      <c r="I146" s="87">
        <v>6.3222713093735594</v>
      </c>
      <c r="J146" s="87">
        <v>5.8769607224908809</v>
      </c>
      <c r="K146" s="87">
        <v>3.2709663303678793</v>
      </c>
      <c r="L146" s="87">
        <v>3.2935747321712046</v>
      </c>
      <c r="M146" s="87">
        <v>4.2638385940776944</v>
      </c>
      <c r="N146" s="87">
        <v>4.8962895808581708</v>
      </c>
      <c r="O146" s="87">
        <v>4.7971330417668669</v>
      </c>
      <c r="P146" s="87">
        <v>2.6721448473368286</v>
      </c>
      <c r="Q146" s="87">
        <v>2.6971787733109913</v>
      </c>
    </row>
    <row r="147" spans="1:17" x14ac:dyDescent="0.25">
      <c r="A147" s="150" t="s">
        <v>30</v>
      </c>
      <c r="B147" s="87">
        <v>34.252196167268174</v>
      </c>
      <c r="C147" s="87">
        <v>46.142084063552133</v>
      </c>
      <c r="D147" s="87">
        <v>37.487457336243146</v>
      </c>
      <c r="E147" s="87">
        <v>25.415072439122273</v>
      </c>
      <c r="F147" s="87">
        <v>32.204993910917835</v>
      </c>
      <c r="G147" s="87">
        <v>29.386109315339031</v>
      </c>
      <c r="H147" s="87">
        <v>33.060653279587569</v>
      </c>
      <c r="I147" s="87">
        <v>26.044037106220983</v>
      </c>
      <c r="J147" s="87">
        <v>25.821264776534015</v>
      </c>
      <c r="K147" s="87">
        <v>20.709102061405993</v>
      </c>
      <c r="L147" s="87">
        <v>15.279410727918208</v>
      </c>
      <c r="M147" s="87">
        <v>14.594870361156113</v>
      </c>
      <c r="N147" s="87">
        <v>13.069036873629438</v>
      </c>
      <c r="O147" s="87">
        <v>13.552801053988489</v>
      </c>
      <c r="P147" s="87">
        <v>13.885150190392784</v>
      </c>
      <c r="Q147" s="87">
        <v>15.262706571435185</v>
      </c>
    </row>
    <row r="148" spans="1:17" x14ac:dyDescent="0.25">
      <c r="A148" s="150" t="s">
        <v>29</v>
      </c>
      <c r="B148" s="87">
        <v>0.12020617513579152</v>
      </c>
      <c r="C148" s="87">
        <v>0.16821649021115853</v>
      </c>
      <c r="D148" s="87">
        <v>0.1075031158314949</v>
      </c>
      <c r="E148" s="87">
        <v>24.177846715874587</v>
      </c>
      <c r="F148" s="87">
        <v>19.226602196405942</v>
      </c>
      <c r="G148" s="87">
        <v>20.178377803775042</v>
      </c>
      <c r="H148" s="87">
        <v>5.017890991899927</v>
      </c>
      <c r="I148" s="87">
        <v>4.9227380560713927</v>
      </c>
      <c r="J148" s="87">
        <v>14.340141070135587</v>
      </c>
      <c r="K148" s="87">
        <v>11.437154814641818</v>
      </c>
      <c r="L148" s="87">
        <v>6.1770939617384846</v>
      </c>
      <c r="M148" s="87">
        <v>6.0445964436124573</v>
      </c>
      <c r="N148" s="87">
        <v>2.1154582101440957</v>
      </c>
      <c r="O148" s="87">
        <v>1.3255549053528282</v>
      </c>
      <c r="P148" s="87">
        <v>1.117453192673991</v>
      </c>
      <c r="Q148" s="87">
        <v>4.3665475843945725</v>
      </c>
    </row>
    <row r="149" spans="1:17" x14ac:dyDescent="0.25">
      <c r="A149" s="150" t="s">
        <v>27</v>
      </c>
      <c r="B149" s="87">
        <v>71.580926678483095</v>
      </c>
      <c r="C149" s="87">
        <v>68.590542008161336</v>
      </c>
      <c r="D149" s="87">
        <v>59.661280948287235</v>
      </c>
      <c r="E149" s="87">
        <v>53.70729057947802</v>
      </c>
      <c r="F149" s="87">
        <v>55.780364596457218</v>
      </c>
      <c r="G149" s="87">
        <v>46.972385859207208</v>
      </c>
      <c r="H149" s="87">
        <v>78.297945965098961</v>
      </c>
      <c r="I149" s="87">
        <v>75.804776106161398</v>
      </c>
      <c r="J149" s="87">
        <v>60.601651623878901</v>
      </c>
      <c r="K149" s="87">
        <v>52.571664736325914</v>
      </c>
      <c r="L149" s="87">
        <v>74.551542869317558</v>
      </c>
      <c r="M149" s="87">
        <v>86.105027061833141</v>
      </c>
      <c r="N149" s="87">
        <v>81.377126268343702</v>
      </c>
      <c r="O149" s="87">
        <v>89.805382525403573</v>
      </c>
      <c r="P149" s="87">
        <v>84.372610485725446</v>
      </c>
      <c r="Q149" s="87">
        <v>92.048397807172236</v>
      </c>
    </row>
    <row r="150" spans="1:17" x14ac:dyDescent="0.25">
      <c r="A150" s="150" t="s">
        <v>26</v>
      </c>
      <c r="B150" s="87">
        <v>21.773598369792889</v>
      </c>
      <c r="C150" s="87">
        <v>24.405528811088132</v>
      </c>
      <c r="D150" s="87">
        <v>26.028186532003151</v>
      </c>
      <c r="E150" s="87">
        <v>23.867317692024525</v>
      </c>
      <c r="F150" s="87">
        <v>16.580435900578749</v>
      </c>
      <c r="G150" s="87">
        <v>9.0335860379923911</v>
      </c>
      <c r="H150" s="87">
        <v>9.0009291952141108</v>
      </c>
      <c r="I150" s="87">
        <v>8.9527566168016506</v>
      </c>
      <c r="J150" s="87">
        <v>11.798373030011962</v>
      </c>
      <c r="K150" s="87">
        <v>10.973239933879809</v>
      </c>
      <c r="L150" s="87">
        <v>9.6936064017729233</v>
      </c>
      <c r="M150" s="87">
        <v>10.418999309325555</v>
      </c>
      <c r="N150" s="87">
        <v>10.065126948141746</v>
      </c>
      <c r="O150" s="87">
        <v>11.484985953603539</v>
      </c>
      <c r="P150" s="87">
        <v>14.538541151037871</v>
      </c>
      <c r="Q150" s="87">
        <v>14.93061619383035</v>
      </c>
    </row>
    <row r="151" spans="1:17" x14ac:dyDescent="0.25">
      <c r="A151" s="150" t="s">
        <v>87</v>
      </c>
      <c r="B151" s="87">
        <v>1.9326172487710414</v>
      </c>
      <c r="C151" s="87">
        <v>1.8875251484986539</v>
      </c>
      <c r="D151" s="87">
        <v>1.9005264190773952</v>
      </c>
      <c r="E151" s="87">
        <v>2.8899472109396358</v>
      </c>
      <c r="F151" s="87">
        <v>2.5900101720818602</v>
      </c>
      <c r="G151" s="87">
        <v>7.2533836857722518</v>
      </c>
      <c r="H151" s="87">
        <v>2.5765111811187675</v>
      </c>
      <c r="I151" s="87">
        <v>2.873170567946429</v>
      </c>
      <c r="J151" s="87">
        <v>3.5259512323493349</v>
      </c>
      <c r="K151" s="87">
        <v>3.4642938177529157</v>
      </c>
      <c r="L151" s="87">
        <v>3.5165141737566654</v>
      </c>
      <c r="M151" s="87">
        <v>4.4342863935256158</v>
      </c>
      <c r="N151" s="87">
        <v>2.0426336542804195</v>
      </c>
      <c r="O151" s="87">
        <v>2.5592191985549828</v>
      </c>
      <c r="P151" s="87">
        <v>2.8426460144412191</v>
      </c>
      <c r="Q151" s="87">
        <v>1.8269804886322421</v>
      </c>
    </row>
    <row r="152" spans="1:17" x14ac:dyDescent="0.25">
      <c r="A152" s="150" t="s">
        <v>23</v>
      </c>
      <c r="B152" s="87">
        <v>11.307828253763882</v>
      </c>
      <c r="C152" s="87">
        <v>13.487419263322181</v>
      </c>
      <c r="D152" s="87">
        <v>12.929245834075639</v>
      </c>
      <c r="E152" s="87">
        <v>16.446562243701656</v>
      </c>
      <c r="F152" s="87">
        <v>17.966215546004229</v>
      </c>
      <c r="G152" s="87">
        <v>26.292570735422558</v>
      </c>
      <c r="H152" s="87">
        <v>23.994244711068692</v>
      </c>
      <c r="I152" s="87">
        <v>55.841283126210982</v>
      </c>
      <c r="J152" s="87">
        <v>46.25482563335553</v>
      </c>
      <c r="K152" s="87">
        <v>58.154542528617611</v>
      </c>
      <c r="L152" s="87">
        <v>67.256395366962977</v>
      </c>
      <c r="M152" s="87">
        <v>57.385155830214195</v>
      </c>
      <c r="N152" s="87">
        <v>63.503762874454182</v>
      </c>
      <c r="O152" s="87">
        <v>59.558019718681081</v>
      </c>
      <c r="P152" s="87">
        <v>58.89539876511639</v>
      </c>
      <c r="Q152" s="87">
        <v>64.655884734389929</v>
      </c>
    </row>
    <row r="153" spans="1:17" x14ac:dyDescent="0.25">
      <c r="A153" s="149" t="s">
        <v>154</v>
      </c>
      <c r="B153" s="148">
        <v>31.990955369024533</v>
      </c>
      <c r="C153" s="148">
        <v>44.02497008741468</v>
      </c>
      <c r="D153" s="148">
        <v>46.357072479661035</v>
      </c>
      <c r="E153" s="148">
        <v>47.48169619551981</v>
      </c>
      <c r="F153" s="148">
        <v>36.004925823275833</v>
      </c>
      <c r="G153" s="148">
        <v>46.646181825191164</v>
      </c>
      <c r="H153" s="148">
        <v>32.709067751944524</v>
      </c>
      <c r="I153" s="148">
        <v>30.136675454400223</v>
      </c>
      <c r="J153" s="148">
        <v>25.467612108141019</v>
      </c>
      <c r="K153" s="148">
        <v>19.455952222108706</v>
      </c>
      <c r="L153" s="148">
        <v>25.639394779937721</v>
      </c>
      <c r="M153" s="148">
        <v>40.919260367441758</v>
      </c>
      <c r="N153" s="148">
        <v>48.288814567359012</v>
      </c>
      <c r="O153" s="148">
        <v>47.748233704239148</v>
      </c>
      <c r="P153" s="148">
        <v>37.934350075496027</v>
      </c>
      <c r="Q153" s="148">
        <v>35.579621743322427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130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45</v>
      </c>
      <c r="B158" s="77">
        <f t="shared" ref="B158:Q158" si="0">SUM(B$159:B$165)</f>
        <v>1.0000000000000002</v>
      </c>
      <c r="C158" s="77">
        <f t="shared" si="0"/>
        <v>1</v>
      </c>
      <c r="D158" s="77">
        <f t="shared" si="0"/>
        <v>1</v>
      </c>
      <c r="E158" s="77">
        <f t="shared" si="0"/>
        <v>0.99999999999999978</v>
      </c>
      <c r="F158" s="77">
        <f t="shared" si="0"/>
        <v>0.99999999999999978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1.0000000000000002</v>
      </c>
      <c r="K158" s="77">
        <f t="shared" si="0"/>
        <v>1</v>
      </c>
      <c r="L158" s="77">
        <f t="shared" si="0"/>
        <v>1.0000000000000002</v>
      </c>
      <c r="M158" s="77">
        <f t="shared" si="0"/>
        <v>1</v>
      </c>
      <c r="N158" s="77">
        <f t="shared" si="0"/>
        <v>1</v>
      </c>
      <c r="O158" s="77">
        <f t="shared" si="0"/>
        <v>1</v>
      </c>
      <c r="P158" s="77">
        <f t="shared" si="0"/>
        <v>1</v>
      </c>
      <c r="Q158" s="77">
        <f t="shared" si="0"/>
        <v>1.0000000000000002</v>
      </c>
    </row>
    <row r="159" spans="1:17" x14ac:dyDescent="0.25">
      <c r="A159" s="132" t="s">
        <v>84</v>
      </c>
      <c r="B159" s="203">
        <f t="shared" ref="B159:Q159" si="1">IF(B$6=0,0,B$6/B$5)</f>
        <v>2.3963077131877604E-3</v>
      </c>
      <c r="C159" s="203">
        <f t="shared" si="1"/>
        <v>2.6403572582779805E-3</v>
      </c>
      <c r="D159" s="203">
        <f t="shared" si="1"/>
        <v>2.4747142761024363E-3</v>
      </c>
      <c r="E159" s="203">
        <f t="shared" si="1"/>
        <v>2.756497067852279E-3</v>
      </c>
      <c r="F159" s="203">
        <f t="shared" si="1"/>
        <v>2.6254499856859358E-3</v>
      </c>
      <c r="G159" s="203">
        <f t="shared" si="1"/>
        <v>2.9562591786597057E-3</v>
      </c>
      <c r="H159" s="203">
        <f t="shared" si="1"/>
        <v>2.7490453272692233E-3</v>
      </c>
      <c r="I159" s="203">
        <f t="shared" si="1"/>
        <v>2.5693490467249675E-3</v>
      </c>
      <c r="J159" s="203">
        <f t="shared" si="1"/>
        <v>1.5548039572820724E-3</v>
      </c>
      <c r="K159" s="203">
        <f t="shared" si="1"/>
        <v>1.5495937954079499E-3</v>
      </c>
      <c r="L159" s="203">
        <f t="shared" si="1"/>
        <v>1.5706655062884543E-3</v>
      </c>
      <c r="M159" s="203">
        <f t="shared" si="1"/>
        <v>1.5689561294578345E-3</v>
      </c>
      <c r="N159" s="203">
        <f t="shared" si="1"/>
        <v>1.5708009351759139E-3</v>
      </c>
      <c r="O159" s="203">
        <f t="shared" si="1"/>
        <v>1.5598458904055043E-3</v>
      </c>
      <c r="P159" s="203">
        <f t="shared" si="1"/>
        <v>1.560675051576525E-3</v>
      </c>
      <c r="Q159" s="203">
        <f t="shared" si="1"/>
        <v>1.5685875559615071E-3</v>
      </c>
    </row>
    <row r="160" spans="1:17" x14ac:dyDescent="0.25">
      <c r="A160" s="76" t="s">
        <v>83</v>
      </c>
      <c r="B160" s="202">
        <f t="shared" ref="B160:Q160" si="2">IF(B$7=0,0,B$7/B$5)</f>
        <v>4.1466893782175345E-4</v>
      </c>
      <c r="C160" s="202">
        <f t="shared" si="2"/>
        <v>4.7836351816375684E-4</v>
      </c>
      <c r="D160" s="202">
        <f t="shared" si="2"/>
        <v>4.3785510816749256E-4</v>
      </c>
      <c r="E160" s="202">
        <f t="shared" si="2"/>
        <v>5.0994978559953117E-4</v>
      </c>
      <c r="F160" s="202">
        <f t="shared" si="2"/>
        <v>4.7584565749777294E-4</v>
      </c>
      <c r="G160" s="202">
        <f t="shared" si="2"/>
        <v>5.5770063124035301E-4</v>
      </c>
      <c r="H160" s="202">
        <f t="shared" si="2"/>
        <v>5.037178399105686E-4</v>
      </c>
      <c r="I160" s="202">
        <f t="shared" si="2"/>
        <v>4.6592336153565756E-4</v>
      </c>
      <c r="J160" s="202">
        <f t="shared" si="2"/>
        <v>2.0202278006551679E-4</v>
      </c>
      <c r="K160" s="202">
        <f t="shared" si="2"/>
        <v>2.01345799934696E-4</v>
      </c>
      <c r="L160" s="202">
        <f t="shared" si="2"/>
        <v>2.0408374357889518E-4</v>
      </c>
      <c r="M160" s="202">
        <f t="shared" si="2"/>
        <v>2.0386163643935267E-4</v>
      </c>
      <c r="N160" s="202">
        <f t="shared" si="2"/>
        <v>2.0410134047284294E-4</v>
      </c>
      <c r="O160" s="202">
        <f t="shared" si="2"/>
        <v>2.0267790146634001E-4</v>
      </c>
      <c r="P160" s="202">
        <f t="shared" si="2"/>
        <v>2.0278563816465971E-4</v>
      </c>
      <c r="Q160" s="202">
        <f t="shared" si="2"/>
        <v>2.0381374600143744E-4</v>
      </c>
    </row>
    <row r="161" spans="1:17" x14ac:dyDescent="0.25">
      <c r="A161" s="76" t="s">
        <v>82</v>
      </c>
      <c r="B161" s="202">
        <f t="shared" ref="B161:Q161" si="3">IF(B$8=0,0,B$8/B$5)</f>
        <v>2.7144074470450436E-2</v>
      </c>
      <c r="C161" s="202">
        <f t="shared" si="3"/>
        <v>2.7599609934851398E-2</v>
      </c>
      <c r="D161" s="202">
        <f t="shared" si="3"/>
        <v>2.7295708909773401E-2</v>
      </c>
      <c r="E161" s="202">
        <f t="shared" si="3"/>
        <v>2.7941183265625488E-2</v>
      </c>
      <c r="F161" s="202">
        <f t="shared" si="3"/>
        <v>2.7955597865300837E-2</v>
      </c>
      <c r="G161" s="202">
        <f t="shared" si="3"/>
        <v>2.8739556526544089E-2</v>
      </c>
      <c r="H161" s="202">
        <f t="shared" si="3"/>
        <v>2.7581240813734576E-2</v>
      </c>
      <c r="I161" s="202">
        <f t="shared" si="3"/>
        <v>2.6844124935457292E-2</v>
      </c>
      <c r="J161" s="202">
        <f t="shared" si="3"/>
        <v>2.5309420365649812E-2</v>
      </c>
      <c r="K161" s="202">
        <f t="shared" si="3"/>
        <v>2.5212002636425517E-2</v>
      </c>
      <c r="L161" s="202">
        <f t="shared" si="3"/>
        <v>2.5359800615364071E-2</v>
      </c>
      <c r="M161" s="202">
        <f t="shared" si="3"/>
        <v>2.5026476966098304E-2</v>
      </c>
      <c r="N161" s="202">
        <f t="shared" si="3"/>
        <v>2.4820377539501257E-2</v>
      </c>
      <c r="O161" s="202">
        <f t="shared" si="3"/>
        <v>2.4709731182467026E-2</v>
      </c>
      <c r="P161" s="202">
        <f t="shared" si="3"/>
        <v>2.469888812859437E-2</v>
      </c>
      <c r="Q161" s="202">
        <f t="shared" si="3"/>
        <v>2.4858396115617267E-2</v>
      </c>
    </row>
    <row r="162" spans="1:17" x14ac:dyDescent="0.25">
      <c r="A162" s="76" t="s">
        <v>81</v>
      </c>
      <c r="B162" s="202">
        <f t="shared" ref="B162:Q162" si="4">IF(B$9=0,0,B$9/B$5)</f>
        <v>1.3181405719277632E-3</v>
      </c>
      <c r="C162" s="202">
        <f t="shared" si="4"/>
        <v>1.561623446336274E-3</v>
      </c>
      <c r="D162" s="202">
        <f t="shared" si="4"/>
        <v>1.4102230920130779E-3</v>
      </c>
      <c r="E162" s="202">
        <f t="shared" si="4"/>
        <v>1.6839822886602052E-3</v>
      </c>
      <c r="F162" s="202">
        <f t="shared" si="4"/>
        <v>1.5537377521654277E-3</v>
      </c>
      <c r="G162" s="202">
        <f t="shared" si="4"/>
        <v>1.860961971582233E-3</v>
      </c>
      <c r="H162" s="202">
        <f t="shared" si="4"/>
        <v>1.6547281820042253E-3</v>
      </c>
      <c r="I162" s="202">
        <f t="shared" si="4"/>
        <v>1.5217874632764386E-3</v>
      </c>
      <c r="J162" s="202">
        <f t="shared" si="4"/>
        <v>5.1410703820930256E-4</v>
      </c>
      <c r="K162" s="202">
        <f t="shared" si="4"/>
        <v>5.1238426095680668E-4</v>
      </c>
      <c r="L162" s="202">
        <f t="shared" si="4"/>
        <v>5.1935177272576058E-4</v>
      </c>
      <c r="M162" s="202">
        <f t="shared" si="4"/>
        <v>5.1878655506249329E-4</v>
      </c>
      <c r="N162" s="202">
        <f t="shared" si="4"/>
        <v>5.193965532550958E-4</v>
      </c>
      <c r="O162" s="202">
        <f t="shared" si="4"/>
        <v>5.1577418942331664E-4</v>
      </c>
      <c r="P162" s="202">
        <f t="shared" si="4"/>
        <v>5.1604835748922297E-4</v>
      </c>
      <c r="Q162" s="202">
        <f t="shared" si="4"/>
        <v>5.1866468360231858E-4</v>
      </c>
    </row>
    <row r="163" spans="1:17" x14ac:dyDescent="0.25">
      <c r="A163" s="129" t="s">
        <v>80</v>
      </c>
      <c r="B163" s="201">
        <f t="shared" ref="B163:Q163" si="5">IF(B$10=0,0,B$10/B$5)</f>
        <v>1.7181396421234183E-3</v>
      </c>
      <c r="C163" s="201">
        <f t="shared" si="5"/>
        <v>1.717329041306068E-3</v>
      </c>
      <c r="D163" s="201">
        <f t="shared" si="5"/>
        <v>1.6524105199776078E-3</v>
      </c>
      <c r="E163" s="201">
        <f t="shared" si="5"/>
        <v>1.6619553039710073E-3</v>
      </c>
      <c r="F163" s="201">
        <f t="shared" si="5"/>
        <v>1.6836646291080171E-3</v>
      </c>
      <c r="G163" s="201">
        <f t="shared" si="5"/>
        <v>1.7187974200222871E-3</v>
      </c>
      <c r="H163" s="201">
        <f t="shared" si="5"/>
        <v>1.7219109069884857E-3</v>
      </c>
      <c r="I163" s="201">
        <f t="shared" si="5"/>
        <v>1.6469551318687803E-3</v>
      </c>
      <c r="J163" s="201">
        <f t="shared" si="5"/>
        <v>1.6485103331337031E-3</v>
      </c>
      <c r="K163" s="201">
        <f t="shared" si="5"/>
        <v>1.6486600784159234E-3</v>
      </c>
      <c r="L163" s="201">
        <f t="shared" si="5"/>
        <v>1.6710252652233956E-3</v>
      </c>
      <c r="M163" s="201">
        <f t="shared" si="5"/>
        <v>1.6678444692556445E-3</v>
      </c>
      <c r="N163" s="201">
        <f t="shared" si="5"/>
        <v>1.6718180431214192E-3</v>
      </c>
      <c r="O163" s="201">
        <f t="shared" si="5"/>
        <v>1.6632011324532448E-3</v>
      </c>
      <c r="P163" s="201">
        <f t="shared" si="5"/>
        <v>1.6770107239108369E-3</v>
      </c>
      <c r="Q163" s="201">
        <f t="shared" si="5"/>
        <v>1.684343877758446E-3</v>
      </c>
    </row>
    <row r="164" spans="1:17" x14ac:dyDescent="0.25">
      <c r="A164" s="127" t="s">
        <v>153</v>
      </c>
      <c r="B164" s="200">
        <f t="shared" ref="B164:Q164" si="6">IF(B$15=0,0,B$15/B$5)</f>
        <v>0.41289605215456299</v>
      </c>
      <c r="C164" s="200">
        <f t="shared" si="6"/>
        <v>0.41007965904648047</v>
      </c>
      <c r="D164" s="200">
        <f t="shared" si="6"/>
        <v>0.40920319022300644</v>
      </c>
      <c r="E164" s="200">
        <f t="shared" si="6"/>
        <v>0.41720978007838855</v>
      </c>
      <c r="F164" s="200">
        <f t="shared" si="6"/>
        <v>0.41605768026251977</v>
      </c>
      <c r="G164" s="200">
        <f t="shared" si="6"/>
        <v>0.42070554825435896</v>
      </c>
      <c r="H164" s="200">
        <f t="shared" si="6"/>
        <v>0.42083799508562897</v>
      </c>
      <c r="I164" s="200">
        <f t="shared" si="6"/>
        <v>0.4209001326084032</v>
      </c>
      <c r="J164" s="200">
        <f t="shared" si="6"/>
        <v>0.41720100257982662</v>
      </c>
      <c r="K164" s="200">
        <f t="shared" si="6"/>
        <v>0.4088647813534535</v>
      </c>
      <c r="L164" s="200">
        <f t="shared" si="6"/>
        <v>0.41198237414243416</v>
      </c>
      <c r="M164" s="200">
        <f t="shared" si="6"/>
        <v>0.41042568327052792</v>
      </c>
      <c r="N164" s="200">
        <f t="shared" si="6"/>
        <v>0.40622077396755396</v>
      </c>
      <c r="O164" s="200">
        <f t="shared" si="6"/>
        <v>0.40484345254925774</v>
      </c>
      <c r="P164" s="200">
        <f t="shared" si="6"/>
        <v>0.40629189370390928</v>
      </c>
      <c r="Q164" s="200">
        <f t="shared" si="6"/>
        <v>0.40531812470072504</v>
      </c>
    </row>
    <row r="165" spans="1:17" x14ac:dyDescent="0.25">
      <c r="A165" s="72" t="s">
        <v>152</v>
      </c>
      <c r="B165" s="71">
        <f t="shared" ref="B165:Q165" si="7">IF(B$26=0,0,B$26/B$5)</f>
        <v>0.55411261650992616</v>
      </c>
      <c r="C165" s="71">
        <f t="shared" si="7"/>
        <v>0.55592305775458417</v>
      </c>
      <c r="D165" s="71">
        <f t="shared" si="7"/>
        <v>0.55752589787095952</v>
      </c>
      <c r="E165" s="71">
        <f t="shared" si="7"/>
        <v>0.5482366522099027</v>
      </c>
      <c r="F165" s="71">
        <f t="shared" si="7"/>
        <v>0.54964802384772204</v>
      </c>
      <c r="G165" s="71">
        <f t="shared" si="7"/>
        <v>0.54346117601759236</v>
      </c>
      <c r="H165" s="71">
        <f t="shared" si="7"/>
        <v>0.54495136184446402</v>
      </c>
      <c r="I165" s="71">
        <f t="shared" si="7"/>
        <v>0.54605172745273367</v>
      </c>
      <c r="J165" s="71">
        <f t="shared" si="7"/>
        <v>0.55357013294583324</v>
      </c>
      <c r="K165" s="71">
        <f t="shared" si="7"/>
        <v>0.5620112320754056</v>
      </c>
      <c r="L165" s="71">
        <f t="shared" si="7"/>
        <v>0.55869269895438556</v>
      </c>
      <c r="M165" s="71">
        <f t="shared" si="7"/>
        <v>0.56058839097315838</v>
      </c>
      <c r="N165" s="71">
        <f t="shared" si="7"/>
        <v>0.56499273162091956</v>
      </c>
      <c r="O165" s="71">
        <f t="shared" si="7"/>
        <v>0.56650531715452679</v>
      </c>
      <c r="P165" s="71">
        <f t="shared" si="7"/>
        <v>0.56505269839635519</v>
      </c>
      <c r="Q165" s="71">
        <f t="shared" si="7"/>
        <v>0.56584806932033427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44</v>
      </c>
      <c r="B167" s="77">
        <f t="shared" ref="B167:Q167" si="8">SUM(B$168:B$173,B$175:B$176,B$178:B$180)</f>
        <v>0.99999999999999989</v>
      </c>
      <c r="C167" s="77">
        <f t="shared" si="8"/>
        <v>0.99999999999999989</v>
      </c>
      <c r="D167" s="77">
        <f t="shared" si="8"/>
        <v>1</v>
      </c>
      <c r="E167" s="77">
        <f t="shared" si="8"/>
        <v>1</v>
      </c>
      <c r="F167" s="77">
        <f t="shared" si="8"/>
        <v>0.99999999999999989</v>
      </c>
      <c r="G167" s="77">
        <f t="shared" si="8"/>
        <v>1.0000000000000002</v>
      </c>
      <c r="H167" s="77">
        <f t="shared" si="8"/>
        <v>0.99999999999999989</v>
      </c>
      <c r="I167" s="77">
        <f t="shared" si="8"/>
        <v>1.0000000000000002</v>
      </c>
      <c r="J167" s="77">
        <f t="shared" si="8"/>
        <v>0.99999999999999956</v>
      </c>
      <c r="K167" s="77">
        <f t="shared" si="8"/>
        <v>0.99999999999999989</v>
      </c>
      <c r="L167" s="77">
        <f t="shared" si="8"/>
        <v>1.0000000000000002</v>
      </c>
      <c r="M167" s="77">
        <f t="shared" si="8"/>
        <v>1</v>
      </c>
      <c r="N167" s="77">
        <f t="shared" si="8"/>
        <v>1.0000000000000004</v>
      </c>
      <c r="O167" s="77">
        <f t="shared" si="8"/>
        <v>1.0000000000000004</v>
      </c>
      <c r="P167" s="77">
        <f t="shared" si="8"/>
        <v>0.99999999999999978</v>
      </c>
      <c r="Q167" s="77">
        <f t="shared" si="8"/>
        <v>1</v>
      </c>
    </row>
    <row r="168" spans="1:17" x14ac:dyDescent="0.25">
      <c r="A168" s="132" t="s">
        <v>84</v>
      </c>
      <c r="B168" s="203">
        <f t="shared" ref="B168:Q168" si="9">IF(B$34=0,0,B$34/B$33)</f>
        <v>2.033220700766683E-3</v>
      </c>
      <c r="C168" s="203">
        <f t="shared" si="9"/>
        <v>2.1769453568253839E-3</v>
      </c>
      <c r="D168" s="203">
        <f t="shared" si="9"/>
        <v>2.2579505780916582E-3</v>
      </c>
      <c r="E168" s="203">
        <f t="shared" si="9"/>
        <v>2.5974709821332755E-3</v>
      </c>
      <c r="F168" s="203">
        <f t="shared" si="9"/>
        <v>2.4790133380507549E-3</v>
      </c>
      <c r="G168" s="203">
        <f t="shared" si="9"/>
        <v>2.670949362151627E-3</v>
      </c>
      <c r="H168" s="203">
        <f t="shared" si="9"/>
        <v>2.6175849439706487E-3</v>
      </c>
      <c r="I168" s="203">
        <f t="shared" si="9"/>
        <v>2.3186586941698162E-3</v>
      </c>
      <c r="J168" s="203">
        <f t="shared" si="9"/>
        <v>3.025522103826219E-3</v>
      </c>
      <c r="K168" s="203">
        <f t="shared" si="9"/>
        <v>4.1601423791094716E-3</v>
      </c>
      <c r="L168" s="203">
        <f t="shared" si="9"/>
        <v>4.0834965718743732E-3</v>
      </c>
      <c r="M168" s="203">
        <f t="shared" si="9"/>
        <v>4.5125342597578067E-3</v>
      </c>
      <c r="N168" s="203">
        <f t="shared" si="9"/>
        <v>4.8458186090220741E-3</v>
      </c>
      <c r="O168" s="203">
        <f t="shared" si="9"/>
        <v>5.805075459449794E-3</v>
      </c>
      <c r="P168" s="203">
        <f t="shared" si="9"/>
        <v>5.9580924410918279E-3</v>
      </c>
      <c r="Q168" s="203">
        <f t="shared" si="9"/>
        <v>6.1280985207954261E-3</v>
      </c>
    </row>
    <row r="169" spans="1:17" x14ac:dyDescent="0.25">
      <c r="A169" s="76" t="s">
        <v>83</v>
      </c>
      <c r="B169" s="202">
        <f t="shared" ref="B169:Q169" si="10">IF(B$35=0,0,B$35/B$33)</f>
        <v>4.0032991634712068E-4</v>
      </c>
      <c r="C169" s="202">
        <f t="shared" si="10"/>
        <v>4.3728301122300333E-4</v>
      </c>
      <c r="D169" s="202">
        <f t="shared" si="10"/>
        <v>4.5839406486939782E-4</v>
      </c>
      <c r="E169" s="202">
        <f t="shared" si="10"/>
        <v>5.4713360175996629E-4</v>
      </c>
      <c r="F169" s="202">
        <f t="shared" si="10"/>
        <v>5.1608219277514964E-4</v>
      </c>
      <c r="G169" s="202">
        <f t="shared" si="10"/>
        <v>5.6657096573645811E-4</v>
      </c>
      <c r="H169" s="202">
        <f t="shared" si="10"/>
        <v>5.5299554944619755E-4</v>
      </c>
      <c r="I169" s="202">
        <f t="shared" si="10"/>
        <v>4.7412306206082817E-4</v>
      </c>
      <c r="J169" s="202">
        <f t="shared" si="10"/>
        <v>6.5774626843370404E-4</v>
      </c>
      <c r="K169" s="202">
        <f t="shared" si="10"/>
        <v>9.5298288809485721E-4</v>
      </c>
      <c r="L169" s="202">
        <f t="shared" si="10"/>
        <v>9.3362879821980388E-4</v>
      </c>
      <c r="M169" s="202">
        <f t="shared" si="10"/>
        <v>1.0452242950791668E-3</v>
      </c>
      <c r="N169" s="202">
        <f t="shared" si="10"/>
        <v>1.1319754527309481E-3</v>
      </c>
      <c r="O169" s="202">
        <f t="shared" si="10"/>
        <v>1.3817866165620183E-3</v>
      </c>
      <c r="P169" s="202">
        <f t="shared" si="10"/>
        <v>1.4212496379819135E-3</v>
      </c>
      <c r="Q169" s="202">
        <f t="shared" si="10"/>
        <v>1.4653659007472918E-3</v>
      </c>
    </row>
    <row r="170" spans="1:17" x14ac:dyDescent="0.25">
      <c r="A170" s="76" t="s">
        <v>82</v>
      </c>
      <c r="B170" s="202">
        <f t="shared" ref="B170:Q170" si="11">IF(B$36=0,0,B$36/B$33)</f>
        <v>1.9703851517090393E-2</v>
      </c>
      <c r="C170" s="202">
        <f t="shared" si="11"/>
        <v>1.9975528196438105E-2</v>
      </c>
      <c r="D170" s="202">
        <f t="shared" si="11"/>
        <v>2.0091887324320365E-2</v>
      </c>
      <c r="E170" s="202">
        <f t="shared" si="11"/>
        <v>2.0546432264536101E-2</v>
      </c>
      <c r="F170" s="202">
        <f t="shared" si="11"/>
        <v>2.0399560617760503E-2</v>
      </c>
      <c r="G170" s="202">
        <f t="shared" si="11"/>
        <v>2.0614682502994749E-2</v>
      </c>
      <c r="H170" s="202">
        <f t="shared" si="11"/>
        <v>2.0495009389321708E-2</v>
      </c>
      <c r="I170" s="202">
        <f t="shared" si="11"/>
        <v>2.0191055317314573E-2</v>
      </c>
      <c r="J170" s="202">
        <f t="shared" si="11"/>
        <v>2.1283493364593883E-2</v>
      </c>
      <c r="K170" s="202">
        <f t="shared" si="11"/>
        <v>2.2972993084952573E-2</v>
      </c>
      <c r="L170" s="202">
        <f t="shared" si="11"/>
        <v>2.2782468718072081E-2</v>
      </c>
      <c r="M170" s="202">
        <f t="shared" si="11"/>
        <v>2.3426933457588148E-2</v>
      </c>
      <c r="N170" s="202">
        <f t="shared" si="11"/>
        <v>2.3919568933162078E-2</v>
      </c>
      <c r="O170" s="202">
        <f t="shared" si="11"/>
        <v>2.532133490338706E-2</v>
      </c>
      <c r="P170" s="202">
        <f t="shared" si="11"/>
        <v>2.5594930796061555E-2</v>
      </c>
      <c r="Q170" s="202">
        <f t="shared" si="11"/>
        <v>2.5863698142855791E-2</v>
      </c>
    </row>
    <row r="171" spans="1:17" x14ac:dyDescent="0.25">
      <c r="A171" s="76" t="s">
        <v>81</v>
      </c>
      <c r="B171" s="202">
        <f t="shared" ref="B171:Q171" si="12">IF(B$37=0,0,B$37/B$33)</f>
        <v>1.4082843067447723E-3</v>
      </c>
      <c r="C171" s="202">
        <f t="shared" si="12"/>
        <v>1.5489807048215264E-3</v>
      </c>
      <c r="D171" s="202">
        <f t="shared" si="12"/>
        <v>1.6296283443477139E-3</v>
      </c>
      <c r="E171" s="202">
        <f t="shared" si="12"/>
        <v>1.9688668471175637E-3</v>
      </c>
      <c r="F171" s="202">
        <f t="shared" si="12"/>
        <v>1.8500775065360161E-3</v>
      </c>
      <c r="G171" s="202">
        <f t="shared" si="12"/>
        <v>2.0433897074076794E-3</v>
      </c>
      <c r="H171" s="202">
        <f t="shared" si="12"/>
        <v>1.9918396694429299E-3</v>
      </c>
      <c r="I171" s="202">
        <f t="shared" si="12"/>
        <v>1.6896293702511353E-3</v>
      </c>
      <c r="J171" s="202">
        <f t="shared" si="12"/>
        <v>2.3905438810054632E-3</v>
      </c>
      <c r="K171" s="202">
        <f t="shared" si="12"/>
        <v>3.5179650663182877E-3</v>
      </c>
      <c r="L171" s="202">
        <f t="shared" si="12"/>
        <v>3.4446093536514046E-3</v>
      </c>
      <c r="M171" s="202">
        <f t="shared" si="12"/>
        <v>3.8707189826959216E-3</v>
      </c>
      <c r="N171" s="202">
        <f t="shared" si="12"/>
        <v>4.2020222434178195E-3</v>
      </c>
      <c r="O171" s="202">
        <f t="shared" si="12"/>
        <v>5.1561692800820647E-3</v>
      </c>
      <c r="P171" s="202">
        <f t="shared" si="12"/>
        <v>5.3065364269107131E-3</v>
      </c>
      <c r="Q171" s="202">
        <f t="shared" si="12"/>
        <v>5.4748905319620721E-3</v>
      </c>
    </row>
    <row r="172" spans="1:17" x14ac:dyDescent="0.25">
      <c r="A172" s="129" t="s">
        <v>80</v>
      </c>
      <c r="B172" s="201">
        <f t="shared" ref="B172:Q172" si="13">IF(B$38=0,0,B$38/B$33)</f>
        <v>9.6822029064401265E-4</v>
      </c>
      <c r="C172" s="201">
        <f t="shared" si="13"/>
        <v>9.8213218997463122E-4</v>
      </c>
      <c r="D172" s="201">
        <f t="shared" si="13"/>
        <v>9.8227184968756342E-4</v>
      </c>
      <c r="E172" s="201">
        <f t="shared" si="13"/>
        <v>9.8075486196189153E-4</v>
      </c>
      <c r="F172" s="201">
        <f t="shared" si="13"/>
        <v>9.834102710811767E-4</v>
      </c>
      <c r="G172" s="201">
        <f t="shared" si="13"/>
        <v>9.8024073687730099E-4</v>
      </c>
      <c r="H172" s="201">
        <f t="shared" si="13"/>
        <v>9.7690885513527408E-4</v>
      </c>
      <c r="I172" s="201">
        <f t="shared" si="13"/>
        <v>9.8486694540183325E-4</v>
      </c>
      <c r="J172" s="201">
        <f t="shared" si="13"/>
        <v>9.9090328165549494E-4</v>
      </c>
      <c r="K172" s="201">
        <f t="shared" si="13"/>
        <v>9.9634083539055346E-4</v>
      </c>
      <c r="L172" s="201">
        <f t="shared" si="13"/>
        <v>9.9507720557934286E-4</v>
      </c>
      <c r="M172" s="201">
        <f t="shared" si="13"/>
        <v>9.9810410793687589E-4</v>
      </c>
      <c r="N172" s="201">
        <f t="shared" si="13"/>
        <v>9.9188113560170024E-4</v>
      </c>
      <c r="O172" s="201">
        <f t="shared" si="13"/>
        <v>9.9312094301076161E-4</v>
      </c>
      <c r="P172" s="201">
        <f t="shared" si="13"/>
        <v>1.0071417379516148E-3</v>
      </c>
      <c r="Q172" s="201">
        <f t="shared" si="13"/>
        <v>1.005002992938547E-3</v>
      </c>
    </row>
    <row r="173" spans="1:17" x14ac:dyDescent="0.25">
      <c r="A173" s="127" t="s">
        <v>151</v>
      </c>
      <c r="B173" s="200">
        <f t="shared" ref="B173:Q173" si="14">IF(B$43=0,0,B$43/B$33)</f>
        <v>0.81440211668484042</v>
      </c>
      <c r="C173" s="200">
        <f t="shared" si="14"/>
        <v>0.81119577347191496</v>
      </c>
      <c r="D173" s="200">
        <f t="shared" si="14"/>
        <v>0.81333644994781595</v>
      </c>
      <c r="E173" s="200">
        <f t="shared" si="14"/>
        <v>0.81054379838139823</v>
      </c>
      <c r="F173" s="200">
        <f t="shared" si="14"/>
        <v>0.80909290275888079</v>
      </c>
      <c r="G173" s="200">
        <f t="shared" si="14"/>
        <v>0.80687808281008067</v>
      </c>
      <c r="H173" s="200">
        <f t="shared" si="14"/>
        <v>0.79917135992323385</v>
      </c>
      <c r="I173" s="200">
        <f t="shared" si="14"/>
        <v>0.79722407977680321</v>
      </c>
      <c r="J173" s="200">
        <f t="shared" si="14"/>
        <v>0.79776259694948837</v>
      </c>
      <c r="K173" s="200">
        <f t="shared" si="14"/>
        <v>0.80281760667222646</v>
      </c>
      <c r="L173" s="200">
        <f t="shared" si="14"/>
        <v>0.80182161567172927</v>
      </c>
      <c r="M173" s="200">
        <f t="shared" si="14"/>
        <v>0.80152285205904639</v>
      </c>
      <c r="N173" s="200">
        <f t="shared" si="14"/>
        <v>0.79115360038701876</v>
      </c>
      <c r="O173" s="200">
        <f t="shared" si="14"/>
        <v>0.79054643801200697</v>
      </c>
      <c r="P173" s="200">
        <f t="shared" si="14"/>
        <v>0.78943676660148732</v>
      </c>
      <c r="Q173" s="200">
        <f t="shared" si="14"/>
        <v>0.78829340012713889</v>
      </c>
    </row>
    <row r="174" spans="1:17" x14ac:dyDescent="0.25">
      <c r="A174" s="127" t="s">
        <v>149</v>
      </c>
      <c r="B174" s="200">
        <f t="shared" ref="B174:Q174" si="15">IF(B$44=0,0,B$44/B$33)</f>
        <v>9.1223223181608581E-2</v>
      </c>
      <c r="C174" s="200">
        <f t="shared" si="15"/>
        <v>9.3457660198422665E-2</v>
      </c>
      <c r="D174" s="200">
        <f t="shared" si="15"/>
        <v>9.0747438854202181E-2</v>
      </c>
      <c r="E174" s="200">
        <f t="shared" si="15"/>
        <v>9.1814898850544918E-2</v>
      </c>
      <c r="F174" s="200">
        <f t="shared" si="15"/>
        <v>9.2415270731165386E-2</v>
      </c>
      <c r="G174" s="200">
        <f t="shared" si="15"/>
        <v>9.423669874544556E-2</v>
      </c>
      <c r="H174" s="200">
        <f t="shared" si="15"/>
        <v>9.7914722515090036E-2</v>
      </c>
      <c r="I174" s="200">
        <f t="shared" si="15"/>
        <v>0.10014943302731601</v>
      </c>
      <c r="J174" s="200">
        <f t="shared" si="15"/>
        <v>9.9158822056078344E-2</v>
      </c>
      <c r="K174" s="200">
        <f t="shared" si="15"/>
        <v>9.1273116225089629E-2</v>
      </c>
      <c r="L174" s="200">
        <f t="shared" si="15"/>
        <v>9.221831853069129E-2</v>
      </c>
      <c r="M174" s="200">
        <f t="shared" si="15"/>
        <v>9.1520150713402595E-2</v>
      </c>
      <c r="N174" s="200">
        <f t="shared" si="15"/>
        <v>9.6098986531370376E-2</v>
      </c>
      <c r="O174" s="200">
        <f t="shared" si="15"/>
        <v>9.5935298157191776E-2</v>
      </c>
      <c r="P174" s="200">
        <f t="shared" si="15"/>
        <v>9.830235432561249E-2</v>
      </c>
      <c r="Q174" s="200">
        <f t="shared" si="15"/>
        <v>0.10083234502222437</v>
      </c>
    </row>
    <row r="175" spans="1:17" x14ac:dyDescent="0.25">
      <c r="A175" s="142" t="s">
        <v>165</v>
      </c>
      <c r="B175" s="199">
        <f t="shared" ref="B175:Q175" si="16">IF(B$45=0,0,B$45/B$33)</f>
        <v>4.8512480131224181E-2</v>
      </c>
      <c r="C175" s="199">
        <f t="shared" si="16"/>
        <v>5.0009030057416241E-2</v>
      </c>
      <c r="D175" s="199">
        <f t="shared" si="16"/>
        <v>4.9409158353946603E-2</v>
      </c>
      <c r="E175" s="199">
        <f t="shared" si="16"/>
        <v>4.7357027505879251E-2</v>
      </c>
      <c r="F175" s="199">
        <f t="shared" si="16"/>
        <v>4.6163445634418487E-2</v>
      </c>
      <c r="G175" s="199">
        <f t="shared" si="16"/>
        <v>4.0702464961270855E-2</v>
      </c>
      <c r="H175" s="199">
        <f t="shared" si="16"/>
        <v>3.6601079527591937E-2</v>
      </c>
      <c r="I175" s="199">
        <f t="shared" si="16"/>
        <v>3.6534714712105294E-2</v>
      </c>
      <c r="J175" s="199">
        <f t="shared" si="16"/>
        <v>3.5775244350384733E-2</v>
      </c>
      <c r="K175" s="199">
        <f t="shared" si="16"/>
        <v>5.1588980314046566E-2</v>
      </c>
      <c r="L175" s="199">
        <f t="shared" si="16"/>
        <v>4.1375294885092888E-2</v>
      </c>
      <c r="M175" s="199">
        <f t="shared" si="16"/>
        <v>4.3406432821054379E-2</v>
      </c>
      <c r="N175" s="199">
        <f t="shared" si="16"/>
        <v>4.6047511837112497E-2</v>
      </c>
      <c r="O175" s="199">
        <f t="shared" si="16"/>
        <v>4.7045850535885038E-2</v>
      </c>
      <c r="P175" s="199">
        <f t="shared" si="16"/>
        <v>4.325263306505818E-2</v>
      </c>
      <c r="Q175" s="199">
        <f t="shared" si="16"/>
        <v>3.3759283958577586E-2</v>
      </c>
    </row>
    <row r="176" spans="1:17" x14ac:dyDescent="0.25">
      <c r="A176" s="142" t="s">
        <v>164</v>
      </c>
      <c r="B176" s="199">
        <f t="shared" ref="B176:Q176" si="17">IF(B$50=0,0,B$50/B$33)</f>
        <v>4.2710743050384407E-2</v>
      </c>
      <c r="C176" s="199">
        <f t="shared" si="17"/>
        <v>4.344863014100641E-2</v>
      </c>
      <c r="D176" s="199">
        <f t="shared" si="17"/>
        <v>4.1338280500255585E-2</v>
      </c>
      <c r="E176" s="199">
        <f t="shared" si="17"/>
        <v>4.4457871344665695E-2</v>
      </c>
      <c r="F176" s="199">
        <f t="shared" si="17"/>
        <v>4.6251825096746912E-2</v>
      </c>
      <c r="G176" s="199">
        <f t="shared" si="17"/>
        <v>5.3534233784174691E-2</v>
      </c>
      <c r="H176" s="199">
        <f t="shared" si="17"/>
        <v>6.1313642987498099E-2</v>
      </c>
      <c r="I176" s="199">
        <f t="shared" si="17"/>
        <v>6.3614718315210705E-2</v>
      </c>
      <c r="J176" s="199">
        <f t="shared" si="17"/>
        <v>6.3383577705693625E-2</v>
      </c>
      <c r="K176" s="199">
        <f t="shared" si="17"/>
        <v>3.9684135911043063E-2</v>
      </c>
      <c r="L176" s="199">
        <f t="shared" si="17"/>
        <v>5.0843023645598402E-2</v>
      </c>
      <c r="M176" s="199">
        <f t="shared" si="17"/>
        <v>4.8113717892348216E-2</v>
      </c>
      <c r="N176" s="199">
        <f t="shared" si="17"/>
        <v>5.0051474694257886E-2</v>
      </c>
      <c r="O176" s="199">
        <f t="shared" si="17"/>
        <v>4.8889447621306745E-2</v>
      </c>
      <c r="P176" s="199">
        <f t="shared" si="17"/>
        <v>5.5049721260554303E-2</v>
      </c>
      <c r="Q176" s="199">
        <f t="shared" si="17"/>
        <v>6.7073061063646786E-2</v>
      </c>
    </row>
    <row r="177" spans="1:17" x14ac:dyDescent="0.25">
      <c r="A177" s="127" t="s">
        <v>148</v>
      </c>
      <c r="B177" s="200">
        <f t="shared" ref="B177:Q177" si="18">IF(B$51=0,0,B$51/B$33)</f>
        <v>6.9860753401957992E-2</v>
      </c>
      <c r="C177" s="200">
        <f t="shared" si="18"/>
        <v>7.0225696870379689E-2</v>
      </c>
      <c r="D177" s="200">
        <f t="shared" si="18"/>
        <v>7.0495979036665296E-2</v>
      </c>
      <c r="E177" s="200">
        <f t="shared" si="18"/>
        <v>7.1000644210548025E-2</v>
      </c>
      <c r="F177" s="200">
        <f t="shared" si="18"/>
        <v>7.2263682583749989E-2</v>
      </c>
      <c r="G177" s="200">
        <f t="shared" si="18"/>
        <v>7.2009385169306286E-2</v>
      </c>
      <c r="H177" s="200">
        <f t="shared" si="18"/>
        <v>7.6279579154359262E-2</v>
      </c>
      <c r="I177" s="200">
        <f t="shared" si="18"/>
        <v>7.6968153806682663E-2</v>
      </c>
      <c r="J177" s="200">
        <f t="shared" si="18"/>
        <v>7.473037209491816E-2</v>
      </c>
      <c r="K177" s="200">
        <f t="shared" si="18"/>
        <v>7.3308852848818051E-2</v>
      </c>
      <c r="L177" s="200">
        <f t="shared" si="18"/>
        <v>7.3720785150182572E-2</v>
      </c>
      <c r="M177" s="200">
        <f t="shared" si="18"/>
        <v>7.3103482124493149E-2</v>
      </c>
      <c r="N177" s="200">
        <f t="shared" si="18"/>
        <v>7.7656146707676482E-2</v>
      </c>
      <c r="O177" s="200">
        <f t="shared" si="18"/>
        <v>7.4860776628309797E-2</v>
      </c>
      <c r="P177" s="200">
        <f t="shared" si="18"/>
        <v>7.2972928032902382E-2</v>
      </c>
      <c r="Q177" s="200">
        <f t="shared" si="18"/>
        <v>7.093719876133768E-2</v>
      </c>
    </row>
    <row r="178" spans="1:17" x14ac:dyDescent="0.25">
      <c r="A178" s="142" t="s">
        <v>163</v>
      </c>
      <c r="B178" s="199">
        <f t="shared" ref="B178:Q178" si="19">IF(B$52=0,0,B$52/B$33)</f>
        <v>2.7306415059468649E-2</v>
      </c>
      <c r="C178" s="199">
        <f t="shared" si="19"/>
        <v>2.8236102700483198E-2</v>
      </c>
      <c r="D178" s="199">
        <f t="shared" si="19"/>
        <v>2.3320457135486774E-2</v>
      </c>
      <c r="E178" s="199">
        <f t="shared" si="19"/>
        <v>2.2391684464002699E-2</v>
      </c>
      <c r="F178" s="199">
        <f t="shared" si="19"/>
        <v>2.0477322301512328E-2</v>
      </c>
      <c r="G178" s="199">
        <f t="shared" si="19"/>
        <v>1.8923076564414772E-2</v>
      </c>
      <c r="H178" s="199">
        <f t="shared" si="19"/>
        <v>2.1738830781051956E-2</v>
      </c>
      <c r="I178" s="199">
        <f t="shared" si="19"/>
        <v>3.142987199277153E-2</v>
      </c>
      <c r="J178" s="199">
        <f t="shared" si="19"/>
        <v>3.126106747997999E-2</v>
      </c>
      <c r="K178" s="199">
        <f t="shared" si="19"/>
        <v>3.0680756059967916E-2</v>
      </c>
      <c r="L178" s="199">
        <f t="shared" si="19"/>
        <v>1.9561686973998196E-2</v>
      </c>
      <c r="M178" s="199">
        <f t="shared" si="19"/>
        <v>1.9631841213888578E-2</v>
      </c>
      <c r="N178" s="199">
        <f t="shared" si="19"/>
        <v>2.5027856213093884E-2</v>
      </c>
      <c r="O178" s="199">
        <f t="shared" si="19"/>
        <v>3.0213215875984342E-2</v>
      </c>
      <c r="P178" s="199">
        <f t="shared" si="19"/>
        <v>3.1884135884022488E-2</v>
      </c>
      <c r="Q178" s="199">
        <f t="shared" si="19"/>
        <v>3.1506634728178176E-2</v>
      </c>
    </row>
    <row r="179" spans="1:17" x14ac:dyDescent="0.25">
      <c r="A179" s="142" t="s">
        <v>162</v>
      </c>
      <c r="B179" s="199">
        <f t="shared" ref="B179:Q179" si="20">IF(B$56=0,0,B$56/B$33)</f>
        <v>3.8742711029414893E-2</v>
      </c>
      <c r="C179" s="199">
        <f t="shared" si="20"/>
        <v>3.838705802306025E-2</v>
      </c>
      <c r="D179" s="199">
        <f t="shared" si="20"/>
        <v>3.9334791723390543E-2</v>
      </c>
      <c r="E179" s="199">
        <f t="shared" si="20"/>
        <v>3.8985618687146777E-2</v>
      </c>
      <c r="F179" s="199">
        <f t="shared" si="20"/>
        <v>3.9325775086750586E-2</v>
      </c>
      <c r="G179" s="199">
        <f t="shared" si="20"/>
        <v>3.859043416106768E-2</v>
      </c>
      <c r="H179" s="199">
        <f t="shared" si="20"/>
        <v>4.0569040279779811E-2</v>
      </c>
      <c r="I179" s="199">
        <f t="shared" si="20"/>
        <v>4.0208366296970957E-2</v>
      </c>
      <c r="J179" s="199">
        <f t="shared" si="20"/>
        <v>3.8986013896231776E-2</v>
      </c>
      <c r="K179" s="199">
        <f t="shared" si="20"/>
        <v>3.8446720723132141E-2</v>
      </c>
      <c r="L179" s="199">
        <f t="shared" si="20"/>
        <v>3.8840514724208554E-2</v>
      </c>
      <c r="M179" s="199">
        <f t="shared" si="20"/>
        <v>3.9512765642207744E-2</v>
      </c>
      <c r="N179" s="199">
        <f t="shared" si="20"/>
        <v>3.789543995976425E-2</v>
      </c>
      <c r="O179" s="199">
        <f t="shared" si="20"/>
        <v>3.9649440823100131E-2</v>
      </c>
      <c r="P179" s="199">
        <f t="shared" si="20"/>
        <v>3.6378278201265969E-2</v>
      </c>
      <c r="Q179" s="199">
        <f t="shared" si="20"/>
        <v>3.4069624934603478E-2</v>
      </c>
    </row>
    <row r="180" spans="1:17" x14ac:dyDescent="0.25">
      <c r="A180" s="140" t="s">
        <v>161</v>
      </c>
      <c r="B180" s="198">
        <f t="shared" ref="B180:Q180" si="21">IF(B$67=0,0,B$67/B$33)</f>
        <v>3.8116273130744437E-3</v>
      </c>
      <c r="C180" s="198">
        <f t="shared" si="21"/>
        <v>3.6025361468362449E-3</v>
      </c>
      <c r="D180" s="198">
        <f t="shared" si="21"/>
        <v>7.8407301777879742E-3</v>
      </c>
      <c r="E180" s="198">
        <f t="shared" si="21"/>
        <v>9.6233410593985578E-3</v>
      </c>
      <c r="F180" s="198">
        <f t="shared" si="21"/>
        <v>1.2460585195487078E-2</v>
      </c>
      <c r="G180" s="198">
        <f t="shared" si="21"/>
        <v>1.4495874443823831E-2</v>
      </c>
      <c r="H180" s="198">
        <f t="shared" si="21"/>
        <v>1.3971708093527479E-2</v>
      </c>
      <c r="I180" s="198">
        <f t="shared" si="21"/>
        <v>5.3299155169401714E-3</v>
      </c>
      <c r="J180" s="198">
        <f t="shared" si="21"/>
        <v>4.4832907187063844E-3</v>
      </c>
      <c r="K180" s="198">
        <f t="shared" si="21"/>
        <v>4.1813760657179802E-3</v>
      </c>
      <c r="L180" s="198">
        <f t="shared" si="21"/>
        <v>1.5318583451975816E-2</v>
      </c>
      <c r="M180" s="198">
        <f t="shared" si="21"/>
        <v>1.3958875268396839E-2</v>
      </c>
      <c r="N180" s="198">
        <f t="shared" si="21"/>
        <v>1.4732850534818353E-2</v>
      </c>
      <c r="O180" s="198">
        <f t="shared" si="21"/>
        <v>4.998119929225317E-3</v>
      </c>
      <c r="P180" s="198">
        <f t="shared" si="21"/>
        <v>4.7105139476139243E-3</v>
      </c>
      <c r="Q180" s="198">
        <f t="shared" si="21"/>
        <v>5.3609390985560283E-3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345</v>
      </c>
      <c r="B183" s="77">
        <f t="shared" ref="B183:Q183" si="22">SUM(B$184:B$189,B$193:B$194,B$196:B$198)</f>
        <v>1.0000000000000004</v>
      </c>
      <c r="C183" s="77">
        <f t="shared" si="22"/>
        <v>0.99999999999999978</v>
      </c>
      <c r="D183" s="77">
        <f t="shared" si="22"/>
        <v>1.0000000000000002</v>
      </c>
      <c r="E183" s="77">
        <f t="shared" si="22"/>
        <v>1</v>
      </c>
      <c r="F183" s="77">
        <f t="shared" si="22"/>
        <v>1.0000000000000002</v>
      </c>
      <c r="G183" s="77">
        <f t="shared" si="22"/>
        <v>1</v>
      </c>
      <c r="H183" s="77">
        <f t="shared" si="22"/>
        <v>0.99999999999999989</v>
      </c>
      <c r="I183" s="77">
        <f t="shared" si="22"/>
        <v>1</v>
      </c>
      <c r="J183" s="77">
        <f t="shared" si="22"/>
        <v>1</v>
      </c>
      <c r="K183" s="77">
        <f t="shared" si="22"/>
        <v>1.0000000000000002</v>
      </c>
      <c r="L183" s="77">
        <f t="shared" si="22"/>
        <v>0.99999999999999989</v>
      </c>
      <c r="M183" s="77">
        <f t="shared" si="22"/>
        <v>1</v>
      </c>
      <c r="N183" s="77">
        <f t="shared" si="22"/>
        <v>1.0000000000000002</v>
      </c>
      <c r="O183" s="77">
        <f t="shared" si="22"/>
        <v>1</v>
      </c>
      <c r="P183" s="77">
        <f t="shared" si="22"/>
        <v>1.0000000000000002</v>
      </c>
      <c r="Q183" s="77">
        <f t="shared" si="22"/>
        <v>1.0000000000000002</v>
      </c>
    </row>
    <row r="184" spans="1:17" x14ac:dyDescent="0.25">
      <c r="A184" s="132" t="s">
        <v>84</v>
      </c>
      <c r="B184" s="203">
        <f t="shared" ref="B184:Q184" si="23">IF(B$71=0,0,B$71/B$70)</f>
        <v>1.5385049537951249E-3</v>
      </c>
      <c r="C184" s="203">
        <f t="shared" si="23"/>
        <v>1.5675735571194303E-3</v>
      </c>
      <c r="D184" s="203">
        <f t="shared" si="23"/>
        <v>1.5688100084473278E-3</v>
      </c>
      <c r="E184" s="203">
        <f t="shared" si="23"/>
        <v>1.565623165982598E-3</v>
      </c>
      <c r="F184" s="203">
        <f t="shared" si="23"/>
        <v>1.5549686810600492E-3</v>
      </c>
      <c r="G184" s="203">
        <f t="shared" si="23"/>
        <v>1.5581746932190942E-3</v>
      </c>
      <c r="H184" s="203">
        <f t="shared" si="23"/>
        <v>1.5354157420492246E-3</v>
      </c>
      <c r="I184" s="203">
        <f t="shared" si="23"/>
        <v>1.5316617656311027E-3</v>
      </c>
      <c r="J184" s="203">
        <f t="shared" si="23"/>
        <v>1.5420054804590238E-3</v>
      </c>
      <c r="K184" s="203">
        <f t="shared" si="23"/>
        <v>1.573983313274306E-3</v>
      </c>
      <c r="L184" s="203">
        <f t="shared" si="23"/>
        <v>1.580915128503791E-3</v>
      </c>
      <c r="M184" s="203">
        <f t="shared" si="23"/>
        <v>1.5862750135731184E-3</v>
      </c>
      <c r="N184" s="203">
        <f t="shared" si="23"/>
        <v>1.5450356995200833E-3</v>
      </c>
      <c r="O184" s="203">
        <f t="shared" si="23"/>
        <v>1.5411101230278024E-3</v>
      </c>
      <c r="P184" s="203">
        <f t="shared" si="23"/>
        <v>1.5378052962058736E-3</v>
      </c>
      <c r="Q184" s="203">
        <f t="shared" si="23"/>
        <v>1.5481552054698278E-3</v>
      </c>
    </row>
    <row r="185" spans="1:17" x14ac:dyDescent="0.25">
      <c r="A185" s="76" t="s">
        <v>83</v>
      </c>
      <c r="B185" s="202">
        <f t="shared" ref="B185:Q185" si="24">IF(B$72=0,0,B$72/B$70)</f>
        <v>2.0714797696575984E-4</v>
      </c>
      <c r="C185" s="202">
        <f t="shared" si="24"/>
        <v>2.1106184305829097E-4</v>
      </c>
      <c r="D185" s="202">
        <f t="shared" si="24"/>
        <v>2.1122832181453991E-4</v>
      </c>
      <c r="E185" s="202">
        <f t="shared" si="24"/>
        <v>2.1079923774311782E-4</v>
      </c>
      <c r="F185" s="202">
        <f t="shared" si="24"/>
        <v>2.0936469247768093E-4</v>
      </c>
      <c r="G185" s="202">
        <f t="shared" si="24"/>
        <v>2.0979635760247326E-4</v>
      </c>
      <c r="H185" s="202">
        <f t="shared" si="24"/>
        <v>2.0673203812721167E-4</v>
      </c>
      <c r="I185" s="202">
        <f t="shared" si="24"/>
        <v>2.0622659378744993E-4</v>
      </c>
      <c r="J185" s="202">
        <f t="shared" si="24"/>
        <v>2.0761929622602779E-4</v>
      </c>
      <c r="K185" s="202">
        <f t="shared" si="24"/>
        <v>2.1192486791697014E-4</v>
      </c>
      <c r="L185" s="202">
        <f t="shared" si="24"/>
        <v>2.1285818405478716E-4</v>
      </c>
      <c r="M185" s="202">
        <f t="shared" si="24"/>
        <v>2.135798517661204E-4</v>
      </c>
      <c r="N185" s="202">
        <f t="shared" si="24"/>
        <v>2.080272921487665E-4</v>
      </c>
      <c r="O185" s="202">
        <f t="shared" si="24"/>
        <v>2.074987431656809E-4</v>
      </c>
      <c r="P185" s="202">
        <f t="shared" si="24"/>
        <v>2.0705377339896297E-4</v>
      </c>
      <c r="Q185" s="202">
        <f t="shared" si="24"/>
        <v>2.0844730987118462E-4</v>
      </c>
    </row>
    <row r="186" spans="1:17" x14ac:dyDescent="0.25">
      <c r="A186" s="76" t="s">
        <v>82</v>
      </c>
      <c r="B186" s="202">
        <f t="shared" ref="B186:Q186" si="25">IF(B$73=0,0,B$73/B$70)</f>
        <v>2.6923419350029471E-2</v>
      </c>
      <c r="C186" s="202">
        <f t="shared" si="25"/>
        <v>2.7432112022932078E-2</v>
      </c>
      <c r="D186" s="202">
        <f t="shared" si="25"/>
        <v>2.7453749585765252E-2</v>
      </c>
      <c r="E186" s="202">
        <f t="shared" si="25"/>
        <v>2.7397980707108895E-2</v>
      </c>
      <c r="F186" s="202">
        <f t="shared" si="25"/>
        <v>2.7211530111145101E-2</v>
      </c>
      <c r="G186" s="202">
        <f t="shared" si="25"/>
        <v>2.7267634454251913E-2</v>
      </c>
      <c r="H186" s="202">
        <f t="shared" si="25"/>
        <v>2.6869358982468918E-2</v>
      </c>
      <c r="I186" s="202">
        <f t="shared" si="25"/>
        <v>2.6803665413471362E-2</v>
      </c>
      <c r="J186" s="202">
        <f t="shared" si="25"/>
        <v>2.6984677617079979E-2</v>
      </c>
      <c r="K186" s="202">
        <f t="shared" si="25"/>
        <v>2.7544281016904731E-2</v>
      </c>
      <c r="L186" s="202">
        <f t="shared" si="25"/>
        <v>2.76655859030671E-2</v>
      </c>
      <c r="M186" s="202">
        <f t="shared" si="25"/>
        <v>2.7759382437835146E-2</v>
      </c>
      <c r="N186" s="202">
        <f t="shared" si="25"/>
        <v>2.7037705628658443E-2</v>
      </c>
      <c r="O186" s="202">
        <f t="shared" si="25"/>
        <v>2.6969009104912067E-2</v>
      </c>
      <c r="P186" s="202">
        <f t="shared" si="25"/>
        <v>2.6911175532009668E-2</v>
      </c>
      <c r="Q186" s="202">
        <f t="shared" si="25"/>
        <v>2.709229613656854E-2</v>
      </c>
    </row>
    <row r="187" spans="1:17" x14ac:dyDescent="0.25">
      <c r="A187" s="76" t="s">
        <v>81</v>
      </c>
      <c r="B187" s="202">
        <f t="shared" ref="B187:Q187" si="26">IF(B$74=0,0,B$74/B$70)</f>
        <v>5.0873980730228299E-4</v>
      </c>
      <c r="C187" s="202">
        <f t="shared" si="26"/>
        <v>5.1835196722238889E-4</v>
      </c>
      <c r="D187" s="202">
        <f t="shared" si="26"/>
        <v>5.187608264910845E-4</v>
      </c>
      <c r="E187" s="202">
        <f t="shared" si="26"/>
        <v>5.1770702837531616E-4</v>
      </c>
      <c r="F187" s="202">
        <f t="shared" si="26"/>
        <v>5.1418389340390671E-4</v>
      </c>
      <c r="G187" s="202">
        <f t="shared" si="26"/>
        <v>5.1524403039207665E-4</v>
      </c>
      <c r="H187" s="202">
        <f t="shared" si="26"/>
        <v>5.0771829288697465E-4</v>
      </c>
      <c r="I187" s="202">
        <f t="shared" si="26"/>
        <v>5.0647695971163336E-4</v>
      </c>
      <c r="J187" s="202">
        <f t="shared" si="26"/>
        <v>5.0989733185626994E-4</v>
      </c>
      <c r="K187" s="202">
        <f t="shared" si="26"/>
        <v>5.2047149118169872E-4</v>
      </c>
      <c r="L187" s="202">
        <f t="shared" si="26"/>
        <v>5.2276364522085513E-4</v>
      </c>
      <c r="M187" s="202">
        <f t="shared" si="26"/>
        <v>5.2453600668813923E-4</v>
      </c>
      <c r="N187" s="202">
        <f t="shared" si="26"/>
        <v>5.1089933906944439E-4</v>
      </c>
      <c r="O187" s="202">
        <f t="shared" si="26"/>
        <v>5.096012626327666E-4</v>
      </c>
      <c r="P187" s="202">
        <f t="shared" si="26"/>
        <v>5.0850845044752928E-4</v>
      </c>
      <c r="Q187" s="202">
        <f t="shared" si="26"/>
        <v>5.119308709158883E-4</v>
      </c>
    </row>
    <row r="188" spans="1:17" x14ac:dyDescent="0.25">
      <c r="A188" s="129" t="s">
        <v>80</v>
      </c>
      <c r="B188" s="201">
        <f t="shared" ref="B188:Q188" si="27">IF(B$75=0,0,B$75/B$70)</f>
        <v>1.6089616541260564E-3</v>
      </c>
      <c r="C188" s="201">
        <f t="shared" si="27"/>
        <v>1.6448728135870908E-3</v>
      </c>
      <c r="D188" s="201">
        <f t="shared" si="27"/>
        <v>1.6473092686473791E-3</v>
      </c>
      <c r="E188" s="201">
        <f t="shared" si="27"/>
        <v>1.6421589608818518E-3</v>
      </c>
      <c r="F188" s="201">
        <f t="shared" si="27"/>
        <v>1.6328519807124781E-3</v>
      </c>
      <c r="G188" s="201">
        <f t="shared" si="27"/>
        <v>1.6384641144380305E-3</v>
      </c>
      <c r="H188" s="201">
        <f t="shared" si="27"/>
        <v>1.6106439114950031E-3</v>
      </c>
      <c r="I188" s="201">
        <f t="shared" si="27"/>
        <v>1.6060332947019852E-3</v>
      </c>
      <c r="J188" s="201">
        <f t="shared" si="27"/>
        <v>1.6203794841746259E-3</v>
      </c>
      <c r="K188" s="201">
        <f t="shared" si="27"/>
        <v>1.664681738672868E-3</v>
      </c>
      <c r="L188" s="201">
        <f t="shared" si="27"/>
        <v>1.6796507614017758E-3</v>
      </c>
      <c r="M188" s="201">
        <f t="shared" si="27"/>
        <v>1.677537435051876E-3</v>
      </c>
      <c r="N188" s="201">
        <f t="shared" si="27"/>
        <v>1.6376615252849981E-3</v>
      </c>
      <c r="O188" s="201">
        <f t="shared" si="27"/>
        <v>1.6280616370245382E-3</v>
      </c>
      <c r="P188" s="201">
        <f t="shared" si="27"/>
        <v>1.6207443113480759E-3</v>
      </c>
      <c r="Q188" s="201">
        <f t="shared" si="27"/>
        <v>1.6399295368594731E-3</v>
      </c>
    </row>
    <row r="189" spans="1:17" x14ac:dyDescent="0.25">
      <c r="A189" s="127" t="s">
        <v>150</v>
      </c>
      <c r="B189" s="200">
        <f t="shared" ref="B189:Q189" si="28">IF(B$80=0,0,B$80/B$70)</f>
        <v>0.27667820526977865</v>
      </c>
      <c r="C189" s="200">
        <f t="shared" si="28"/>
        <v>0.28020244740366168</v>
      </c>
      <c r="D189" s="200">
        <f t="shared" si="28"/>
        <v>0.28067427032574671</v>
      </c>
      <c r="E189" s="200">
        <f t="shared" si="28"/>
        <v>0.27954892852821767</v>
      </c>
      <c r="F189" s="200">
        <f t="shared" si="28"/>
        <v>0.28104318276514062</v>
      </c>
      <c r="G189" s="200">
        <f t="shared" si="28"/>
        <v>0.27427084458662943</v>
      </c>
      <c r="H189" s="200">
        <f t="shared" si="28"/>
        <v>0.27015201435507358</v>
      </c>
      <c r="I189" s="200">
        <f t="shared" si="28"/>
        <v>0.26957281587083776</v>
      </c>
      <c r="J189" s="200">
        <f t="shared" si="28"/>
        <v>0.26965217628160976</v>
      </c>
      <c r="K189" s="200">
        <f t="shared" si="28"/>
        <v>0.27721701707983332</v>
      </c>
      <c r="L189" s="200">
        <f t="shared" si="28"/>
        <v>0.27574879852839729</v>
      </c>
      <c r="M189" s="200">
        <f t="shared" si="28"/>
        <v>0.27886259823537091</v>
      </c>
      <c r="N189" s="200">
        <f t="shared" si="28"/>
        <v>0.27438784447172537</v>
      </c>
      <c r="O189" s="200">
        <f t="shared" si="28"/>
        <v>0.27574335236667757</v>
      </c>
      <c r="P189" s="200">
        <f t="shared" si="28"/>
        <v>0.2745857190697612</v>
      </c>
      <c r="Q189" s="200">
        <f t="shared" si="28"/>
        <v>0.27330579959983065</v>
      </c>
    </row>
    <row r="190" spans="1:17" x14ac:dyDescent="0.25">
      <c r="A190" s="142" t="s">
        <v>167</v>
      </c>
      <c r="B190" s="199">
        <f t="shared" ref="B190:Q190" si="29">IF(B$81=0,0,B$81/B$70)</f>
        <v>0.10042810681430568</v>
      </c>
      <c r="C190" s="199">
        <f t="shared" si="29"/>
        <v>9.3395571360655488E-2</v>
      </c>
      <c r="D190" s="199">
        <f t="shared" si="29"/>
        <v>8.5414960172038382E-2</v>
      </c>
      <c r="E190" s="199">
        <f t="shared" si="29"/>
        <v>8.829566430050792E-2</v>
      </c>
      <c r="F190" s="199">
        <f t="shared" si="29"/>
        <v>8.2134841086987015E-2</v>
      </c>
      <c r="G190" s="199">
        <f t="shared" si="29"/>
        <v>9.7338706627041971E-2</v>
      </c>
      <c r="H190" s="199">
        <f t="shared" si="29"/>
        <v>9.8961014526300364E-2</v>
      </c>
      <c r="I190" s="199">
        <f t="shared" si="29"/>
        <v>9.8237986541691608E-2</v>
      </c>
      <c r="J190" s="199">
        <f t="shared" si="29"/>
        <v>0.10181720594339377</v>
      </c>
      <c r="K190" s="199">
        <f t="shared" si="29"/>
        <v>0.10995506223910229</v>
      </c>
      <c r="L190" s="199">
        <f t="shared" si="29"/>
        <v>0.11379486763536219</v>
      </c>
      <c r="M190" s="199">
        <f t="shared" si="29"/>
        <v>0.11335516542774592</v>
      </c>
      <c r="N190" s="199">
        <f t="shared" si="29"/>
        <v>0.10976393940075994</v>
      </c>
      <c r="O190" s="199">
        <f t="shared" si="29"/>
        <v>0.1087581731342913</v>
      </c>
      <c r="P190" s="199">
        <f t="shared" si="29"/>
        <v>0.10947422549864602</v>
      </c>
      <c r="Q190" s="199">
        <f t="shared" si="29"/>
        <v>0.10679752011864907</v>
      </c>
    </row>
    <row r="191" spans="1:17" x14ac:dyDescent="0.25">
      <c r="A191" s="142" t="s">
        <v>166</v>
      </c>
      <c r="B191" s="199">
        <f t="shared" ref="B191:Q191" si="30">IF(B$86=0,0,B$86/B$70)</f>
        <v>0.17625009845547293</v>
      </c>
      <c r="C191" s="199">
        <f t="shared" si="30"/>
        <v>0.18680687604300622</v>
      </c>
      <c r="D191" s="199">
        <f t="shared" si="30"/>
        <v>0.19525931015370826</v>
      </c>
      <c r="E191" s="199">
        <f t="shared" si="30"/>
        <v>0.19125326422770977</v>
      </c>
      <c r="F191" s="199">
        <f t="shared" si="30"/>
        <v>0.19890834167815358</v>
      </c>
      <c r="G191" s="199">
        <f t="shared" si="30"/>
        <v>0.17693213795958748</v>
      </c>
      <c r="H191" s="199">
        <f t="shared" si="30"/>
        <v>0.17119099982877325</v>
      </c>
      <c r="I191" s="199">
        <f t="shared" si="30"/>
        <v>0.17133482932914615</v>
      </c>
      <c r="J191" s="199">
        <f t="shared" si="30"/>
        <v>0.16783497033821596</v>
      </c>
      <c r="K191" s="199">
        <f t="shared" si="30"/>
        <v>0.167261954840731</v>
      </c>
      <c r="L191" s="199">
        <f t="shared" si="30"/>
        <v>0.16195393089303509</v>
      </c>
      <c r="M191" s="199">
        <f t="shared" si="30"/>
        <v>0.16550743280762503</v>
      </c>
      <c r="N191" s="199">
        <f t="shared" si="30"/>
        <v>0.16462390507096547</v>
      </c>
      <c r="O191" s="199">
        <f t="shared" si="30"/>
        <v>0.16698517923238626</v>
      </c>
      <c r="P191" s="199">
        <f t="shared" si="30"/>
        <v>0.16511149357111518</v>
      </c>
      <c r="Q191" s="199">
        <f t="shared" si="30"/>
        <v>0.16650827948118158</v>
      </c>
    </row>
    <row r="192" spans="1:17" x14ac:dyDescent="0.25">
      <c r="A192" s="127" t="s">
        <v>149</v>
      </c>
      <c r="B192" s="200">
        <f t="shared" ref="B192:Q192" si="31">IF(B$87=0,0,B$87/B$70)</f>
        <v>0.46218623149560184</v>
      </c>
      <c r="C192" s="200">
        <f t="shared" si="31"/>
        <v>0.45813766903202974</v>
      </c>
      <c r="D192" s="200">
        <f t="shared" si="31"/>
        <v>0.45890401922190233</v>
      </c>
      <c r="E192" s="200">
        <f t="shared" si="31"/>
        <v>0.45961365938463494</v>
      </c>
      <c r="F192" s="200">
        <f t="shared" si="31"/>
        <v>0.45902374898287229</v>
      </c>
      <c r="G192" s="200">
        <f t="shared" si="31"/>
        <v>0.46752370224236606</v>
      </c>
      <c r="H192" s="200">
        <f t="shared" si="31"/>
        <v>0.47101219052783283</v>
      </c>
      <c r="I192" s="200">
        <f t="shared" si="31"/>
        <v>0.47177881700074831</v>
      </c>
      <c r="J192" s="200">
        <f t="shared" si="31"/>
        <v>0.47146522821933762</v>
      </c>
      <c r="K192" s="200">
        <f t="shared" si="31"/>
        <v>0.46053043401172916</v>
      </c>
      <c r="L192" s="200">
        <f t="shared" si="31"/>
        <v>0.45703755660784934</v>
      </c>
      <c r="M192" s="200">
        <f t="shared" si="31"/>
        <v>0.45248989113922172</v>
      </c>
      <c r="N192" s="200">
        <f t="shared" si="31"/>
        <v>0.43330014862812022</v>
      </c>
      <c r="O192" s="200">
        <f t="shared" si="31"/>
        <v>0.45857077476426161</v>
      </c>
      <c r="P192" s="200">
        <f t="shared" si="31"/>
        <v>0.4613609570428247</v>
      </c>
      <c r="Q192" s="200">
        <f t="shared" si="31"/>
        <v>0.459402801960343</v>
      </c>
    </row>
    <row r="193" spans="1:17" x14ac:dyDescent="0.25">
      <c r="A193" s="142" t="s">
        <v>165</v>
      </c>
      <c r="B193" s="199">
        <f t="shared" ref="B193:Q193" si="32">IF(B$88=0,0,B$88/B$70)</f>
        <v>0.20715623429650856</v>
      </c>
      <c r="C193" s="199">
        <f t="shared" si="32"/>
        <v>0.23684316374674172</v>
      </c>
      <c r="D193" s="199">
        <f t="shared" si="32"/>
        <v>0.22198590723421596</v>
      </c>
      <c r="E193" s="199">
        <f t="shared" si="32"/>
        <v>0.21785871853049496</v>
      </c>
      <c r="F193" s="199">
        <f t="shared" si="32"/>
        <v>0.20937181242401878</v>
      </c>
      <c r="G193" s="199">
        <f t="shared" si="32"/>
        <v>0.16828269888222605</v>
      </c>
      <c r="H193" s="199">
        <f t="shared" si="32"/>
        <v>0.12695317073720186</v>
      </c>
      <c r="I193" s="199">
        <f t="shared" si="32"/>
        <v>0.11800326057561177</v>
      </c>
      <c r="J193" s="199">
        <f t="shared" si="32"/>
        <v>0.1228436437399688</v>
      </c>
      <c r="K193" s="199">
        <f t="shared" si="32"/>
        <v>0.23180150420385551</v>
      </c>
      <c r="L193" s="199">
        <f t="shared" si="32"/>
        <v>0.2421774167041395</v>
      </c>
      <c r="M193" s="199">
        <f t="shared" si="32"/>
        <v>0.27375131296027944</v>
      </c>
      <c r="N193" s="199">
        <f t="shared" si="32"/>
        <v>0.2242212770686052</v>
      </c>
      <c r="O193" s="199">
        <f t="shared" si="32"/>
        <v>0.22329915337460735</v>
      </c>
      <c r="P193" s="199">
        <f t="shared" si="32"/>
        <v>0.20726534308500327</v>
      </c>
      <c r="Q193" s="199">
        <f t="shared" si="32"/>
        <v>0.18542259206522382</v>
      </c>
    </row>
    <row r="194" spans="1:17" x14ac:dyDescent="0.25">
      <c r="A194" s="142" t="s">
        <v>164</v>
      </c>
      <c r="B194" s="199">
        <f t="shared" ref="B194:Q194" si="33">IF(B$93=0,0,B$93/B$70)</f>
        <v>0.25502999719909336</v>
      </c>
      <c r="C194" s="199">
        <f t="shared" si="33"/>
        <v>0.22129450528528796</v>
      </c>
      <c r="D194" s="199">
        <f t="shared" si="33"/>
        <v>0.23691811198768628</v>
      </c>
      <c r="E194" s="199">
        <f t="shared" si="33"/>
        <v>0.24175494085414015</v>
      </c>
      <c r="F194" s="199">
        <f t="shared" si="33"/>
        <v>0.24965193655885348</v>
      </c>
      <c r="G194" s="199">
        <f t="shared" si="33"/>
        <v>0.29924100336013998</v>
      </c>
      <c r="H194" s="199">
        <f t="shared" si="33"/>
        <v>0.34405901979063092</v>
      </c>
      <c r="I194" s="199">
        <f t="shared" si="33"/>
        <v>0.35377555642513658</v>
      </c>
      <c r="J194" s="199">
        <f t="shared" si="33"/>
        <v>0.3486215844793687</v>
      </c>
      <c r="K194" s="199">
        <f t="shared" si="33"/>
        <v>0.22872892980787357</v>
      </c>
      <c r="L194" s="199">
        <f t="shared" si="33"/>
        <v>0.21486013990370983</v>
      </c>
      <c r="M194" s="199">
        <f t="shared" si="33"/>
        <v>0.17873857817894234</v>
      </c>
      <c r="N194" s="199">
        <f t="shared" si="33"/>
        <v>0.20907887155951504</v>
      </c>
      <c r="O194" s="199">
        <f t="shared" si="33"/>
        <v>0.23527162138965418</v>
      </c>
      <c r="P194" s="199">
        <f t="shared" si="33"/>
        <v>0.25409561395782154</v>
      </c>
      <c r="Q194" s="199">
        <f t="shared" si="33"/>
        <v>0.27398020989511912</v>
      </c>
    </row>
    <row r="195" spans="1:17" x14ac:dyDescent="0.25">
      <c r="A195" s="127" t="s">
        <v>148</v>
      </c>
      <c r="B195" s="200">
        <f t="shared" ref="B195:Q195" si="34">IF(B$94=0,0,B$94/B$70)</f>
        <v>0.23034878949240109</v>
      </c>
      <c r="C195" s="200">
        <f t="shared" si="34"/>
        <v>0.2302859113603892</v>
      </c>
      <c r="D195" s="200">
        <f t="shared" si="34"/>
        <v>0.22902185244118553</v>
      </c>
      <c r="E195" s="200">
        <f t="shared" si="34"/>
        <v>0.22950314298705543</v>
      </c>
      <c r="F195" s="200">
        <f t="shared" si="34"/>
        <v>0.22881016889318798</v>
      </c>
      <c r="G195" s="200">
        <f t="shared" si="34"/>
        <v>0.22701613952110106</v>
      </c>
      <c r="H195" s="200">
        <f t="shared" si="34"/>
        <v>0.2281059261500662</v>
      </c>
      <c r="I195" s="200">
        <f t="shared" si="34"/>
        <v>0.2279943031011103</v>
      </c>
      <c r="J195" s="200">
        <f t="shared" si="34"/>
        <v>0.22801801628925694</v>
      </c>
      <c r="K195" s="200">
        <f t="shared" si="34"/>
        <v>0.23073720648048732</v>
      </c>
      <c r="L195" s="200">
        <f t="shared" si="34"/>
        <v>0.23555187124150503</v>
      </c>
      <c r="M195" s="200">
        <f t="shared" si="34"/>
        <v>0.23688619988049292</v>
      </c>
      <c r="N195" s="200">
        <f t="shared" si="34"/>
        <v>0.26137267741547277</v>
      </c>
      <c r="O195" s="200">
        <f t="shared" si="34"/>
        <v>0.23483059199829798</v>
      </c>
      <c r="P195" s="200">
        <f t="shared" si="34"/>
        <v>0.23326803652400407</v>
      </c>
      <c r="Q195" s="200">
        <f t="shared" si="34"/>
        <v>0.23629063938014161</v>
      </c>
    </row>
    <row r="196" spans="1:17" x14ac:dyDescent="0.25">
      <c r="A196" s="142" t="s">
        <v>163</v>
      </c>
      <c r="B196" s="199">
        <f t="shared" ref="B196:Q196" si="35">IF(B$95=0,0,B$95/B$70)</f>
        <v>7.9330608684056947E-2</v>
      </c>
      <c r="C196" s="199">
        <f t="shared" si="35"/>
        <v>8.1233722431401131E-2</v>
      </c>
      <c r="D196" s="199">
        <f t="shared" si="35"/>
        <v>7.9517609352101393E-2</v>
      </c>
      <c r="E196" s="199">
        <f t="shared" si="35"/>
        <v>7.9512789435067677E-2</v>
      </c>
      <c r="F196" s="199">
        <f t="shared" si="35"/>
        <v>7.9592524712361529E-2</v>
      </c>
      <c r="G196" s="199">
        <f t="shared" si="35"/>
        <v>7.7051014334249782E-2</v>
      </c>
      <c r="H196" s="199">
        <f t="shared" si="35"/>
        <v>7.4402499159992502E-2</v>
      </c>
      <c r="I196" s="199">
        <f t="shared" si="35"/>
        <v>7.4496554409280602E-2</v>
      </c>
      <c r="J196" s="199">
        <f t="shared" si="35"/>
        <v>7.2005625873309984E-2</v>
      </c>
      <c r="K196" s="199">
        <f t="shared" si="35"/>
        <v>8.326614963670774E-2</v>
      </c>
      <c r="L196" s="199">
        <f t="shared" si="35"/>
        <v>8.0855848487180998E-2</v>
      </c>
      <c r="M196" s="199">
        <f t="shared" si="35"/>
        <v>8.4826173664331178E-2</v>
      </c>
      <c r="N196" s="199">
        <f t="shared" si="35"/>
        <v>7.0107045015742733E-2</v>
      </c>
      <c r="O196" s="199">
        <f t="shared" si="35"/>
        <v>7.8776988104198836E-2</v>
      </c>
      <c r="P196" s="199">
        <f t="shared" si="35"/>
        <v>7.6588851212158665E-2</v>
      </c>
      <c r="Q196" s="199">
        <f t="shared" si="35"/>
        <v>7.7063522930268968E-2</v>
      </c>
    </row>
    <row r="197" spans="1:17" x14ac:dyDescent="0.25">
      <c r="A197" s="142" t="s">
        <v>162</v>
      </c>
      <c r="B197" s="199">
        <f t="shared" ref="B197:Q197" si="36">IF(B$99=0,0,B$99/B$70)</f>
        <v>0.1377004224932673</v>
      </c>
      <c r="C197" s="199">
        <f t="shared" si="36"/>
        <v>0.13749488147046379</v>
      </c>
      <c r="D197" s="199">
        <f t="shared" si="36"/>
        <v>0.13648131122314794</v>
      </c>
      <c r="E197" s="199">
        <f t="shared" si="36"/>
        <v>0.13608843879869473</v>
      </c>
      <c r="F197" s="199">
        <f t="shared" si="36"/>
        <v>0.13597885707636687</v>
      </c>
      <c r="G197" s="199">
        <f t="shared" si="36"/>
        <v>0.133816734076941</v>
      </c>
      <c r="H197" s="199">
        <f t="shared" si="36"/>
        <v>0.13549877374087899</v>
      </c>
      <c r="I197" s="199">
        <f t="shared" si="36"/>
        <v>0.13546314378660884</v>
      </c>
      <c r="J197" s="199">
        <f t="shared" si="36"/>
        <v>0.1347014664087697</v>
      </c>
      <c r="K197" s="199">
        <f t="shared" si="36"/>
        <v>0.13657347333669134</v>
      </c>
      <c r="L197" s="199">
        <f t="shared" si="36"/>
        <v>0.14097793237415024</v>
      </c>
      <c r="M197" s="199">
        <f t="shared" si="36"/>
        <v>0.14013513062757765</v>
      </c>
      <c r="N197" s="199">
        <f t="shared" si="36"/>
        <v>0.15642437451542174</v>
      </c>
      <c r="O197" s="199">
        <f t="shared" si="36"/>
        <v>0.13939879315365172</v>
      </c>
      <c r="P197" s="199">
        <f t="shared" si="36"/>
        <v>0.13844800218422804</v>
      </c>
      <c r="Q197" s="199">
        <f t="shared" si="36"/>
        <v>0.13814254711918006</v>
      </c>
    </row>
    <row r="198" spans="1:17" x14ac:dyDescent="0.25">
      <c r="A198" s="140" t="s">
        <v>161</v>
      </c>
      <c r="B198" s="198">
        <f t="shared" ref="B198:Q198" si="37">IF(B$110=0,0,B$110/B$70)</f>
        <v>1.3317758315076767E-2</v>
      </c>
      <c r="C198" s="198">
        <f t="shared" si="37"/>
        <v>1.1557307458524286E-2</v>
      </c>
      <c r="D198" s="198">
        <f t="shared" si="37"/>
        <v>1.302293186593621E-2</v>
      </c>
      <c r="E198" s="198">
        <f t="shared" si="37"/>
        <v>1.3901914753293028E-2</v>
      </c>
      <c r="F198" s="198">
        <f t="shared" si="37"/>
        <v>1.3238787104459623E-2</v>
      </c>
      <c r="G198" s="198">
        <f t="shared" si="37"/>
        <v>1.6148391109910263E-2</v>
      </c>
      <c r="H198" s="198">
        <f t="shared" si="37"/>
        <v>1.8204653249194704E-2</v>
      </c>
      <c r="I198" s="198">
        <f t="shared" si="37"/>
        <v>1.8034604905220894E-2</v>
      </c>
      <c r="J198" s="198">
        <f t="shared" si="37"/>
        <v>2.1310924007177219E-2</v>
      </c>
      <c r="K198" s="198">
        <f t="shared" si="37"/>
        <v>1.0897583507088247E-2</v>
      </c>
      <c r="L198" s="198">
        <f t="shared" si="37"/>
        <v>1.3718090380173699E-2</v>
      </c>
      <c r="M198" s="198">
        <f t="shared" si="37"/>
        <v>1.1924895588584086E-2</v>
      </c>
      <c r="N198" s="198">
        <f t="shared" si="37"/>
        <v>3.4841257884308315E-2</v>
      </c>
      <c r="O198" s="198">
        <f t="shared" si="37"/>
        <v>1.6654810740447425E-2</v>
      </c>
      <c r="P198" s="198">
        <f t="shared" si="37"/>
        <v>1.823118312761747E-2</v>
      </c>
      <c r="Q198" s="198">
        <f t="shared" si="37"/>
        <v>2.1084569330692603E-2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43</v>
      </c>
      <c r="B200" s="77">
        <f t="shared" ref="B200:Q200" si="38">SUM(B$201:B$206,B$210:B$211,B$213:B$215)</f>
        <v>1</v>
      </c>
      <c r="C200" s="77">
        <f t="shared" si="38"/>
        <v>0.99999999999999967</v>
      </c>
      <c r="D200" s="77">
        <f t="shared" si="38"/>
        <v>1</v>
      </c>
      <c r="E200" s="77">
        <f t="shared" si="38"/>
        <v>0.99999999999999978</v>
      </c>
      <c r="F200" s="77">
        <f t="shared" si="38"/>
        <v>1.0000000000000002</v>
      </c>
      <c r="G200" s="77">
        <f t="shared" si="38"/>
        <v>0.99999999999999989</v>
      </c>
      <c r="H200" s="77">
        <f t="shared" si="38"/>
        <v>0.99999999999999978</v>
      </c>
      <c r="I200" s="77">
        <f t="shared" si="38"/>
        <v>1</v>
      </c>
      <c r="J200" s="77">
        <f t="shared" si="38"/>
        <v>0.99999999999999967</v>
      </c>
      <c r="K200" s="77">
        <f t="shared" si="38"/>
        <v>0.99999999999999989</v>
      </c>
      <c r="L200" s="77">
        <f t="shared" si="38"/>
        <v>1</v>
      </c>
      <c r="M200" s="77">
        <f t="shared" si="38"/>
        <v>1.0000000000000002</v>
      </c>
      <c r="N200" s="77">
        <f t="shared" si="38"/>
        <v>1.0000000000000002</v>
      </c>
      <c r="O200" s="77">
        <f t="shared" si="38"/>
        <v>1</v>
      </c>
      <c r="P200" s="77">
        <f t="shared" si="38"/>
        <v>1</v>
      </c>
      <c r="Q200" s="77">
        <f t="shared" si="38"/>
        <v>1</v>
      </c>
    </row>
    <row r="201" spans="1:17" x14ac:dyDescent="0.25">
      <c r="A201" s="132" t="s">
        <v>84</v>
      </c>
      <c r="B201" s="203">
        <f t="shared" ref="B201:Q201" si="39">IF(B$113=0,0,B$113/B$112)</f>
        <v>3.5786782086259755E-3</v>
      </c>
      <c r="C201" s="203">
        <f t="shared" si="39"/>
        <v>3.8637455965836957E-3</v>
      </c>
      <c r="D201" s="203">
        <f t="shared" si="39"/>
        <v>4.4973890433945536E-3</v>
      </c>
      <c r="E201" s="203">
        <f t="shared" si="39"/>
        <v>4.584010852849975E-3</v>
      </c>
      <c r="F201" s="203">
        <f t="shared" si="39"/>
        <v>5.8810528862624665E-3</v>
      </c>
      <c r="G201" s="203">
        <f t="shared" si="39"/>
        <v>5.2585004488267468E-3</v>
      </c>
      <c r="H201" s="203">
        <f t="shared" si="39"/>
        <v>5.9740889054013578E-3</v>
      </c>
      <c r="I201" s="203">
        <f t="shared" si="39"/>
        <v>5.9064857505430456E-3</v>
      </c>
      <c r="J201" s="203">
        <f t="shared" si="39"/>
        <v>6.9024805695786385E-3</v>
      </c>
      <c r="K201" s="203">
        <f t="shared" si="39"/>
        <v>4.9056717658998352E-3</v>
      </c>
      <c r="L201" s="203">
        <f t="shared" si="39"/>
        <v>5.5500512008542432E-3</v>
      </c>
      <c r="M201" s="203">
        <f t="shared" si="39"/>
        <v>4.2738174250574979E-3</v>
      </c>
      <c r="N201" s="203">
        <f t="shared" si="39"/>
        <v>5.1553204006410001E-3</v>
      </c>
      <c r="O201" s="203">
        <f t="shared" si="39"/>
        <v>3.842313580178558E-3</v>
      </c>
      <c r="P201" s="203">
        <f t="shared" si="39"/>
        <v>3.8298208270625255E-3</v>
      </c>
      <c r="Q201" s="203">
        <f t="shared" si="39"/>
        <v>3.6839483328902824E-3</v>
      </c>
    </row>
    <row r="202" spans="1:17" x14ac:dyDescent="0.25">
      <c r="A202" s="76" t="s">
        <v>83</v>
      </c>
      <c r="B202" s="202">
        <f t="shared" ref="B202:Q202" si="40">IF(B$114=0,0,B$114/B$112)</f>
        <v>7.1338529902327833E-4</v>
      </c>
      <c r="C202" s="202">
        <f t="shared" si="40"/>
        <v>7.8896259966735466E-4</v>
      </c>
      <c r="D202" s="202">
        <f t="shared" si="40"/>
        <v>9.5077169524466999E-4</v>
      </c>
      <c r="E202" s="202">
        <f t="shared" si="40"/>
        <v>9.7277605445264005E-4</v>
      </c>
      <c r="F202" s="202">
        <f t="shared" si="40"/>
        <v>1.3079472470545327E-3</v>
      </c>
      <c r="G202" s="202">
        <f t="shared" si="40"/>
        <v>1.1497094707904284E-3</v>
      </c>
      <c r="H202" s="202">
        <f t="shared" si="40"/>
        <v>1.3320294481635512E-3</v>
      </c>
      <c r="I202" s="202">
        <f t="shared" si="40"/>
        <v>1.3143204963407418E-3</v>
      </c>
      <c r="J202" s="202">
        <f t="shared" si="40"/>
        <v>1.5734663780640585E-3</v>
      </c>
      <c r="K202" s="202">
        <f t="shared" si="40"/>
        <v>1.0594920441577393E-3</v>
      </c>
      <c r="L202" s="202">
        <f t="shared" si="40"/>
        <v>1.2253741011089964E-3</v>
      </c>
      <c r="M202" s="202">
        <f t="shared" si="40"/>
        <v>8.9574198670186195E-4</v>
      </c>
      <c r="N202" s="202">
        <f t="shared" si="40"/>
        <v>1.1253347560972473E-3</v>
      </c>
      <c r="O202" s="202">
        <f t="shared" si="40"/>
        <v>7.8667765023101774E-4</v>
      </c>
      <c r="P202" s="202">
        <f t="shared" si="40"/>
        <v>7.8417303590738556E-4</v>
      </c>
      <c r="Q202" s="202">
        <f t="shared" si="40"/>
        <v>7.4704719564386713E-4</v>
      </c>
    </row>
    <row r="203" spans="1:17" x14ac:dyDescent="0.25">
      <c r="A203" s="76" t="s">
        <v>82</v>
      </c>
      <c r="B203" s="202">
        <f t="shared" ref="B203:Q203" si="41">IF(B$115=0,0,B$115/B$112)</f>
        <v>3.3024715611715841E-2</v>
      </c>
      <c r="C203" s="202">
        <f t="shared" si="41"/>
        <v>3.3252809515643342E-2</v>
      </c>
      <c r="D203" s="202">
        <f t="shared" si="41"/>
        <v>3.4578609835361221E-2</v>
      </c>
      <c r="E203" s="202">
        <f t="shared" si="41"/>
        <v>3.4759577030808203E-2</v>
      </c>
      <c r="F203" s="202">
        <f t="shared" si="41"/>
        <v>3.6865631135262859E-2</v>
      </c>
      <c r="G203" s="202">
        <f t="shared" si="41"/>
        <v>3.5518890431810821E-2</v>
      </c>
      <c r="H203" s="202">
        <f t="shared" si="41"/>
        <v>3.6998033654615223E-2</v>
      </c>
      <c r="I203" s="202">
        <f t="shared" si="41"/>
        <v>3.6943406203768146E-2</v>
      </c>
      <c r="J203" s="202">
        <f t="shared" si="41"/>
        <v>3.8368467209569004E-2</v>
      </c>
      <c r="K203" s="202">
        <f t="shared" si="41"/>
        <v>3.4780938285296076E-2</v>
      </c>
      <c r="L203" s="202">
        <f t="shared" si="41"/>
        <v>3.59492835759775E-2</v>
      </c>
      <c r="M203" s="202">
        <f t="shared" si="41"/>
        <v>3.3807720529109721E-2</v>
      </c>
      <c r="N203" s="202">
        <f t="shared" si="41"/>
        <v>3.5032914953256888E-2</v>
      </c>
      <c r="O203" s="202">
        <f t="shared" si="41"/>
        <v>3.2773153307886382E-2</v>
      </c>
      <c r="P203" s="202">
        <f t="shared" si="41"/>
        <v>3.2674096265273976E-2</v>
      </c>
      <c r="Q203" s="202">
        <f t="shared" si="41"/>
        <v>3.2367598948622324E-2</v>
      </c>
    </row>
    <row r="204" spans="1:17" x14ac:dyDescent="0.25">
      <c r="A204" s="76" t="s">
        <v>81</v>
      </c>
      <c r="B204" s="202">
        <f t="shared" ref="B204:Q204" si="42">IF(B$116=0,0,B$116/B$112)</f>
        <v>2.4501783628557896E-3</v>
      </c>
      <c r="C204" s="202">
        <f t="shared" si="42"/>
        <v>2.7405261181454124E-3</v>
      </c>
      <c r="D204" s="202">
        <f t="shared" si="42"/>
        <v>3.3545241462330281E-3</v>
      </c>
      <c r="E204" s="202">
        <f t="shared" si="42"/>
        <v>3.4378733622808257E-3</v>
      </c>
      <c r="F204" s="202">
        <f t="shared" si="42"/>
        <v>4.7147743427524685E-3</v>
      </c>
      <c r="G204" s="202">
        <f t="shared" si="42"/>
        <v>4.115274789927589E-3</v>
      </c>
      <c r="H204" s="202">
        <f t="shared" si="42"/>
        <v>4.8065716245720754E-3</v>
      </c>
      <c r="I204" s="202">
        <f t="shared" si="42"/>
        <v>4.7388026926119976E-3</v>
      </c>
      <c r="J204" s="202">
        <f t="shared" si="42"/>
        <v>5.7283095179640059E-3</v>
      </c>
      <c r="K204" s="202">
        <f t="shared" si="42"/>
        <v>3.7727860779747393E-3</v>
      </c>
      <c r="L204" s="202">
        <f t="shared" si="42"/>
        <v>4.4039448730905928E-3</v>
      </c>
      <c r="M204" s="202">
        <f t="shared" si="42"/>
        <v>3.1483511576839711E-3</v>
      </c>
      <c r="N204" s="202">
        <f t="shared" si="42"/>
        <v>4.0253112676738477E-3</v>
      </c>
      <c r="O204" s="202">
        <f t="shared" si="42"/>
        <v>2.7359396780194212E-3</v>
      </c>
      <c r="P204" s="202">
        <f t="shared" si="42"/>
        <v>2.7273139661966226E-3</v>
      </c>
      <c r="Q204" s="202">
        <f t="shared" si="42"/>
        <v>2.5865965045158007E-3</v>
      </c>
    </row>
    <row r="205" spans="1:17" x14ac:dyDescent="0.25">
      <c r="A205" s="129" t="s">
        <v>80</v>
      </c>
      <c r="B205" s="201">
        <f t="shared" ref="B205:Q205" si="43">IF(B$117=0,0,B$117/B$112)</f>
        <v>1.7433672185869613E-3</v>
      </c>
      <c r="C205" s="201">
        <f t="shared" si="43"/>
        <v>1.7482971036629161E-3</v>
      </c>
      <c r="D205" s="201">
        <f t="shared" si="43"/>
        <v>1.7772496653538352E-3</v>
      </c>
      <c r="E205" s="201">
        <f t="shared" si="43"/>
        <v>1.7831510661115236E-3</v>
      </c>
      <c r="F205" s="201">
        <f t="shared" si="43"/>
        <v>1.8019279682183137E-3</v>
      </c>
      <c r="G205" s="201">
        <f t="shared" si="43"/>
        <v>1.7763904621336236E-3</v>
      </c>
      <c r="H205" s="201">
        <f t="shared" si="43"/>
        <v>1.8106291551953416E-3</v>
      </c>
      <c r="I205" s="201">
        <f t="shared" si="43"/>
        <v>1.7993766744224106E-3</v>
      </c>
      <c r="J205" s="201">
        <f t="shared" si="43"/>
        <v>1.8037686971799588E-3</v>
      </c>
      <c r="K205" s="201">
        <f t="shared" si="43"/>
        <v>1.7631938270697598E-3</v>
      </c>
      <c r="L205" s="201">
        <f t="shared" si="43"/>
        <v>1.7733608880400448E-3</v>
      </c>
      <c r="M205" s="201">
        <f t="shared" si="43"/>
        <v>1.7519795887402045E-3</v>
      </c>
      <c r="N205" s="201">
        <f t="shared" si="43"/>
        <v>1.7527697032235414E-3</v>
      </c>
      <c r="O205" s="201">
        <f t="shared" si="43"/>
        <v>1.7226346573727752E-3</v>
      </c>
      <c r="P205" s="201">
        <f t="shared" si="43"/>
        <v>1.7280138520781121E-3</v>
      </c>
      <c r="Q205" s="201">
        <f t="shared" si="43"/>
        <v>1.720518467173473E-3</v>
      </c>
    </row>
    <row r="206" spans="1:17" x14ac:dyDescent="0.25">
      <c r="A206" s="127" t="s">
        <v>147</v>
      </c>
      <c r="B206" s="200">
        <f t="shared" ref="B206:Q206" si="44">IF(B$122=0,0,B$122/B$112)</f>
        <v>0.47188949871024144</v>
      </c>
      <c r="C206" s="200">
        <f t="shared" si="44"/>
        <v>0.46872955479437634</v>
      </c>
      <c r="D206" s="200">
        <f t="shared" si="44"/>
        <v>0.4690857025758543</v>
      </c>
      <c r="E206" s="200">
        <f t="shared" si="44"/>
        <v>0.4691223404468351</v>
      </c>
      <c r="F206" s="200">
        <f t="shared" si="44"/>
        <v>0.47566040088726497</v>
      </c>
      <c r="G206" s="200">
        <f t="shared" si="44"/>
        <v>0.47157033718955016</v>
      </c>
      <c r="H206" s="200">
        <f t="shared" si="44"/>
        <v>0.46451097628634763</v>
      </c>
      <c r="I206" s="200">
        <f t="shared" si="44"/>
        <v>0.45882106443453829</v>
      </c>
      <c r="J206" s="200">
        <f t="shared" si="44"/>
        <v>0.45553200124909621</v>
      </c>
      <c r="K206" s="200">
        <f t="shared" si="44"/>
        <v>0.46562071307295966</v>
      </c>
      <c r="L206" s="200">
        <f t="shared" si="44"/>
        <v>0.46390090672650347</v>
      </c>
      <c r="M206" s="200">
        <f t="shared" si="44"/>
        <v>0.4687804240611893</v>
      </c>
      <c r="N206" s="200">
        <f t="shared" si="44"/>
        <v>0.46509053478450163</v>
      </c>
      <c r="O206" s="200">
        <f t="shared" si="44"/>
        <v>0.46862879116413758</v>
      </c>
      <c r="P206" s="200">
        <f t="shared" si="44"/>
        <v>0.46732977634831663</v>
      </c>
      <c r="Q206" s="200">
        <f t="shared" si="44"/>
        <v>0.46730167717084026</v>
      </c>
    </row>
    <row r="207" spans="1:17" x14ac:dyDescent="0.25">
      <c r="A207" s="142" t="s">
        <v>160</v>
      </c>
      <c r="B207" s="199">
        <f t="shared" ref="B207:Q207" si="45">IF(B$123=0,0,B$123/B$112)</f>
        <v>0.21918134176887508</v>
      </c>
      <c r="C207" s="199">
        <f t="shared" si="45"/>
        <v>0.19559721522446505</v>
      </c>
      <c r="D207" s="199">
        <f t="shared" si="45"/>
        <v>0.19860258076404019</v>
      </c>
      <c r="E207" s="199">
        <f t="shared" si="45"/>
        <v>0.17948847584207167</v>
      </c>
      <c r="F207" s="199">
        <f t="shared" si="45"/>
        <v>0.16800426741812011</v>
      </c>
      <c r="G207" s="199">
        <f t="shared" si="45"/>
        <v>0.17548547375521847</v>
      </c>
      <c r="H207" s="199">
        <f t="shared" si="45"/>
        <v>0.17205633440203366</v>
      </c>
      <c r="I207" s="199">
        <f t="shared" si="45"/>
        <v>0.16946039410446526</v>
      </c>
      <c r="J207" s="199">
        <f t="shared" si="45"/>
        <v>0.16034890802647794</v>
      </c>
      <c r="K207" s="199">
        <f t="shared" si="45"/>
        <v>0.1573428611812254</v>
      </c>
      <c r="L207" s="199">
        <f t="shared" si="45"/>
        <v>0.1557744266753775</v>
      </c>
      <c r="M207" s="199">
        <f t="shared" si="45"/>
        <v>0.16062718583668231</v>
      </c>
      <c r="N207" s="199">
        <f t="shared" si="45"/>
        <v>0.15586924189729529</v>
      </c>
      <c r="O207" s="199">
        <f t="shared" si="45"/>
        <v>0.15881773871354177</v>
      </c>
      <c r="P207" s="199">
        <f t="shared" si="45"/>
        <v>0.15158220082247489</v>
      </c>
      <c r="Q207" s="199">
        <f t="shared" si="45"/>
        <v>0.14971855159533423</v>
      </c>
    </row>
    <row r="208" spans="1:17" x14ac:dyDescent="0.25">
      <c r="A208" s="142" t="s">
        <v>159</v>
      </c>
      <c r="B208" s="199">
        <f t="shared" ref="B208:Q208" si="46">IF(B$129=0,0,B$129/B$112)</f>
        <v>0.25270815694136639</v>
      </c>
      <c r="C208" s="199">
        <f t="shared" si="46"/>
        <v>0.27313233956991123</v>
      </c>
      <c r="D208" s="199">
        <f t="shared" si="46"/>
        <v>0.27048312181181411</v>
      </c>
      <c r="E208" s="199">
        <f t="shared" si="46"/>
        <v>0.28963386460476331</v>
      </c>
      <c r="F208" s="199">
        <f t="shared" si="46"/>
        <v>0.30765613346914472</v>
      </c>
      <c r="G208" s="199">
        <f t="shared" si="46"/>
        <v>0.29608486343433166</v>
      </c>
      <c r="H208" s="199">
        <f t="shared" si="46"/>
        <v>0.29245464188431392</v>
      </c>
      <c r="I208" s="199">
        <f t="shared" si="46"/>
        <v>0.28936067033007296</v>
      </c>
      <c r="J208" s="199">
        <f t="shared" si="46"/>
        <v>0.29518309322261821</v>
      </c>
      <c r="K208" s="199">
        <f t="shared" si="46"/>
        <v>0.30827785189173423</v>
      </c>
      <c r="L208" s="199">
        <f t="shared" si="46"/>
        <v>0.30812648005112603</v>
      </c>
      <c r="M208" s="199">
        <f t="shared" si="46"/>
        <v>0.30815323822450708</v>
      </c>
      <c r="N208" s="199">
        <f t="shared" si="46"/>
        <v>0.30922129288720634</v>
      </c>
      <c r="O208" s="199">
        <f t="shared" si="46"/>
        <v>0.30981105245059565</v>
      </c>
      <c r="P208" s="199">
        <f t="shared" si="46"/>
        <v>0.31574757552584176</v>
      </c>
      <c r="Q208" s="199">
        <f t="shared" si="46"/>
        <v>0.31758312557550594</v>
      </c>
    </row>
    <row r="209" spans="1:17" x14ac:dyDescent="0.25">
      <c r="A209" s="127" t="s">
        <v>146</v>
      </c>
      <c r="B209" s="200">
        <f t="shared" ref="B209:Q209" si="47">IF(B$130=0,0,B$130/B$112)</f>
        <v>0.31004243832028733</v>
      </c>
      <c r="C209" s="200">
        <f t="shared" si="47"/>
        <v>0.30354718738988129</v>
      </c>
      <c r="D209" s="200">
        <f t="shared" si="47"/>
        <v>0.30226659419005836</v>
      </c>
      <c r="E209" s="200">
        <f t="shared" si="47"/>
        <v>0.30169536409255893</v>
      </c>
      <c r="F209" s="200">
        <f t="shared" si="47"/>
        <v>0.30325453112041861</v>
      </c>
      <c r="G209" s="200">
        <f t="shared" si="47"/>
        <v>0.30060635950510711</v>
      </c>
      <c r="H209" s="200">
        <f t="shared" si="47"/>
        <v>0.31122618197947516</v>
      </c>
      <c r="I209" s="200">
        <f t="shared" si="47"/>
        <v>0.30685459241465168</v>
      </c>
      <c r="J209" s="200">
        <f t="shared" si="47"/>
        <v>0.30828308189795328</v>
      </c>
      <c r="K209" s="200">
        <f t="shared" si="47"/>
        <v>0.29727699528163171</v>
      </c>
      <c r="L209" s="200">
        <f t="shared" si="47"/>
        <v>0.29718034985840319</v>
      </c>
      <c r="M209" s="200">
        <f t="shared" si="47"/>
        <v>0.2963260493946448</v>
      </c>
      <c r="N209" s="200">
        <f t="shared" si="47"/>
        <v>0.30112145700153403</v>
      </c>
      <c r="O209" s="200">
        <f t="shared" si="47"/>
        <v>0.29760486036481149</v>
      </c>
      <c r="P209" s="200">
        <f t="shared" si="47"/>
        <v>0.3074650078450395</v>
      </c>
      <c r="Q209" s="200">
        <f t="shared" si="47"/>
        <v>0.3052723557197366</v>
      </c>
    </row>
    <row r="210" spans="1:17" x14ac:dyDescent="0.25">
      <c r="A210" s="142" t="s">
        <v>158</v>
      </c>
      <c r="B210" s="199">
        <f t="shared" ref="B210:Q210" si="48">IF(B$131=0,0,B$131/B$112)</f>
        <v>0.13299856804871527</v>
      </c>
      <c r="C210" s="199">
        <f t="shared" si="48"/>
        <v>0.1349200533937312</v>
      </c>
      <c r="D210" s="199">
        <f t="shared" si="48"/>
        <v>0.14067267593977276</v>
      </c>
      <c r="E210" s="199">
        <f t="shared" si="48"/>
        <v>0.13369450544180833</v>
      </c>
      <c r="F210" s="199">
        <f t="shared" si="48"/>
        <v>0.12677541802897779</v>
      </c>
      <c r="G210" s="199">
        <f t="shared" si="48"/>
        <v>0.11187129114541282</v>
      </c>
      <c r="H210" s="199">
        <f t="shared" si="48"/>
        <v>8.6293915728815812E-2</v>
      </c>
      <c r="I210" s="199">
        <f t="shared" si="48"/>
        <v>8.4496356763861857E-2</v>
      </c>
      <c r="J210" s="199">
        <f t="shared" si="48"/>
        <v>8.2043446416076027E-2</v>
      </c>
      <c r="K210" s="199">
        <f t="shared" si="48"/>
        <v>0.12162873214458859</v>
      </c>
      <c r="L210" s="199">
        <f t="shared" si="48"/>
        <v>0.11271959928950594</v>
      </c>
      <c r="M210" s="199">
        <f t="shared" si="48"/>
        <v>0.11402794357497067</v>
      </c>
      <c r="N210" s="199">
        <f t="shared" si="48"/>
        <v>9.6953502501636368E-2</v>
      </c>
      <c r="O210" s="199">
        <f t="shared" si="48"/>
        <v>0.10066069636083613</v>
      </c>
      <c r="P210" s="199">
        <f t="shared" si="48"/>
        <v>9.2184655471940657E-2</v>
      </c>
      <c r="Q210" s="199">
        <f t="shared" si="48"/>
        <v>8.2925080195451778E-2</v>
      </c>
    </row>
    <row r="211" spans="1:17" x14ac:dyDescent="0.25">
      <c r="A211" s="142" t="s">
        <v>157</v>
      </c>
      <c r="B211" s="199">
        <f t="shared" ref="B211:Q211" si="49">IF(B$136=0,0,B$136/B$112)</f>
        <v>0.17704387027157215</v>
      </c>
      <c r="C211" s="199">
        <f t="shared" si="49"/>
        <v>0.16862713399614998</v>
      </c>
      <c r="D211" s="199">
        <f t="shared" si="49"/>
        <v>0.16159391825028566</v>
      </c>
      <c r="E211" s="199">
        <f t="shared" si="49"/>
        <v>0.1680008586507506</v>
      </c>
      <c r="F211" s="199">
        <f t="shared" si="49"/>
        <v>0.17647911309144079</v>
      </c>
      <c r="G211" s="199">
        <f t="shared" si="49"/>
        <v>0.18873506835969431</v>
      </c>
      <c r="H211" s="199">
        <f t="shared" si="49"/>
        <v>0.22493226625065937</v>
      </c>
      <c r="I211" s="199">
        <f t="shared" si="49"/>
        <v>0.22235823565078966</v>
      </c>
      <c r="J211" s="199">
        <f t="shared" si="49"/>
        <v>0.22623963548187723</v>
      </c>
      <c r="K211" s="199">
        <f t="shared" si="49"/>
        <v>0.17564826313704313</v>
      </c>
      <c r="L211" s="199">
        <f t="shared" si="49"/>
        <v>0.18446075056889727</v>
      </c>
      <c r="M211" s="199">
        <f t="shared" si="49"/>
        <v>0.18229810581967421</v>
      </c>
      <c r="N211" s="199">
        <f t="shared" si="49"/>
        <v>0.20416795449989775</v>
      </c>
      <c r="O211" s="199">
        <f t="shared" si="49"/>
        <v>0.19694416400397541</v>
      </c>
      <c r="P211" s="199">
        <f t="shared" si="49"/>
        <v>0.21528035237309881</v>
      </c>
      <c r="Q211" s="199">
        <f t="shared" si="49"/>
        <v>0.22234727552428477</v>
      </c>
    </row>
    <row r="212" spans="1:17" x14ac:dyDescent="0.25">
      <c r="A212" s="127" t="s">
        <v>145</v>
      </c>
      <c r="B212" s="200">
        <f t="shared" ref="B212:Q212" si="50">IF(B$137=0,0,B$137/B$112)</f>
        <v>0.17655773826866328</v>
      </c>
      <c r="C212" s="200">
        <f t="shared" si="50"/>
        <v>0.18532891688203951</v>
      </c>
      <c r="D212" s="200">
        <f t="shared" si="50"/>
        <v>0.18348915884849984</v>
      </c>
      <c r="E212" s="200">
        <f t="shared" si="50"/>
        <v>0.18364490709410269</v>
      </c>
      <c r="F212" s="200">
        <f t="shared" si="50"/>
        <v>0.1705137344127659</v>
      </c>
      <c r="G212" s="200">
        <f t="shared" si="50"/>
        <v>0.1800045377018534</v>
      </c>
      <c r="H212" s="200">
        <f t="shared" si="50"/>
        <v>0.17334148894622944</v>
      </c>
      <c r="I212" s="200">
        <f t="shared" si="50"/>
        <v>0.18362195133312398</v>
      </c>
      <c r="J212" s="200">
        <f t="shared" si="50"/>
        <v>0.1818084244805945</v>
      </c>
      <c r="K212" s="200">
        <f t="shared" si="50"/>
        <v>0.19082020964501034</v>
      </c>
      <c r="L212" s="200">
        <f t="shared" si="50"/>
        <v>0.19001672877602185</v>
      </c>
      <c r="M212" s="200">
        <f t="shared" si="50"/>
        <v>0.19101591585687275</v>
      </c>
      <c r="N212" s="200">
        <f t="shared" si="50"/>
        <v>0.18669635713307198</v>
      </c>
      <c r="O212" s="200">
        <f t="shared" si="50"/>
        <v>0.19190562959736282</v>
      </c>
      <c r="P212" s="200">
        <f t="shared" si="50"/>
        <v>0.18346179786012526</v>
      </c>
      <c r="Q212" s="200">
        <f t="shared" si="50"/>
        <v>0.18632025766057753</v>
      </c>
    </row>
    <row r="213" spans="1:17" x14ac:dyDescent="0.25">
      <c r="A213" s="142" t="s">
        <v>156</v>
      </c>
      <c r="B213" s="199">
        <f t="shared" ref="B213:Q213" si="51">IF(B$138=0,0,B$138/B$112)</f>
        <v>5.758049269706407E-2</v>
      </c>
      <c r="C213" s="199">
        <f t="shared" si="51"/>
        <v>5.8423517687125399E-2</v>
      </c>
      <c r="D213" s="199">
        <f t="shared" si="51"/>
        <v>5.642061633622223E-2</v>
      </c>
      <c r="E213" s="199">
        <f t="shared" si="51"/>
        <v>5.2790467737004056E-2</v>
      </c>
      <c r="F213" s="199">
        <f t="shared" si="51"/>
        <v>5.1467998409600639E-2</v>
      </c>
      <c r="G213" s="199">
        <f t="shared" si="51"/>
        <v>5.133917169560355E-2</v>
      </c>
      <c r="H213" s="199">
        <f t="shared" si="51"/>
        <v>4.8830699832645638E-2</v>
      </c>
      <c r="I213" s="199">
        <f t="shared" si="51"/>
        <v>4.9480106906689941E-2</v>
      </c>
      <c r="J213" s="199">
        <f t="shared" si="51"/>
        <v>5.265675748488774E-2</v>
      </c>
      <c r="K213" s="199">
        <f t="shared" si="51"/>
        <v>5.8827323864074722E-2</v>
      </c>
      <c r="L213" s="199">
        <f t="shared" si="51"/>
        <v>5.6601965598139924E-2</v>
      </c>
      <c r="M213" s="199">
        <f t="shared" si="51"/>
        <v>4.9749713509244925E-2</v>
      </c>
      <c r="N213" s="199">
        <f t="shared" si="51"/>
        <v>4.4437369033681999E-2</v>
      </c>
      <c r="O213" s="199">
        <f t="shared" si="51"/>
        <v>4.703404059986184E-2</v>
      </c>
      <c r="P213" s="199">
        <f t="shared" si="51"/>
        <v>4.7433164907570637E-2</v>
      </c>
      <c r="Q213" s="199">
        <f t="shared" si="51"/>
        <v>4.9162960052789306E-2</v>
      </c>
    </row>
    <row r="214" spans="1:17" x14ac:dyDescent="0.25">
      <c r="A214" s="142" t="s">
        <v>155</v>
      </c>
      <c r="B214" s="199">
        <f t="shared" ref="B214:Q214" si="52">IF(B$142=0,0,B$142/B$112)</f>
        <v>0.10236354171813397</v>
      </c>
      <c r="C214" s="199">
        <f t="shared" si="52"/>
        <v>0.1047543803964598</v>
      </c>
      <c r="D214" s="199">
        <f t="shared" si="52"/>
        <v>0.1033823200236634</v>
      </c>
      <c r="E214" s="199">
        <f t="shared" si="52"/>
        <v>0.10518345964802178</v>
      </c>
      <c r="F214" s="199">
        <f t="shared" si="52"/>
        <v>9.9813995203913583E-2</v>
      </c>
      <c r="G214" s="199">
        <f t="shared" si="52"/>
        <v>0.10307173144558736</v>
      </c>
      <c r="H214" s="199">
        <f t="shared" si="52"/>
        <v>0.10634693368098933</v>
      </c>
      <c r="I214" s="199">
        <f t="shared" si="52"/>
        <v>0.1176046304649816</v>
      </c>
      <c r="J214" s="199">
        <f t="shared" si="52"/>
        <v>0.11467072073065294</v>
      </c>
      <c r="K214" s="199">
        <f t="shared" si="52"/>
        <v>0.11953513547742438</v>
      </c>
      <c r="L214" s="199">
        <f t="shared" si="52"/>
        <v>0.11839699213326457</v>
      </c>
      <c r="M214" s="199">
        <f t="shared" si="52"/>
        <v>0.11819989394761728</v>
      </c>
      <c r="N214" s="199">
        <f t="shared" si="52"/>
        <v>0.11501231404996662</v>
      </c>
      <c r="O214" s="199">
        <f t="shared" si="52"/>
        <v>0.11780344659426178</v>
      </c>
      <c r="P214" s="199">
        <f t="shared" si="52"/>
        <v>0.11452068027565632</v>
      </c>
      <c r="Q214" s="199">
        <f t="shared" si="52"/>
        <v>0.11808648130371811</v>
      </c>
    </row>
    <row r="215" spans="1:17" x14ac:dyDescent="0.25">
      <c r="A215" s="140" t="s">
        <v>154</v>
      </c>
      <c r="B215" s="198">
        <f t="shared" ref="B215:Q215" si="53">IF(B$153=0,0,B$153/B$112)</f>
        <v>1.6613703853465285E-2</v>
      </c>
      <c r="C215" s="198">
        <f t="shared" si="53"/>
        <v>2.2151018798454287E-2</v>
      </c>
      <c r="D215" s="198">
        <f t="shared" si="53"/>
        <v>2.3686222488614263E-2</v>
      </c>
      <c r="E215" s="198">
        <f t="shared" si="53"/>
        <v>2.5670979709076881E-2</v>
      </c>
      <c r="F215" s="198">
        <f t="shared" si="53"/>
        <v>1.9231740799251728E-2</v>
      </c>
      <c r="G215" s="198">
        <f t="shared" si="53"/>
        <v>2.5593634560662448E-2</v>
      </c>
      <c r="H215" s="198">
        <f t="shared" si="53"/>
        <v>1.8163855432594432E-2</v>
      </c>
      <c r="I215" s="198">
        <f t="shared" si="53"/>
        <v>1.6537213961452444E-2</v>
      </c>
      <c r="J215" s="198">
        <f t="shared" si="53"/>
        <v>1.4480946265053829E-2</v>
      </c>
      <c r="K215" s="198">
        <f t="shared" si="53"/>
        <v>1.2457750303511234E-2</v>
      </c>
      <c r="L215" s="198">
        <f t="shared" si="53"/>
        <v>1.501777104461747E-2</v>
      </c>
      <c r="M215" s="198">
        <f t="shared" si="53"/>
        <v>2.3066308400010494E-2</v>
      </c>
      <c r="N215" s="198">
        <f t="shared" si="53"/>
        <v>2.724667404942337E-2</v>
      </c>
      <c r="O215" s="198">
        <f t="shared" si="53"/>
        <v>2.706814240323923E-2</v>
      </c>
      <c r="P215" s="198">
        <f t="shared" si="53"/>
        <v>2.1507952676898368E-2</v>
      </c>
      <c r="Q215" s="198">
        <f t="shared" si="53"/>
        <v>1.9070816304070065E-2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129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45</v>
      </c>
      <c r="B220" s="170">
        <f>IF(B$5=0,0,B$5/NFM_fec!B$5)</f>
        <v>0.38198133519277216</v>
      </c>
      <c r="C220" s="170">
        <f>IF(C$5=0,0,C$5/NFM_fec!C$5)</f>
        <v>0.38528623700763559</v>
      </c>
      <c r="D220" s="170">
        <f>IF(D$5=0,0,D$5/NFM_fec!D$5)</f>
        <v>0.38588987246958606</v>
      </c>
      <c r="E220" s="170">
        <f>IF(E$5=0,0,E$5/NFM_fec!E$5)</f>
        <v>0.38723825194388334</v>
      </c>
      <c r="F220" s="170">
        <f>IF(F$5=0,0,F$5/NFM_fec!F$5)</f>
        <v>0.39464581713572849</v>
      </c>
      <c r="G220" s="170">
        <f>IF(G$5=0,0,G$5/NFM_fec!G$5)</f>
        <v>0.39776738354667707</v>
      </c>
      <c r="H220" s="170">
        <f>IF(H$5=0,0,H$5/NFM_fec!H$5)</f>
        <v>0.40283412406002572</v>
      </c>
      <c r="I220" s="170">
        <f>IF(I$5=0,0,I$5/NFM_fec!I$5)</f>
        <v>0.40722633472596792</v>
      </c>
      <c r="J220" s="170">
        <f>IF(J$5=0,0,J$5/NFM_fec!J$5)</f>
        <v>0.40989102606777311</v>
      </c>
      <c r="K220" s="170">
        <f>IF(K$5=0,0,K$5/NFM_fec!K$5)</f>
        <v>0.41888299741394053</v>
      </c>
      <c r="L220" s="170">
        <f>IF(L$5=0,0,L$5/NFM_fec!L$5)</f>
        <v>0.4226997248419625</v>
      </c>
      <c r="M220" s="170">
        <f>IF(M$5=0,0,M$5/NFM_fec!M$5)</f>
        <v>0.42507797670685382</v>
      </c>
      <c r="N220" s="170">
        <f>IF(N$5=0,0,N$5/NFM_fec!N$5)</f>
        <v>0.42899751874446546</v>
      </c>
      <c r="O220" s="170">
        <f>IF(O$5=0,0,O$5/NFM_fec!O$5)</f>
        <v>0.43143771951189974</v>
      </c>
      <c r="P220" s="170">
        <f>IF(P$5=0,0,P$5/NFM_fec!P$5)</f>
        <v>0.43535497192959877</v>
      </c>
      <c r="Q220" s="170">
        <f>IF(Q$5=0,0,Q$5/NFM_fec!Q$5)</f>
        <v>0.44795882625584749</v>
      </c>
    </row>
    <row r="221" spans="1:17" x14ac:dyDescent="0.25">
      <c r="A221" s="132" t="s">
        <v>84</v>
      </c>
      <c r="B221" s="169">
        <f>IF(B$6=0,0,B$6/NFM_fec!B$6)</f>
        <v>0.41336204683189182</v>
      </c>
      <c r="C221" s="169">
        <f>IF(C$6=0,0,C$6/NFM_fec!C$6)</f>
        <v>0.41407082999152139</v>
      </c>
      <c r="D221" s="169">
        <f>IF(D$6=0,0,D$6/NFM_fec!D$6)</f>
        <v>0.41260346738037712</v>
      </c>
      <c r="E221" s="169">
        <f>IF(E$6=0,0,E$6/NFM_fec!E$6)</f>
        <v>0.41605871842327169</v>
      </c>
      <c r="F221" s="169">
        <f>IF(F$6=0,0,F$6/NFM_fec!F$6)</f>
        <v>0.42267253318483261</v>
      </c>
      <c r="G221" s="169">
        <f>IF(G$6=0,0,G$6/NFM_fec!G$6)</f>
        <v>0.42862078065682024</v>
      </c>
      <c r="H221" s="169">
        <f>IF(H$6=0,0,H$6/NFM_fec!H$6)</f>
        <v>0.42962021199451206</v>
      </c>
      <c r="I221" s="169">
        <f>IF(I$6=0,0,I$6/NFM_fec!I$6)</f>
        <v>0.42731469927425941</v>
      </c>
      <c r="J221" s="169">
        <f>IF(J$6=0,0,J$6/NFM_fec!J$6)</f>
        <v>0.43530764157003504</v>
      </c>
      <c r="K221" s="169">
        <f>IF(K$6=0,0,K$6/NFM_fec!K$6)</f>
        <v>0.44035222523302564</v>
      </c>
      <c r="L221" s="169">
        <f>IF(L$6=0,0,L$6/NFM_fec!L$6)</f>
        <v>0.44687200960765305</v>
      </c>
      <c r="M221" s="169">
        <f>IF(M$6=0,0,M$6/NFM_fec!M$6)</f>
        <v>0.44831666139139886</v>
      </c>
      <c r="N221" s="169">
        <f>IF(N$6=0,0,N$6/NFM_fec!N$6)</f>
        <v>0.45036931591800827</v>
      </c>
      <c r="O221" s="169">
        <f>IF(O$6=0,0,O$6/NFM_fec!O$6)</f>
        <v>0.45357461121386067</v>
      </c>
      <c r="P221" s="169">
        <f>IF(P$6=0,0,P$6/NFM_fec!P$6)</f>
        <v>0.45498922295877875</v>
      </c>
      <c r="Q221" s="169">
        <f>IF(Q$6=0,0,Q$6/NFM_fec!Q$6)</f>
        <v>0.46780304431309033</v>
      </c>
    </row>
    <row r="222" spans="1:17" x14ac:dyDescent="0.25">
      <c r="A222" s="76" t="s">
        <v>83</v>
      </c>
      <c r="B222" s="168">
        <f>IF(B$7=0,0,B$7/NFM_fec!B$7)</f>
        <v>0.10718770128329484</v>
      </c>
      <c r="C222" s="168">
        <f>IF(C$7=0,0,C$7/NFM_fec!C$7)</f>
        <v>0.1072877458696192</v>
      </c>
      <c r="D222" s="168">
        <f>IF(D$7=0,0,D$7/NFM_fec!D$7)</f>
        <v>0.10702818144741059</v>
      </c>
      <c r="E222" s="168">
        <f>IF(E$7=0,0,E$7/NFM_fec!E$7)</f>
        <v>0.10802002939738545</v>
      </c>
      <c r="F222" s="168">
        <f>IF(F$7=0,0,F$7/NFM_fec!F$7)</f>
        <v>0.109812789535693</v>
      </c>
      <c r="G222" s="168">
        <f>IF(G$7=0,0,G$7/NFM_fec!G$7)</f>
        <v>0.11086957359997004</v>
      </c>
      <c r="H222" s="168">
        <f>IF(H$7=0,0,H$7/NFM_fec!H$7)</f>
        <v>0.11108562560043972</v>
      </c>
      <c r="I222" s="168">
        <f>IF(I$7=0,0,I$7/NFM_fec!I$7)</f>
        <v>0.1106740370211986</v>
      </c>
      <c r="J222" s="168">
        <f>IF(J$7=0,0,J$7/NFM_fec!J$7)</f>
        <v>0.11312302045779725</v>
      </c>
      <c r="K222" s="168">
        <f>IF(K$7=0,0,K$7/NFM_fec!K$7)</f>
        <v>0.11443395205286727</v>
      </c>
      <c r="L222" s="168">
        <f>IF(L$7=0,0,L$7/NFM_fec!L$7)</f>
        <v>0.11612824278144554</v>
      </c>
      <c r="M222" s="168">
        <f>IF(M$7=0,0,M$7/NFM_fec!M$7)</f>
        <v>0.11650366319147476</v>
      </c>
      <c r="N222" s="168">
        <f>IF(N$7=0,0,N$7/NFM_fec!N$7)</f>
        <v>0.11703708474862673</v>
      </c>
      <c r="O222" s="168">
        <f>IF(O$7=0,0,O$7/NFM_fec!O$7)</f>
        <v>0.11787004206593502</v>
      </c>
      <c r="P222" s="168">
        <f>IF(P$7=0,0,P$7/NFM_fec!P$7)</f>
        <v>0.11823765599704601</v>
      </c>
      <c r="Q222" s="168">
        <f>IF(Q$7=0,0,Q$7/NFM_fec!Q$7)</f>
        <v>0.12156757267385479</v>
      </c>
    </row>
    <row r="223" spans="1:17" x14ac:dyDescent="0.25">
      <c r="A223" s="76" t="s">
        <v>82</v>
      </c>
      <c r="B223" s="168">
        <f>IF(B$8=0,0,B$8/NFM_fec!B$8)</f>
        <v>0.59635124634930159</v>
      </c>
      <c r="C223" s="168">
        <f>IF(C$8=0,0,C$8/NFM_fec!C$8)</f>
        <v>0.59870307153944535</v>
      </c>
      <c r="D223" s="168">
        <f>IF(D$8=0,0,D$8/NFM_fec!D$8)</f>
        <v>0.59445412279630416</v>
      </c>
      <c r="E223" s="168">
        <f>IF(E$8=0,0,E$8/NFM_fec!E$8)</f>
        <v>0.59882043664476248</v>
      </c>
      <c r="F223" s="168">
        <f>IF(F$8=0,0,F$8/NFM_fec!F$8)</f>
        <v>0.60795374140979541</v>
      </c>
      <c r="G223" s="168">
        <f>IF(G$8=0,0,G$8/NFM_fec!G$8)</f>
        <v>0.62195358132355516</v>
      </c>
      <c r="H223" s="168">
        <f>IF(H$8=0,0,H$8/NFM_fec!H$8)</f>
        <v>0.62452521335069833</v>
      </c>
      <c r="I223" s="168">
        <f>IF(I$8=0,0,I$8/NFM_fec!I$8)</f>
        <v>0.61760107448768498</v>
      </c>
      <c r="J223" s="168">
        <f>IF(J$8=0,0,J$8/NFM_fec!J$8)</f>
        <v>0.62534366012972975</v>
      </c>
      <c r="K223" s="168">
        <f>IF(K$8=0,0,K$8/NFM_fec!K$8)</f>
        <v>0.63347467643043076</v>
      </c>
      <c r="L223" s="168">
        <f>IF(L$8=0,0,L$8/NFM_fec!L$8)</f>
        <v>0.64438508992739663</v>
      </c>
      <c r="M223" s="168">
        <f>IF(M$8=0,0,M$8/NFM_fec!M$8)</f>
        <v>0.64622688711124343</v>
      </c>
      <c r="N223" s="168">
        <f>IF(N$8=0,0,N$8/NFM_fec!N$8)</f>
        <v>0.64874583929224527</v>
      </c>
      <c r="O223" s="168">
        <f>IF(O$8=0,0,O$8/NFM_fec!O$8)</f>
        <v>0.65397176436111104</v>
      </c>
      <c r="P223" s="168">
        <f>IF(P$8=0,0,P$8/NFM_fec!P$8)</f>
        <v>0.65636964599998193</v>
      </c>
      <c r="Q223" s="168">
        <f>IF(Q$8=0,0,Q$8/NFM_fec!Q$8)</f>
        <v>0.67770750671531477</v>
      </c>
    </row>
    <row r="224" spans="1:17" x14ac:dyDescent="0.25">
      <c r="A224" s="76" t="s">
        <v>81</v>
      </c>
      <c r="B224" s="168">
        <f>IF(B$9=0,0,B$9/NFM_fec!B$9)</f>
        <v>0.40862519873675907</v>
      </c>
      <c r="C224" s="168">
        <f>IF(C$9=0,0,C$9/NFM_fec!C$9)</f>
        <v>0.40886605485393568</v>
      </c>
      <c r="D224" s="168">
        <f>IF(D$9=0,0,D$9/NFM_fec!D$9)</f>
        <v>0.40811748590113744</v>
      </c>
      <c r="E224" s="168">
        <f>IF(E$9=0,0,E$9/NFM_fec!E$9)</f>
        <v>0.41212569014246586</v>
      </c>
      <c r="F224" s="168">
        <f>IF(F$9=0,0,F$9/NFM_fec!F$9)</f>
        <v>0.41911990224446877</v>
      </c>
      <c r="G224" s="168">
        <f>IF(G$9=0,0,G$9/NFM_fec!G$9)</f>
        <v>0.42218409748004654</v>
      </c>
      <c r="H224" s="168">
        <f>IF(H$9=0,0,H$9/NFM_fec!H$9)</f>
        <v>0.42287167086814381</v>
      </c>
      <c r="I224" s="168">
        <f>IF(I$9=0,0,I$9/NFM_fec!I$9)</f>
        <v>0.42167616630838006</v>
      </c>
      <c r="J224" s="168">
        <f>IF(J$9=0,0,J$9/NFM_fec!J$9)</f>
        <v>0.43181274642880246</v>
      </c>
      <c r="K224" s="168">
        <f>IF(K$9=0,0,K$9/NFM_fec!K$9)</f>
        <v>0.43681682933037824</v>
      </c>
      <c r="L224" s="168">
        <f>IF(L$9=0,0,L$9/NFM_fec!L$9)</f>
        <v>0.4432842692006671</v>
      </c>
      <c r="M224" s="168">
        <f>IF(M$9=0,0,M$9/NFM_fec!M$9)</f>
        <v>0.44471732250550355</v>
      </c>
      <c r="N224" s="168">
        <f>IF(N$9=0,0,N$9/NFM_fec!N$9)</f>
        <v>0.4467534971644363</v>
      </c>
      <c r="O224" s="168">
        <f>IF(O$9=0,0,O$9/NFM_fec!O$9)</f>
        <v>0.44993305854274179</v>
      </c>
      <c r="P224" s="168">
        <f>IF(P$9=0,0,P$9/NFM_fec!P$9)</f>
        <v>0.45133631298711663</v>
      </c>
      <c r="Q224" s="168">
        <f>IF(Q$9=0,0,Q$9/NFM_fec!Q$9)</f>
        <v>0.46404725776009781</v>
      </c>
    </row>
    <row r="225" spans="1:17" x14ac:dyDescent="0.25">
      <c r="A225" s="129" t="s">
        <v>80</v>
      </c>
      <c r="B225" s="167">
        <f>IF(B$10=0,0,B$10/NFM_fec!B$10)</f>
        <v>0.66819303272633634</v>
      </c>
      <c r="C225" s="167">
        <f>IF(C$10=0,0,C$10/NFM_fec!C$10)</f>
        <v>0.6715707730338234</v>
      </c>
      <c r="D225" s="167">
        <f>IF(D$10=0,0,D$10/NFM_fec!D$10)</f>
        <v>0.64994918848242433</v>
      </c>
      <c r="E225" s="167">
        <f>IF(E$10=0,0,E$10/NFM_fec!E$10)</f>
        <v>0.65452683210241525</v>
      </c>
      <c r="F225" s="167">
        <f>IF(F$10=0,0,F$10/NFM_fec!F$10)</f>
        <v>0.67228198157267161</v>
      </c>
      <c r="G225" s="167">
        <f>IF(G$10=0,0,G$10/NFM_fec!G$10)</f>
        <v>0.69050073929491684</v>
      </c>
      <c r="H225" s="167">
        <f>IF(H$10=0,0,H$10/NFM_fec!H$10)</f>
        <v>0.6927250455227415</v>
      </c>
      <c r="I225" s="167">
        <f>IF(I$10=0,0,I$10/NFM_fec!I$10)</f>
        <v>0.68512407656067087</v>
      </c>
      <c r="J225" s="167">
        <f>IF(J$10=0,0,J$10/NFM_fec!J$10)</f>
        <v>0.69231475311656576</v>
      </c>
      <c r="K225" s="167">
        <f>IF(K$10=0,0,K$10/NFM_fec!K$10)</f>
        <v>0.70275623489333239</v>
      </c>
      <c r="L225" s="167">
        <f>IF(L$10=0,0,L$10/NFM_fec!L$10)</f>
        <v>0.71313823540325638</v>
      </c>
      <c r="M225" s="167">
        <f>IF(M$10=0,0,M$10/NFM_fec!M$10)</f>
        <v>0.71485981998283954</v>
      </c>
      <c r="N225" s="167">
        <f>IF(N$10=0,0,N$10/NFM_fec!N$10)</f>
        <v>0.71899837677616585</v>
      </c>
      <c r="O225" s="167">
        <f>IF(O$10=0,0,O$10/NFM_fec!O$10)</f>
        <v>0.72544263346440585</v>
      </c>
      <c r="P225" s="167">
        <f>IF(P$10=0,0,P$10/NFM_fec!P$10)</f>
        <v>0.73335747123812844</v>
      </c>
      <c r="Q225" s="167">
        <f>IF(Q$10=0,0,Q$10/NFM_fec!Q$10)</f>
        <v>0.75348792997646297</v>
      </c>
    </row>
    <row r="226" spans="1:17" x14ac:dyDescent="0.25">
      <c r="A226" s="127" t="s">
        <v>153</v>
      </c>
      <c r="B226" s="166">
        <f>IF(B$15=0,0,B$15/NFM_fec!B$15)</f>
        <v>0.40590002095788219</v>
      </c>
      <c r="C226" s="166">
        <f>IF(C$15=0,0,C$15/NFM_fec!C$15)</f>
        <v>0.40732307933860379</v>
      </c>
      <c r="D226" s="166">
        <f>IF(D$15=0,0,D$15/NFM_fec!D$15)</f>
        <v>0.40600271689690809</v>
      </c>
      <c r="E226" s="166">
        <f>IF(E$15=0,0,E$15/NFM_fec!E$15)</f>
        <v>0.41139756069950345</v>
      </c>
      <c r="F226" s="166">
        <f>IF(F$15=0,0,F$15/NFM_fec!F$15)</f>
        <v>0.41754900826986657</v>
      </c>
      <c r="G226" s="166">
        <f>IF(G$15=0,0,G$15/NFM_fec!G$15)</f>
        <v>0.41962846336395099</v>
      </c>
      <c r="H226" s="166">
        <f>IF(H$15=0,0,H$15/NFM_fec!H$15)</f>
        <v>0.43312608812738168</v>
      </c>
      <c r="I226" s="166">
        <f>IF(I$15=0,0,I$15/NFM_fec!I$15)</f>
        <v>0.43255615804938763</v>
      </c>
      <c r="J226" s="166">
        <f>IF(J$15=0,0,J$15/NFM_fec!J$15)</f>
        <v>0.43382023311323425</v>
      </c>
      <c r="K226" s="166">
        <f>IF(K$15=0,0,K$15/NFM_fec!K$15)</f>
        <v>0.43778856547780404</v>
      </c>
      <c r="L226" s="166">
        <f>IF(L$15=0,0,L$15/NFM_fec!L$15)</f>
        <v>0.44728807223432787</v>
      </c>
      <c r="M226" s="166">
        <f>IF(M$15=0,0,M$15/NFM_fec!M$15)</f>
        <v>0.44775419128304939</v>
      </c>
      <c r="N226" s="166">
        <f>IF(N$15=0,0,N$15/NFM_fec!N$15)</f>
        <v>0.45623864458881219</v>
      </c>
      <c r="O226" s="166">
        <f>IF(O$15=0,0,O$15/NFM_fec!O$15)</f>
        <v>0.45921176590757762</v>
      </c>
      <c r="P226" s="166">
        <f>IF(P$15=0,0,P$15/NFM_fec!P$15)</f>
        <v>0.47012467280709652</v>
      </c>
      <c r="Q226" s="166">
        <f>IF(Q$15=0,0,Q$15/NFM_fec!Q$15)</f>
        <v>0.48436169825325831</v>
      </c>
    </row>
    <row r="227" spans="1:17" x14ac:dyDescent="0.25">
      <c r="A227" s="72" t="s">
        <v>152</v>
      </c>
      <c r="B227" s="165">
        <f>IF(B$26=0,0,B$26/NFM_fec!B$26)</f>
        <v>0.3598803782667454</v>
      </c>
      <c r="C227" s="165">
        <f>IF(C$26=0,0,C$26/NFM_fec!C$26)</f>
        <v>0.3644454263948847</v>
      </c>
      <c r="D227" s="165">
        <f>IF(D$26=0,0,D$26/NFM_fec!D$26)</f>
        <v>0.36642545045422037</v>
      </c>
      <c r="E227" s="165">
        <f>IF(E$26=0,0,E$26/NFM_fec!E$26)</f>
        <v>0.36460880833676473</v>
      </c>
      <c r="F227" s="165">
        <f>IF(F$26=0,0,F$26/NFM_fec!F$26)</f>
        <v>0.37270594078530084</v>
      </c>
      <c r="G227" s="165">
        <f>IF(G$26=0,0,G$26/NFM_fec!G$26)</f>
        <v>0.3757252599814187</v>
      </c>
      <c r="H227" s="165">
        <f>IF(H$26=0,0,H$26/NFM_fec!H$26)</f>
        <v>0.37601356133102781</v>
      </c>
      <c r="I227" s="165">
        <f>IF(I$26=0,0,I$26/NFM_fec!I$26)</f>
        <v>0.38376428474662788</v>
      </c>
      <c r="J227" s="165">
        <f>IF(J$26=0,0,J$26/NFM_fec!J$26)</f>
        <v>0.38749684981015442</v>
      </c>
      <c r="K227" s="165">
        <f>IF(K$26=0,0,K$26/NFM_fec!K$26)</f>
        <v>0.40007280340927992</v>
      </c>
      <c r="L227" s="165">
        <f>IF(L$26=0,0,L$26/NFM_fec!L$26)</f>
        <v>0.40005597367177104</v>
      </c>
      <c r="M227" s="165">
        <f>IF(M$26=0,0,M$26/NFM_fec!M$26)</f>
        <v>0.40376529312109621</v>
      </c>
      <c r="N227" s="165">
        <f>IF(N$26=0,0,N$26/NFM_fec!N$26)</f>
        <v>0.40539973843817029</v>
      </c>
      <c r="O227" s="165">
        <f>IF(O$26=0,0,O$26/NFM_fec!O$26)</f>
        <v>0.40760326418059956</v>
      </c>
      <c r="P227" s="165">
        <f>IF(P$26=0,0,P$26/NFM_fec!P$26)</f>
        <v>0.40752430037242288</v>
      </c>
      <c r="Q227" s="165">
        <f>IF(Q$26=0,0,Q$26/NFM_fec!Q$26)</f>
        <v>0.41899886521692059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44</v>
      </c>
      <c r="B229" s="170">
        <f>IF(B$33=0,0,B$33/NFM_fec!B$33)</f>
        <v>0.50401949031200788</v>
      </c>
      <c r="C229" s="170">
        <f>IF(C$33=0,0,C$33/NFM_fec!C$33)</f>
        <v>0.50176665501186124</v>
      </c>
      <c r="D229" s="170">
        <f>IF(D$33=0,0,D$33/NFM_fec!D$33)</f>
        <v>0.5031621765222789</v>
      </c>
      <c r="E229" s="170">
        <f>IF(E$33=0,0,E$33/NFM_fec!E$33)</f>
        <v>0.50171654547128508</v>
      </c>
      <c r="F229" s="170">
        <f>IF(F$33=0,0,F$33/NFM_fec!F$33)</f>
        <v>0.50560961903876067</v>
      </c>
      <c r="G229" s="170">
        <f>IF(G$33=0,0,G$33/NFM_fec!G$33)</f>
        <v>0.50705187655294914</v>
      </c>
      <c r="H229" s="170">
        <f>IF(H$33=0,0,H$33/NFM_fec!H$33)</f>
        <v>0.50299672636595361</v>
      </c>
      <c r="I229" s="170">
        <f>IF(I$33=0,0,I$33/NFM_fec!I$33)</f>
        <v>0.5069558792295914</v>
      </c>
      <c r="J229" s="170">
        <f>IF(J$33=0,0,J$33/NFM_fec!J$33)</f>
        <v>0.51443890448394747</v>
      </c>
      <c r="K229" s="170">
        <f>IF(K$33=0,0,K$33/NFM_fec!K$33)</f>
        <v>0.50396385502347185</v>
      </c>
      <c r="L229" s="170">
        <f>IF(L$33=0,0,L$33/NFM_fec!L$33)</f>
        <v>0.51406048466873211</v>
      </c>
      <c r="M229" s="170">
        <f>IF(M$33=0,0,M$33/NFM_fec!M$33)</f>
        <v>0.51433755411664994</v>
      </c>
      <c r="N229" s="170">
        <f>IF(N$33=0,0,N$33/NFM_fec!N$33)</f>
        <v>0.51881233821267458</v>
      </c>
      <c r="O229" s="170">
        <f>IF(O$33=0,0,O$33/NFM_fec!O$33)</f>
        <v>0.52328563292842967</v>
      </c>
      <c r="P229" s="170">
        <f>IF(P$33=0,0,P$33/NFM_fec!P$33)</f>
        <v>0.53516515363932293</v>
      </c>
      <c r="Q229" s="170">
        <f>IF(Q$33=0,0,Q$33/NFM_fec!Q$33)</f>
        <v>0.55615548009243454</v>
      </c>
    </row>
    <row r="230" spans="1:17" x14ac:dyDescent="0.25">
      <c r="A230" s="132" t="s">
        <v>84</v>
      </c>
      <c r="B230" s="169">
        <f>IF(B$34=0,0,B$34/NFM_fec!B$34)</f>
        <v>0.44325564338410356</v>
      </c>
      <c r="C230" s="169">
        <f>IF(C$34=0,0,C$34/NFM_fec!C$34)</f>
        <v>0.44324020556538701</v>
      </c>
      <c r="D230" s="169">
        <f>IF(D$34=0,0,D$34/NFM_fec!D$34)</f>
        <v>0.4452906082316852</v>
      </c>
      <c r="E230" s="169">
        <f>IF(E$34=0,0,E$34/NFM_fec!E$34)</f>
        <v>0.44968877404899521</v>
      </c>
      <c r="F230" s="169">
        <f>IF(F$34=0,0,F$34/NFM_fec!F$34)</f>
        <v>0.45024336015557109</v>
      </c>
      <c r="G230" s="169">
        <f>IF(G$34=0,0,G$34/NFM_fec!G$34)</f>
        <v>0.45147917887100031</v>
      </c>
      <c r="H230" s="169">
        <f>IF(H$34=0,0,H$34/NFM_fec!H$34)</f>
        <v>0.44984679189282711</v>
      </c>
      <c r="I230" s="169">
        <f>IF(I$34=0,0,I$34/NFM_fec!I$34)</f>
        <v>0.45020372062045327</v>
      </c>
      <c r="J230" s="169">
        <f>IF(J$34=0,0,J$34/NFM_fec!J$34)</f>
        <v>0.45495135280804477</v>
      </c>
      <c r="K230" s="169">
        <f>IF(K$34=0,0,K$34/NFM_fec!K$34)</f>
        <v>0.45499697090162516</v>
      </c>
      <c r="L230" s="169">
        <f>IF(L$34=0,0,L$34/NFM_fec!L$34)</f>
        <v>0.46523221150896588</v>
      </c>
      <c r="M230" s="169">
        <f>IF(M$34=0,0,M$34/NFM_fec!M$34)</f>
        <v>0.48211830624743618</v>
      </c>
      <c r="N230" s="169">
        <f>IF(N$34=0,0,N$34/NFM_fec!N$34)</f>
        <v>0.48381137524692991</v>
      </c>
      <c r="O230" s="169">
        <f>IF(O$34=0,0,O$34/NFM_fec!O$34)</f>
        <v>0.48651300255898627</v>
      </c>
      <c r="P230" s="169">
        <f>IF(P$34=0,0,P$34/NFM_fec!P$34)</f>
        <v>0.48849851251452991</v>
      </c>
      <c r="Q230" s="169">
        <f>IF(Q$34=0,0,Q$34/NFM_fec!Q$34)</f>
        <v>0.52230228279478652</v>
      </c>
    </row>
    <row r="231" spans="1:17" x14ac:dyDescent="0.25">
      <c r="A231" s="76" t="s">
        <v>83</v>
      </c>
      <c r="B231" s="168">
        <f>IF(B$35=0,0,B$35/NFM_fec!B$35)</f>
        <v>0.11654500138963061</v>
      </c>
      <c r="C231" s="168">
        <f>IF(C$35=0,0,C$35/NFM_fec!C$35)</f>
        <v>0.11657464617151023</v>
      </c>
      <c r="D231" s="168">
        <f>IF(D$35=0,0,D$35/NFM_fec!D$35)</f>
        <v>0.11716770144274941</v>
      </c>
      <c r="E231" s="168">
        <f>IF(E$35=0,0,E$35/NFM_fec!E$35)</f>
        <v>0.11853475701547818</v>
      </c>
      <c r="F231" s="168">
        <f>IF(F$35=0,0,F$35/NFM_fec!F$35)</f>
        <v>0.11859930691000692</v>
      </c>
      <c r="G231" s="168">
        <f>IF(G$35=0,0,G$35/NFM_fec!G$35)</f>
        <v>0.11881926575834165</v>
      </c>
      <c r="H231" s="168">
        <f>IF(H$35=0,0,H$35/NFM_fec!H$35)</f>
        <v>0.11856418834035562</v>
      </c>
      <c r="I231" s="168">
        <f>IF(I$35=0,0,I$35/NFM_fec!I$35)</f>
        <v>0.11856157059861644</v>
      </c>
      <c r="J231" s="168">
        <f>IF(J$35=0,0,J$35/NFM_fec!J$35)</f>
        <v>0.11936858266055499</v>
      </c>
      <c r="K231" s="168">
        <f>IF(K$35=0,0,K$35/NFM_fec!K$35)</f>
        <v>0.11942542806034349</v>
      </c>
      <c r="L231" s="168">
        <f>IF(L$35=0,0,L$35/NFM_fec!L$35)</f>
        <v>0.12228740689144994</v>
      </c>
      <c r="M231" s="168">
        <f>IF(M$35=0,0,M$35/NFM_fec!M$35)</f>
        <v>0.12719917049059196</v>
      </c>
      <c r="N231" s="168">
        <f>IF(N$35=0,0,N$35/NFM_fec!N$35)</f>
        <v>0.12744741034115326</v>
      </c>
      <c r="O231" s="168">
        <f>IF(O$35=0,0,O$35/NFM_fec!O$35)</f>
        <v>0.12783937370576473</v>
      </c>
      <c r="P231" s="168">
        <f>IF(P$35=0,0,P$35/NFM_fec!P$35)</f>
        <v>0.12810799155103772</v>
      </c>
      <c r="Q231" s="168">
        <f>IF(Q$35=0,0,Q$35/NFM_fec!Q$35)</f>
        <v>0.1373655150634254</v>
      </c>
    </row>
    <row r="232" spans="1:17" x14ac:dyDescent="0.25">
      <c r="A232" s="76" t="s">
        <v>82</v>
      </c>
      <c r="B232" s="168">
        <f>IF(B$36=0,0,B$36/NFM_fec!B$36)</f>
        <v>0.62018936295729155</v>
      </c>
      <c r="C232" s="168">
        <f>IF(C$36=0,0,C$36/NFM_fec!C$36)</f>
        <v>0.61860967248658283</v>
      </c>
      <c r="D232" s="168">
        <f>IF(D$36=0,0,D$36/NFM_fec!D$36)</f>
        <v>0.62001143898217592</v>
      </c>
      <c r="E232" s="168">
        <f>IF(E$36=0,0,E$36/NFM_fec!E$36)</f>
        <v>0.61969081114469549</v>
      </c>
      <c r="F232" s="168">
        <f>IF(F$36=0,0,F$36/NFM_fec!F$36)</f>
        <v>0.62294545949029934</v>
      </c>
      <c r="G232" s="168">
        <f>IF(G$36=0,0,G$36/NFM_fec!G$36)</f>
        <v>0.6247569485651624</v>
      </c>
      <c r="H232" s="168">
        <f>IF(H$36=0,0,H$36/NFM_fec!H$36)</f>
        <v>0.61981718110152317</v>
      </c>
      <c r="I232" s="168">
        <f>IF(I$36=0,0,I$36/NFM_fec!I$36)</f>
        <v>0.62479695307413674</v>
      </c>
      <c r="J232" s="168">
        <f>IF(J$36=0,0,J$36/NFM_fec!J$36)</f>
        <v>0.63438379061366545</v>
      </c>
      <c r="K232" s="168">
        <f>IF(K$36=0,0,K$36/NFM_fec!K$36)</f>
        <v>0.62772133030810473</v>
      </c>
      <c r="L232" s="168">
        <f>IF(L$36=0,0,L$36/NFM_fec!L$36)</f>
        <v>0.63747008771402536</v>
      </c>
      <c r="M232" s="168">
        <f>IF(M$36=0,0,M$36/NFM_fec!M$36)</f>
        <v>0.64500703698217987</v>
      </c>
      <c r="N232" s="168">
        <f>IF(N$36=0,0,N$36/NFM_fec!N$36)</f>
        <v>0.65043709732042487</v>
      </c>
      <c r="O232" s="168">
        <f>IF(O$36=0,0,O$36/NFM_fec!O$36)</f>
        <v>0.65879072611644274</v>
      </c>
      <c r="P232" s="168">
        <f>IF(P$36=0,0,P$36/NFM_fec!P$36)</f>
        <v>0.6697822184228116</v>
      </c>
      <c r="Q232" s="168">
        <f>IF(Q$36=0,0,Q$36/NFM_fec!Q$36)</f>
        <v>0.70152169640302753</v>
      </c>
    </row>
    <row r="233" spans="1:17" x14ac:dyDescent="0.25">
      <c r="A233" s="76" t="s">
        <v>81</v>
      </c>
      <c r="B233" s="168">
        <f>IF(B$37=0,0,B$37/NFM_fec!B$37)</f>
        <v>0.44660804127880777</v>
      </c>
      <c r="C233" s="168">
        <f>IF(C$37=0,0,C$37/NFM_fec!C$37)</f>
        <v>0.44672986527219533</v>
      </c>
      <c r="D233" s="168">
        <f>IF(D$37=0,0,D$37/NFM_fec!D$37)</f>
        <v>0.44905333302034312</v>
      </c>
      <c r="E233" s="168">
        <f>IF(E$37=0,0,E$37/NFM_fec!E$37)</f>
        <v>0.45448502760597875</v>
      </c>
      <c r="F233" s="168">
        <f>IF(F$37=0,0,F$37/NFM_fec!F$37)</f>
        <v>0.45465485932834843</v>
      </c>
      <c r="G233" s="168">
        <f>IF(G$37=0,0,G$37/NFM_fec!G$37)</f>
        <v>0.45532900157752615</v>
      </c>
      <c r="H233" s="168">
        <f>IF(H$37=0,0,H$37/NFM_fec!H$37)</f>
        <v>0.45457625083522218</v>
      </c>
      <c r="I233" s="168">
        <f>IF(I$37=0,0,I$37/NFM_fec!I$37)</f>
        <v>0.45451272257343006</v>
      </c>
      <c r="J233" s="168">
        <f>IF(J$37=0,0,J$37/NFM_fec!J$37)</f>
        <v>0.456955083165969</v>
      </c>
      <c r="K233" s="168">
        <f>IF(K$37=0,0,K$37/NFM_fec!K$37)</f>
        <v>0.45716141035522007</v>
      </c>
      <c r="L233" s="168">
        <f>IF(L$37=0,0,L$37/NFM_fec!L$37)</f>
        <v>0.46831543408104281</v>
      </c>
      <c r="M233" s="168">
        <f>IF(M$37=0,0,M$37/NFM_fec!M$37)</f>
        <v>0.48762844347920292</v>
      </c>
      <c r="N233" s="168">
        <f>IF(N$37=0,0,N$37/NFM_fec!N$37)</f>
        <v>0.48834522232460359</v>
      </c>
      <c r="O233" s="168">
        <f>IF(O$37=0,0,O$37/NFM_fec!O$37)</f>
        <v>0.48947309262346989</v>
      </c>
      <c r="P233" s="168">
        <f>IF(P$37=0,0,P$37/NFM_fec!P$37)</f>
        <v>0.49023160716734143</v>
      </c>
      <c r="Q233" s="168">
        <f>IF(Q$37=0,0,Q$37/NFM_fec!Q$37)</f>
        <v>0.52606878355268771</v>
      </c>
    </row>
    <row r="234" spans="1:17" x14ac:dyDescent="0.25">
      <c r="A234" s="129" t="s">
        <v>80</v>
      </c>
      <c r="B234" s="167">
        <f>IF(B$38=0,0,B$38/NFM_fec!B$38)</f>
        <v>0.67531716839242217</v>
      </c>
      <c r="C234" s="167">
        <f>IF(C$38=0,0,C$38/NFM_fec!C$38)</f>
        <v>0.68011957306993809</v>
      </c>
      <c r="D234" s="167">
        <f>IF(D$38=0,0,D$38/NFM_fec!D$38)</f>
        <v>0.68132696380471647</v>
      </c>
      <c r="E234" s="167">
        <f>IF(E$38=0,0,E$38/NFM_fec!E$38)</f>
        <v>0.67916036655394263</v>
      </c>
      <c r="F234" s="167">
        <f>IF(F$38=0,0,F$38/NFM_fec!F$38)</f>
        <v>0.68446869482838768</v>
      </c>
      <c r="G234" s="167">
        <f>IF(G$38=0,0,G$38/NFM_fec!G$38)</f>
        <v>0.68631075257799012</v>
      </c>
      <c r="H234" s="167">
        <f>IF(H$38=0,0,H$38/NFM_fec!H$38)</f>
        <v>0.67978448746248143</v>
      </c>
      <c r="I234" s="167">
        <f>IF(I$38=0,0,I$38/NFM_fec!I$38)</f>
        <v>0.68737656392040225</v>
      </c>
      <c r="J234" s="167">
        <f>IF(J$38=0,0,J$38/NFM_fec!J$38)</f>
        <v>0.69843572625022421</v>
      </c>
      <c r="K234" s="167">
        <f>IF(K$38=0,0,K$38/NFM_fec!K$38)</f>
        <v>0.68808322330049043</v>
      </c>
      <c r="L234" s="167">
        <f>IF(L$38=0,0,L$38/NFM_fec!L$38)</f>
        <v>0.69976760658945703</v>
      </c>
      <c r="M234" s="167">
        <f>IF(M$38=0,0,M$38/NFM_fec!M$38)</f>
        <v>0.70192039970735687</v>
      </c>
      <c r="N234" s="167">
        <f>IF(N$38=0,0,N$38/NFM_fec!N$38)</f>
        <v>0.70280827965351089</v>
      </c>
      <c r="O234" s="167">
        <f>IF(O$38=0,0,O$38/NFM_fec!O$38)</f>
        <v>0.71044653051229167</v>
      </c>
      <c r="P234" s="167">
        <f>IF(P$38=0,0,P$38/NFM_fec!P$38)</f>
        <v>0.73396316512780901</v>
      </c>
      <c r="Q234" s="167">
        <f>IF(Q$38=0,0,Q$38/NFM_fec!Q$38)</f>
        <v>0.75810273582668242</v>
      </c>
    </row>
    <row r="235" spans="1:17" x14ac:dyDescent="0.25">
      <c r="A235" s="127" t="s">
        <v>151</v>
      </c>
      <c r="B235" s="166">
        <f>IF(B$43=0,0,B$43/NFM_fec!B$43)</f>
        <v>0.52055858744673733</v>
      </c>
      <c r="C235" s="166">
        <f>IF(C$43=0,0,C$43/NFM_fec!C$43)</f>
        <v>0.51851181128985502</v>
      </c>
      <c r="D235" s="166">
        <f>IF(D$43=0,0,D$43/NFM_fec!D$43)</f>
        <v>0.51980015921203715</v>
      </c>
      <c r="E235" s="166">
        <f>IF(E$43=0,0,E$43/NFM_fec!E$43)</f>
        <v>0.51755917626635239</v>
      </c>
      <c r="F235" s="166">
        <f>IF(F$43=0,0,F$43/NFM_fec!F$43)</f>
        <v>0.52101329722203082</v>
      </c>
      <c r="G235" s="166">
        <f>IF(G$43=0,0,G$43/NFM_fec!G$43)</f>
        <v>0.52199434904978137</v>
      </c>
      <c r="H235" s="166">
        <f>IF(H$43=0,0,H$43/NFM_fec!H$43)</f>
        <v>0.51670107898088002</v>
      </c>
      <c r="I235" s="166">
        <f>IF(I$43=0,0,I$43/NFM_fec!I$43)</f>
        <v>0.52130505797499638</v>
      </c>
      <c r="J235" s="166">
        <f>IF(J$43=0,0,J$43/NFM_fec!J$43)</f>
        <v>0.5294031796935621</v>
      </c>
      <c r="K235" s="166">
        <f>IF(K$43=0,0,K$43/NFM_fec!K$43)</f>
        <v>0.52054671572012379</v>
      </c>
      <c r="L235" s="166">
        <f>IF(L$43=0,0,L$43/NFM_fec!L$43)</f>
        <v>0.52803368711994136</v>
      </c>
      <c r="M235" s="166">
        <f>IF(M$43=0,0,M$43/NFM_fec!M$43)</f>
        <v>0.52906920409715952</v>
      </c>
      <c r="N235" s="166">
        <f>IF(N$43=0,0,N$43/NFM_fec!N$43)</f>
        <v>0.53480070913691768</v>
      </c>
      <c r="O235" s="166">
        <f>IF(O$43=0,0,O$43/NFM_fec!O$43)</f>
        <v>0.54121040723752445</v>
      </c>
      <c r="P235" s="166">
        <f>IF(P$43=0,0,P$43/NFM_fec!P$43)</f>
        <v>0.55383271437485915</v>
      </c>
      <c r="Q235" s="166">
        <f>IF(Q$43=0,0,Q$43/NFM_fec!Q$43)</f>
        <v>0.57319216342209045</v>
      </c>
    </row>
    <row r="236" spans="1:17" x14ac:dyDescent="0.25">
      <c r="A236" s="127" t="s">
        <v>149</v>
      </c>
      <c r="B236" s="166">
        <f>IF(B$44=0,0,B$44/NFM_fec!B$44)</f>
        <v>0.42314651264355196</v>
      </c>
      <c r="C236" s="166">
        <f>IF(C$44=0,0,C$44/NFM_fec!C$44)</f>
        <v>0.42190368432429881</v>
      </c>
      <c r="D236" s="166">
        <f>IF(D$44=0,0,D$44/NFM_fec!D$44)</f>
        <v>0.42164110755322121</v>
      </c>
      <c r="E236" s="166">
        <f>IF(E$44=0,0,E$44/NFM_fec!E$44)</f>
        <v>0.42278048156999326</v>
      </c>
      <c r="F236" s="166">
        <f>IF(F$44=0,0,F$44/NFM_fec!F$44)</f>
        <v>0.42717542796193086</v>
      </c>
      <c r="G236" s="166">
        <f>IF(G$44=0,0,G$44/NFM_fec!G$44)</f>
        <v>0.43624515750639004</v>
      </c>
      <c r="H236" s="166">
        <f>IF(H$44=0,0,H$44/NFM_fec!H$44)</f>
        <v>0.43779130974086877</v>
      </c>
      <c r="I236" s="166">
        <f>IF(I$44=0,0,I$44/NFM_fec!I$44)</f>
        <v>0.44505516422033031</v>
      </c>
      <c r="J236" s="166">
        <f>IF(J$44=0,0,J$44/NFM_fec!J$44)</f>
        <v>0.45247275257760117</v>
      </c>
      <c r="K236" s="166">
        <f>IF(K$44=0,0,K$44/NFM_fec!K$44)</f>
        <v>0.42597860426344625</v>
      </c>
      <c r="L236" s="166">
        <f>IF(L$44=0,0,L$44/NFM_fec!L$44)</f>
        <v>0.44206308812985473</v>
      </c>
      <c r="M236" s="166">
        <f>IF(M$44=0,0,M$44/NFM_fec!M$44)</f>
        <v>0.43875843000338022</v>
      </c>
      <c r="N236" s="166">
        <f>IF(N$44=0,0,N$44/NFM_fec!N$44)</f>
        <v>0.44409961440300161</v>
      </c>
      <c r="O236" s="166">
        <f>IF(O$44=0,0,O$44/NFM_fec!O$44)</f>
        <v>0.44722609242051142</v>
      </c>
      <c r="P236" s="166">
        <f>IF(P$44=0,0,P$44/NFM_fec!P$44)</f>
        <v>0.46119193523465851</v>
      </c>
      <c r="Q236" s="166">
        <f>IF(Q$44=0,0,Q$44/NFM_fec!Q$44)</f>
        <v>0.48998632123366859</v>
      </c>
    </row>
    <row r="237" spans="1:17" x14ac:dyDescent="0.25">
      <c r="A237" s="72" t="s">
        <v>148</v>
      </c>
      <c r="B237" s="165">
        <f>IF(B$51=0,0,B$51/NFM_fec!B$51)</f>
        <v>0.43769623568754673</v>
      </c>
      <c r="C237" s="165">
        <f>IF(C$51=0,0,C$51/NFM_fec!C$51)</f>
        <v>0.43588704492860447</v>
      </c>
      <c r="D237" s="165">
        <f>IF(D$51=0,0,D$51/NFM_fec!D$51)</f>
        <v>0.43776234545954557</v>
      </c>
      <c r="E237" s="165">
        <f>IF(E$51=0,0,E$51/NFM_fec!E$51)</f>
        <v>0.44216519077121824</v>
      </c>
      <c r="F237" s="165">
        <f>IF(F$51=0,0,F$51/NFM_fec!F$51)</f>
        <v>0.45041485442202811</v>
      </c>
      <c r="G237" s="165">
        <f>IF(G$51=0,0,G$51/NFM_fec!G$51)</f>
        <v>0.44779117645119421</v>
      </c>
      <c r="H237" s="165">
        <f>IF(H$51=0,0,H$51/NFM_fec!H$51)</f>
        <v>0.45302016417700919</v>
      </c>
      <c r="I237" s="165">
        <f>IF(I$51=0,0,I$51/NFM_fec!I$51)</f>
        <v>0.44845276454240762</v>
      </c>
      <c r="J237" s="165">
        <f>IF(J$51=0,0,J$51/NFM_fec!J$51)</f>
        <v>0.45168804569327353</v>
      </c>
      <c r="K237" s="165">
        <f>IF(K$51=0,0,K$51/NFM_fec!K$51)</f>
        <v>0.44461880580495222</v>
      </c>
      <c r="L237" s="165">
        <f>IF(L$51=0,0,L$51/NFM_fec!L$51)</f>
        <v>0.46879917273365002</v>
      </c>
      <c r="M237" s="165">
        <f>IF(M$51=0,0,M$51/NFM_fec!M$51)</f>
        <v>0.46434254475919418</v>
      </c>
      <c r="N237" s="165">
        <f>IF(N$51=0,0,N$51/NFM_fec!N$51)</f>
        <v>0.46764639003224245</v>
      </c>
      <c r="O237" s="165">
        <f>IF(O$51=0,0,O$51/NFM_fec!O$51)</f>
        <v>0.46016982865871325</v>
      </c>
      <c r="P237" s="165">
        <f>IF(P$51=0,0,P$51/NFM_fec!P$51)</f>
        <v>0.46680088767376271</v>
      </c>
      <c r="Q237" s="165">
        <f>IF(Q$51=0,0,Q$51/NFM_fec!Q$51)</f>
        <v>0.485864659244373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345</v>
      </c>
      <c r="B239" s="170">
        <f>IF(B$70=0,0,B$70/NFM_fec!B$70)</f>
        <v>0.46824431378214904</v>
      </c>
      <c r="C239" s="170">
        <f>IF(C$70=0,0,C$70/NFM_fec!C$70)</f>
        <v>0.47086188451160554</v>
      </c>
      <c r="D239" s="170">
        <f>IF(D$70=0,0,D$70/NFM_fec!D$70)</f>
        <v>0.4802295882444873</v>
      </c>
      <c r="E239" s="170">
        <f>IF(E$70=0,0,E$70/NFM_fec!E$70)</f>
        <v>0.47751611663096477</v>
      </c>
      <c r="F239" s="170">
        <f>IF(F$70=0,0,F$70/NFM_fec!F$70)</f>
        <v>0.48083373684852476</v>
      </c>
      <c r="G239" s="170">
        <f>IF(G$70=0,0,G$70/NFM_fec!G$70)</f>
        <v>0.48944927086823797</v>
      </c>
      <c r="H239" s="170">
        <f>IF(H$70=0,0,H$70/NFM_fec!H$70)</f>
        <v>0.49754346780076436</v>
      </c>
      <c r="I239" s="170">
        <f>IF(I$70=0,0,I$70/NFM_fec!I$70)</f>
        <v>0.50428271657237078</v>
      </c>
      <c r="J239" s="170">
        <f>IF(J$70=0,0,J$70/NFM_fec!J$70)</f>
        <v>0.50726283978474129</v>
      </c>
      <c r="K239" s="170">
        <f>IF(K$70=0,0,K$70/NFM_fec!K$70)</f>
        <v>0.49034963704453127</v>
      </c>
      <c r="L239" s="170">
        <f>IF(L$70=0,0,L$70/NFM_fec!L$70)</f>
        <v>0.49280053992250811</v>
      </c>
      <c r="M239" s="170">
        <f>IF(M$70=0,0,M$70/NFM_fec!M$70)</f>
        <v>0.48710171375579958</v>
      </c>
      <c r="N239" s="170">
        <f>IF(N$70=0,0,N$70/NFM_fec!N$70)</f>
        <v>0.49538693511994386</v>
      </c>
      <c r="O239" s="170">
        <f>IF(O$70=0,0,O$70/NFM_fec!O$70)</f>
        <v>0.48832105510293305</v>
      </c>
      <c r="P239" s="170">
        <f>IF(P$70=0,0,P$70/NFM_fec!P$70)</f>
        <v>0.49291703738468456</v>
      </c>
      <c r="Q239" s="170">
        <f>IF(Q$70=0,0,Q$70/NFM_fec!Q$70)</f>
        <v>0.51139231439160571</v>
      </c>
    </row>
    <row r="240" spans="1:17" x14ac:dyDescent="0.25">
      <c r="A240" s="132" t="s">
        <v>84</v>
      </c>
      <c r="B240" s="169">
        <f>IF(B$71=0,0,B$71/NFM_fec!B$71)</f>
        <v>0.43136036959787649</v>
      </c>
      <c r="C240" s="169">
        <f>IF(C$71=0,0,C$71/NFM_fec!C$71)</f>
        <v>0.43492569996088765</v>
      </c>
      <c r="D240" s="169">
        <f>IF(D$71=0,0,D$71/NFM_fec!D$71)</f>
        <v>0.44069252379732443</v>
      </c>
      <c r="E240" s="169">
        <f>IF(E$71=0,0,E$71/NFM_fec!E$71)</f>
        <v>0.43830010627717847</v>
      </c>
      <c r="F240" s="169">
        <f>IF(F$71=0,0,F$71/NFM_fec!F$71)</f>
        <v>0.43924416451111153</v>
      </c>
      <c r="G240" s="169">
        <f>IF(G$71=0,0,G$71/NFM_fec!G$71)</f>
        <v>0.44530674678460791</v>
      </c>
      <c r="H240" s="169">
        <f>IF(H$71=0,0,H$71/NFM_fec!H$71)</f>
        <v>0.44697320831863618</v>
      </c>
      <c r="I240" s="169">
        <f>IF(I$71=0,0,I$71/NFM_fec!I$71)</f>
        <v>0.45209608138571022</v>
      </c>
      <c r="J240" s="169">
        <f>IF(J$71=0,0,J$71/NFM_fec!J$71)</f>
        <v>0.455101330213739</v>
      </c>
      <c r="K240" s="169">
        <f>IF(K$71=0,0,K$71/NFM_fec!K$71)</f>
        <v>0.45187047659842555</v>
      </c>
      <c r="L240" s="169">
        <f>IF(L$71=0,0,L$71/NFM_fec!L$71)</f>
        <v>0.45290922853091053</v>
      </c>
      <c r="M240" s="169">
        <f>IF(M$71=0,0,M$71/NFM_fec!M$71)</f>
        <v>0.45170790346619</v>
      </c>
      <c r="N240" s="169">
        <f>IF(N$71=0,0,N$71/NFM_fec!N$71)</f>
        <v>0.45167509881063245</v>
      </c>
      <c r="O240" s="169">
        <f>IF(O$71=0,0,O$71/NFM_fec!O$71)</f>
        <v>0.44633214549279143</v>
      </c>
      <c r="P240" s="169">
        <f>IF(P$71=0,0,P$71/NFM_fec!P$71)</f>
        <v>0.44870565421548736</v>
      </c>
      <c r="Q240" s="169">
        <f>IF(Q$71=0,0,Q$71/NFM_fec!Q$71)</f>
        <v>0.46286251982416177</v>
      </c>
    </row>
    <row r="241" spans="1:17" x14ac:dyDescent="0.25">
      <c r="A241" s="76" t="s">
        <v>83</v>
      </c>
      <c r="B241" s="168">
        <f>IF(B$72=0,0,B$72/NFM_fec!B$72)</f>
        <v>0.1121056722649135</v>
      </c>
      <c r="C241" s="168">
        <f>IF(C$72=0,0,C$72/NFM_fec!C$72)</f>
        <v>0.11303226122709482</v>
      </c>
      <c r="D241" s="168">
        <f>IF(D$72=0,0,D$72/NFM_fec!D$72)</f>
        <v>0.11453099339764575</v>
      </c>
      <c r="E241" s="168">
        <f>IF(E$72=0,0,E$72/NFM_fec!E$72)</f>
        <v>0.11390923119291575</v>
      </c>
      <c r="F241" s="168">
        <f>IF(F$72=0,0,F$72/NFM_fec!F$72)</f>
        <v>0.11415458123068346</v>
      </c>
      <c r="G241" s="168">
        <f>IF(G$72=0,0,G$72/NFM_fec!G$72)</f>
        <v>0.11573017766775347</v>
      </c>
      <c r="H241" s="168">
        <f>IF(H$72=0,0,H$72/NFM_fec!H$72)</f>
        <v>0.11616327213758164</v>
      </c>
      <c r="I241" s="168">
        <f>IF(I$72=0,0,I$72/NFM_fec!I$72)</f>
        <v>0.11749464879985483</v>
      </c>
      <c r="J241" s="168">
        <f>IF(J$72=0,0,J$72/NFM_fec!J$72)</f>
        <v>0.11827567891744209</v>
      </c>
      <c r="K241" s="168">
        <f>IF(K$72=0,0,K$72/NFM_fec!K$72)</f>
        <v>0.1174360166719931</v>
      </c>
      <c r="L241" s="168">
        <f>IF(L$72=0,0,L$72/NFM_fec!L$72)</f>
        <v>0.11770597652902934</v>
      </c>
      <c r="M241" s="168">
        <f>IF(M$72=0,0,M$72/NFM_fec!M$72)</f>
        <v>0.11739376575705981</v>
      </c>
      <c r="N241" s="168">
        <f>IF(N$72=0,0,N$72/NFM_fec!N$72)</f>
        <v>0.11738524019879379</v>
      </c>
      <c r="O241" s="168">
        <f>IF(O$72=0,0,O$72/NFM_fec!O$72)</f>
        <v>0.1159966671731006</v>
      </c>
      <c r="P241" s="168">
        <f>IF(P$72=0,0,P$72/NFM_fec!P$72)</f>
        <v>0.11661351519563111</v>
      </c>
      <c r="Q241" s="168">
        <f>IF(Q$72=0,0,Q$72/NFM_fec!Q$72)</f>
        <v>0.12029272415426573</v>
      </c>
    </row>
    <row r="242" spans="1:17" x14ac:dyDescent="0.25">
      <c r="A242" s="76" t="s">
        <v>82</v>
      </c>
      <c r="B242" s="168">
        <f>IF(B$73=0,0,B$73/NFM_fec!B$73)</f>
        <v>0.61749531328981389</v>
      </c>
      <c r="C242" s="168">
        <f>IF(C$73=0,0,C$73/NFM_fec!C$73)</f>
        <v>0.62259910803929819</v>
      </c>
      <c r="D242" s="168">
        <f>IF(D$73=0,0,D$73/NFM_fec!D$73)</f>
        <v>0.63085435572208215</v>
      </c>
      <c r="E242" s="168">
        <f>IF(E$73=0,0,E$73/NFM_fec!E$73)</f>
        <v>0.62742959371276796</v>
      </c>
      <c r="F242" s="168">
        <f>IF(F$73=0,0,F$73/NFM_fec!F$73)</f>
        <v>0.62878101951822574</v>
      </c>
      <c r="G242" s="168">
        <f>IF(G$73=0,0,G$73/NFM_fec!G$73)</f>
        <v>0.6374596474223323</v>
      </c>
      <c r="H242" s="168">
        <f>IF(H$73=0,0,H$73/NFM_fec!H$73)</f>
        <v>0.6398451984825736</v>
      </c>
      <c r="I242" s="168">
        <f>IF(I$73=0,0,I$73/NFM_fec!I$73)</f>
        <v>0.64717862624378797</v>
      </c>
      <c r="J242" s="168">
        <f>IF(J$73=0,0,J$73/NFM_fec!J$73)</f>
        <v>0.65148066045315989</v>
      </c>
      <c r="K242" s="168">
        <f>IF(K$73=0,0,K$73/NFM_fec!K$73)</f>
        <v>0.64685567145094536</v>
      </c>
      <c r="L242" s="168">
        <f>IF(L$73=0,0,L$73/NFM_fec!L$73)</f>
        <v>0.64834265193220331</v>
      </c>
      <c r="M242" s="168">
        <f>IF(M$73=0,0,M$73/NFM_fec!M$73)</f>
        <v>0.64662294690252198</v>
      </c>
      <c r="N242" s="168">
        <f>IF(N$73=0,0,N$73/NFM_fec!N$73)</f>
        <v>0.64657598681418638</v>
      </c>
      <c r="O242" s="168">
        <f>IF(O$73=0,0,O$73/NFM_fec!O$73)</f>
        <v>0.63892751267186154</v>
      </c>
      <c r="P242" s="168">
        <f>IF(P$73=0,0,P$73/NFM_fec!P$73)</f>
        <v>0.64232520660856574</v>
      </c>
      <c r="Q242" s="168">
        <f>IF(Q$73=0,0,Q$73/NFM_fec!Q$73)</f>
        <v>0.6625908563537648</v>
      </c>
    </row>
    <row r="243" spans="1:17" x14ac:dyDescent="0.25">
      <c r="A243" s="76" t="s">
        <v>81</v>
      </c>
      <c r="B243" s="168">
        <f>IF(B$74=0,0,B$74/NFM_fec!B$74)</f>
        <v>0.42791579727917156</v>
      </c>
      <c r="C243" s="168">
        <f>IF(C$74=0,0,C$74/NFM_fec!C$74)</f>
        <v>0.43145265715870523</v>
      </c>
      <c r="D243" s="168">
        <f>IF(D$74=0,0,D$74/NFM_fec!D$74)</f>
        <v>0.43717343077088899</v>
      </c>
      <c r="E243" s="168">
        <f>IF(E$74=0,0,E$74/NFM_fec!E$74)</f>
        <v>0.43480011759074622</v>
      </c>
      <c r="F243" s="168">
        <f>IF(F$74=0,0,F$74/NFM_fec!F$74)</f>
        <v>0.43573663717002081</v>
      </c>
      <c r="G243" s="168">
        <f>IF(G$74=0,0,G$74/NFM_fec!G$74)</f>
        <v>0.44175080747860085</v>
      </c>
      <c r="H243" s="168">
        <f>IF(H$74=0,0,H$74/NFM_fec!H$74)</f>
        <v>0.44340396170005519</v>
      </c>
      <c r="I243" s="168">
        <f>IF(I$74=0,0,I$74/NFM_fec!I$74)</f>
        <v>0.4484859267282762</v>
      </c>
      <c r="J243" s="168">
        <f>IF(J$74=0,0,J$74/NFM_fec!J$74)</f>
        <v>0.45146717753132759</v>
      </c>
      <c r="K243" s="168">
        <f>IF(K$74=0,0,K$74/NFM_fec!K$74)</f>
        <v>0.4482621234787777</v>
      </c>
      <c r="L243" s="168">
        <f>IF(L$74=0,0,L$74/NFM_fec!L$74)</f>
        <v>0.44929258059234861</v>
      </c>
      <c r="M243" s="168">
        <f>IF(M$74=0,0,M$74/NFM_fec!M$74)</f>
        <v>0.44810084855321713</v>
      </c>
      <c r="N243" s="168">
        <f>IF(N$74=0,0,N$74/NFM_fec!N$74)</f>
        <v>0.44806830585498431</v>
      </c>
      <c r="O243" s="168">
        <f>IF(O$74=0,0,O$74/NFM_fec!O$74)</f>
        <v>0.44276801799831189</v>
      </c>
      <c r="P243" s="168">
        <f>IF(P$74=0,0,P$74/NFM_fec!P$74)</f>
        <v>0.44512257337475586</v>
      </c>
      <c r="Q243" s="168">
        <f>IF(Q$74=0,0,Q$74/NFM_fec!Q$74)</f>
        <v>0.45916639116811797</v>
      </c>
    </row>
    <row r="244" spans="1:17" x14ac:dyDescent="0.25">
      <c r="A244" s="129" t="s">
        <v>80</v>
      </c>
      <c r="B244" s="167">
        <f>IF(B$75=0,0,B$75/NFM_fec!B$75)</f>
        <v>0.67667214078244231</v>
      </c>
      <c r="C244" s="167">
        <f>IF(C$75=0,0,C$75/NFM_fec!C$75)</f>
        <v>0.68455874674609796</v>
      </c>
      <c r="D244" s="167">
        <f>IF(D$75=0,0,D$75/NFM_fec!D$75)</f>
        <v>0.69411548418800628</v>
      </c>
      <c r="E244" s="167">
        <f>IF(E$75=0,0,E$75/NFM_fec!E$75)</f>
        <v>0.68958973913765231</v>
      </c>
      <c r="F244" s="167">
        <f>IF(F$75=0,0,F$75/NFM_fec!F$75)</f>
        <v>0.69186670391595062</v>
      </c>
      <c r="G244" s="167">
        <f>IF(G$75=0,0,G$75/NFM_fec!G$75)</f>
        <v>0.70237868163842476</v>
      </c>
      <c r="H244" s="167">
        <f>IF(H$75=0,0,H$75/NFM_fec!H$75)</f>
        <v>0.70330919847705875</v>
      </c>
      <c r="I244" s="167">
        <f>IF(I$75=0,0,I$75/NFM_fec!I$75)</f>
        <v>0.71107215907806121</v>
      </c>
      <c r="J244" s="167">
        <f>IF(J$75=0,0,J$75/NFM_fec!J$75)</f>
        <v>0.71734848031740228</v>
      </c>
      <c r="K244" s="167">
        <f>IF(K$75=0,0,K$75/NFM_fec!K$75)</f>
        <v>0.71686325162556996</v>
      </c>
      <c r="L244" s="167">
        <f>IF(L$75=0,0,L$75/NFM_fec!L$75)</f>
        <v>0.72179333048808636</v>
      </c>
      <c r="M244" s="167">
        <f>IF(M$75=0,0,M$75/NFM_fec!M$75)</f>
        <v>0.7165437058103209</v>
      </c>
      <c r="N244" s="167">
        <f>IF(N$75=0,0,N$75/NFM_fec!N$75)</f>
        <v>0.71812994173652522</v>
      </c>
      <c r="O244" s="167">
        <f>IF(O$75=0,0,O$75/NFM_fec!O$75)</f>
        <v>0.70727221168985788</v>
      </c>
      <c r="P244" s="167">
        <f>IF(P$75=0,0,P$75/NFM_fec!P$75)</f>
        <v>0.70935879041423444</v>
      </c>
      <c r="Q244" s="167">
        <f>IF(Q$75=0,0,Q$75/NFM_fec!Q$75)</f>
        <v>0.73545137633777069</v>
      </c>
    </row>
    <row r="245" spans="1:17" x14ac:dyDescent="0.25">
      <c r="A245" s="127" t="s">
        <v>150</v>
      </c>
      <c r="B245" s="166">
        <f>IF(B$80=0,0,B$80/NFM_fec!B$80)</f>
        <v>0.46236842954503427</v>
      </c>
      <c r="C245" s="166">
        <f>IF(C$80=0,0,C$80/NFM_fec!C$80)</f>
        <v>0.47106810857867293</v>
      </c>
      <c r="D245" s="166">
        <f>IF(D$80=0,0,D$80/NFM_fec!D$80)</f>
        <v>0.48133960705573109</v>
      </c>
      <c r="E245" s="166">
        <f>IF(E$80=0,0,E$80/NFM_fec!E$80)</f>
        <v>0.47667309800591018</v>
      </c>
      <c r="F245" s="166">
        <f>IF(F$80=0,0,F$80/NFM_fec!F$80)</f>
        <v>0.48252492160389071</v>
      </c>
      <c r="G245" s="166">
        <f>IF(G$80=0,0,G$80/NFM_fec!G$80)</f>
        <v>0.47941058965861566</v>
      </c>
      <c r="H245" s="166">
        <f>IF(H$80=0,0,H$80/NFM_fec!H$80)</f>
        <v>0.47999479467078909</v>
      </c>
      <c r="I245" s="166">
        <f>IF(I$80=0,0,I$80/NFM_fec!I$80)</f>
        <v>0.48544842003501837</v>
      </c>
      <c r="J245" s="166">
        <f>IF(J$80=0,0,J$80/NFM_fec!J$80)</f>
        <v>0.48853692964470696</v>
      </c>
      <c r="K245" s="166">
        <f>IF(K$80=0,0,K$80/NFM_fec!K$80)</f>
        <v>0.48541781056422439</v>
      </c>
      <c r="L245" s="166">
        <f>IF(L$80=0,0,L$80/NFM_fec!L$80)</f>
        <v>0.48534943389985469</v>
      </c>
      <c r="M245" s="166">
        <f>IF(M$80=0,0,M$80/NFM_fec!M$80)</f>
        <v>0.48508366776654355</v>
      </c>
      <c r="N245" s="166">
        <f>IF(N$80=0,0,N$80/NFM_fec!N$80)</f>
        <v>0.48530079789582226</v>
      </c>
      <c r="O245" s="166">
        <f>IF(O$80=0,0,O$80/NFM_fec!O$80)</f>
        <v>0.48068047244545442</v>
      </c>
      <c r="P245" s="166">
        <f>IF(P$80=0,0,P$80/NFM_fec!P$80)</f>
        <v>0.4831911826958466</v>
      </c>
      <c r="Q245" s="166">
        <f>IF(Q$80=0,0,Q$80/NFM_fec!Q$80)</f>
        <v>0.4991248067375047</v>
      </c>
    </row>
    <row r="246" spans="1:17" x14ac:dyDescent="0.25">
      <c r="A246" s="127" t="s">
        <v>149</v>
      </c>
      <c r="B246" s="166">
        <f>IF(B$87=0,0,B$87/NFM_fec!B$87)</f>
        <v>0.46929857222230636</v>
      </c>
      <c r="C246" s="166">
        <f>IF(C$87=0,0,C$87/NFM_fec!C$87)</f>
        <v>0.46759459250316782</v>
      </c>
      <c r="D246" s="166">
        <f>IF(D$87=0,0,D$87/NFM_fec!D$87)</f>
        <v>0.47791776027548982</v>
      </c>
      <c r="E246" s="166">
        <f>IF(E$87=0,0,E$87/NFM_fec!E$87)</f>
        <v>0.47575274327174649</v>
      </c>
      <c r="F246" s="166">
        <f>IF(F$87=0,0,F$87/NFM_fec!F$87)</f>
        <v>0.47844158684097327</v>
      </c>
      <c r="G246" s="166">
        <f>IF(G$87=0,0,G$87/NFM_fec!G$87)</f>
        <v>0.49590386694412381</v>
      </c>
      <c r="H246" s="166">
        <f>IF(H$87=0,0,H$87/NFM_fec!H$87)</f>
        <v>0.50773746376559259</v>
      </c>
      <c r="I246" s="166">
        <f>IF(I$87=0,0,I$87/NFM_fec!I$87)</f>
        <v>0.51530599856934034</v>
      </c>
      <c r="J246" s="166">
        <f>IF(J$87=0,0,J$87/NFM_fec!J$87)</f>
        <v>0.51804402246383063</v>
      </c>
      <c r="K246" s="166">
        <f>IF(K$87=0,0,K$87/NFM_fec!K$87)</f>
        <v>0.48871683522422787</v>
      </c>
      <c r="L246" s="166">
        <f>IF(L$87=0,0,L$87/NFM_fec!L$87)</f>
        <v>0.48727894870090288</v>
      </c>
      <c r="M246" s="166">
        <f>IF(M$87=0,0,M$87/NFM_fec!M$87)</f>
        <v>0.47842360102961928</v>
      </c>
      <c r="N246" s="166">
        <f>IF(N$87=0,0,N$87/NFM_fec!N$87)</f>
        <v>0.48575538116949019</v>
      </c>
      <c r="O246" s="166">
        <f>IF(O$87=0,0,O$87/NFM_fec!O$87)</f>
        <v>0.48498600157732025</v>
      </c>
      <c r="P246" s="166">
        <f>IF(P$87=0,0,P$87/NFM_fec!P$87)</f>
        <v>0.49197262854396484</v>
      </c>
      <c r="Q246" s="166">
        <f>IF(Q$87=0,0,Q$87/NFM_fec!Q$87)</f>
        <v>0.51263424082568498</v>
      </c>
    </row>
    <row r="247" spans="1:17" x14ac:dyDescent="0.25">
      <c r="A247" s="72" t="s">
        <v>148</v>
      </c>
      <c r="B247" s="165">
        <f>IF(B$94=0,0,B$94/NFM_fec!B$94)</f>
        <v>0.46086619789168781</v>
      </c>
      <c r="C247" s="165">
        <f>IF(C$94=0,0,C$94/NFM_fec!C$94)</f>
        <v>0.46425837828717331</v>
      </c>
      <c r="D247" s="165">
        <f>IF(D$94=0,0,D$94/NFM_fec!D$94)</f>
        <v>0.47072621145402604</v>
      </c>
      <c r="E247" s="165">
        <f>IF(E$94=0,0,E$94/NFM_fec!E$94)</f>
        <v>0.46935714601197098</v>
      </c>
      <c r="F247" s="165">
        <f>IF(F$94=0,0,F$94/NFM_fec!F$94)</f>
        <v>0.47111996519591465</v>
      </c>
      <c r="G247" s="165">
        <f>IF(G$94=0,0,G$94/NFM_fec!G$94)</f>
        <v>0.47626904839288264</v>
      </c>
      <c r="H247" s="165">
        <f>IF(H$94=0,0,H$94/NFM_fec!H$94)</f>
        <v>0.48663678292599738</v>
      </c>
      <c r="I247" s="165">
        <f>IF(I$94=0,0,I$94/NFM_fec!I$94)</f>
        <v>0.49324944465733422</v>
      </c>
      <c r="J247" s="165">
        <f>IF(J$94=0,0,J$94/NFM_fec!J$94)</f>
        <v>0.49637513956742851</v>
      </c>
      <c r="K247" s="165">
        <f>IF(K$94=0,0,K$94/NFM_fec!K$94)</f>
        <v>0.48617909898485934</v>
      </c>
      <c r="L247" s="165">
        <f>IF(L$94=0,0,L$94/NFM_fec!L$94)</f>
        <v>0.49939480852839169</v>
      </c>
      <c r="M247" s="165">
        <f>IF(M$94=0,0,M$94/NFM_fec!M$94)</f>
        <v>0.49298084706560719</v>
      </c>
      <c r="N247" s="165">
        <f>IF(N$94=0,0,N$94/NFM_fec!N$94)</f>
        <v>0.51170955802602169</v>
      </c>
      <c r="O247" s="165">
        <f>IF(O$94=0,0,O$94/NFM_fec!O$94)</f>
        <v>0.49154205243065319</v>
      </c>
      <c r="P247" s="165">
        <f>IF(P$94=0,0,P$94/NFM_fec!P$94)</f>
        <v>0.49404520527458601</v>
      </c>
      <c r="Q247" s="165">
        <f>IF(Q$94=0,0,Q$94/NFM_fec!Q$94)</f>
        <v>0.51100461958962173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43</v>
      </c>
      <c r="B249" s="170">
        <f>IF(B$112=0,0,B$112/NFM_fec!B$112)</f>
        <v>0.35721845555908888</v>
      </c>
      <c r="C249" s="170">
        <f>IF(C$112=0,0,C$112/NFM_fec!C$112)</f>
        <v>0.35855698167934663</v>
      </c>
      <c r="D249" s="170">
        <f>IF(D$112=0,0,D$112/NFM_fec!D$112)</f>
        <v>0.36036380335920576</v>
      </c>
      <c r="E249" s="170">
        <f>IF(E$112=0,0,E$112/NFM_fec!E$112)</f>
        <v>0.36459321779335085</v>
      </c>
      <c r="F249" s="170">
        <f>IF(F$112=0,0,F$112/NFM_fec!F$112)</f>
        <v>0.36798073601398368</v>
      </c>
      <c r="G249" s="170">
        <f>IF(G$112=0,0,G$112/NFM_fec!G$112)</f>
        <v>0.37037901712723659</v>
      </c>
      <c r="H249" s="170">
        <f>IF(H$112=0,0,H$112/NFM_fec!H$112)</f>
        <v>0.37526920708642536</v>
      </c>
      <c r="I249" s="170">
        <f>IF(I$112=0,0,I$112/NFM_fec!I$112)</f>
        <v>0.37769586805537264</v>
      </c>
      <c r="J249" s="170">
        <f>IF(J$112=0,0,J$112/NFM_fec!J$112)</f>
        <v>0.38683716099119808</v>
      </c>
      <c r="K249" s="170">
        <f>IF(K$112=0,0,K$112/NFM_fec!K$112)</f>
        <v>0.38326933610326896</v>
      </c>
      <c r="L249" s="170">
        <f>IF(L$112=0,0,L$112/NFM_fec!L$112)</f>
        <v>0.38776345814640573</v>
      </c>
      <c r="M249" s="170">
        <f>IF(M$112=0,0,M$112/NFM_fec!M$112)</f>
        <v>0.38621566173302668</v>
      </c>
      <c r="N249" s="170">
        <f>IF(N$112=0,0,N$112/NFM_fec!N$112)</f>
        <v>0.39261702705022467</v>
      </c>
      <c r="O249" s="170">
        <f>IF(O$112=0,0,O$112/NFM_fec!O$112)</f>
        <v>0.39103015174622008</v>
      </c>
      <c r="P249" s="170">
        <f>IF(P$112=0,0,P$112/NFM_fec!P$112)</f>
        <v>0.4020639024120134</v>
      </c>
      <c r="Q249" s="170">
        <f>IF(Q$112=0,0,Q$112/NFM_fec!Q$112)</f>
        <v>0.41045303101427211</v>
      </c>
    </row>
    <row r="250" spans="1:17" x14ac:dyDescent="0.25">
      <c r="A250" s="132" t="s">
        <v>84</v>
      </c>
      <c r="B250" s="169">
        <f>IF(B$113=0,0,B$113/NFM_fec!B$113)</f>
        <v>0.42807388101138993</v>
      </c>
      <c r="C250" s="169">
        <f>IF(C$113=0,0,C$113/NFM_fec!C$113)</f>
        <v>0.42840920898199097</v>
      </c>
      <c r="D250" s="169">
        <f>IF(D$113=0,0,D$113/NFM_fec!D$113)</f>
        <v>0.43565293749345191</v>
      </c>
      <c r="E250" s="169">
        <f>IF(E$113=0,0,E$113/NFM_fec!E$113)</f>
        <v>0.43664285450342644</v>
      </c>
      <c r="F250" s="169">
        <f>IF(F$113=0,0,F$113/NFM_fec!F$113)</f>
        <v>0.4497011340277331</v>
      </c>
      <c r="G250" s="169">
        <f>IF(G$113=0,0,G$113/NFM_fec!G$113)</f>
        <v>0.44881082809776968</v>
      </c>
      <c r="H250" s="169">
        <f>IF(H$113=0,0,H$113/NFM_fec!H$113)</f>
        <v>0.45125084077221173</v>
      </c>
      <c r="I250" s="169">
        <f>IF(I$113=0,0,I$113/NFM_fec!I$113)</f>
        <v>0.45748874926454397</v>
      </c>
      <c r="J250" s="169">
        <f>IF(J$113=0,0,J$113/NFM_fec!J$113)</f>
        <v>0.46199009821699932</v>
      </c>
      <c r="K250" s="169">
        <f>IF(K$113=0,0,K$113/NFM_fec!K$113)</f>
        <v>0.45677023037792158</v>
      </c>
      <c r="L250" s="169">
        <f>IF(L$113=0,0,L$113/NFM_fec!L$113)</f>
        <v>0.45982768899397147</v>
      </c>
      <c r="M250" s="169">
        <f>IF(M$113=0,0,M$113/NFM_fec!M$113)</f>
        <v>0.4556455683420958</v>
      </c>
      <c r="N250" s="169">
        <f>IF(N$113=0,0,N$113/NFM_fec!N$113)</f>
        <v>0.4599903882796289</v>
      </c>
      <c r="O250" s="169">
        <f>IF(O$113=0,0,O$113/NFM_fec!O$113)</f>
        <v>0.45535949525642316</v>
      </c>
      <c r="P250" s="169">
        <f>IF(P$113=0,0,P$113/NFM_fec!P$113)</f>
        <v>0.46013526814970246</v>
      </c>
      <c r="Q250" s="169">
        <f>IF(Q$113=0,0,Q$113/NFM_fec!Q$113)</f>
        <v>0.46365832650014671</v>
      </c>
    </row>
    <row r="251" spans="1:17" x14ac:dyDescent="0.25">
      <c r="A251" s="76" t="s">
        <v>83</v>
      </c>
      <c r="B251" s="168">
        <f>IF(B$114=0,0,B$114/NFM_fec!B$114)</f>
        <v>0.11270390342445316</v>
      </c>
      <c r="C251" s="168">
        <f>IF(C$114=0,0,C$114/NFM_fec!C$114)</f>
        <v>0.11281986609173665</v>
      </c>
      <c r="D251" s="168">
        <f>IF(D$114=0,0,D$114/NFM_fec!D$114)</f>
        <v>0.11481440843037062</v>
      </c>
      <c r="E251" s="168">
        <f>IF(E$114=0,0,E$114/NFM_fec!E$114)</f>
        <v>0.11498470176266563</v>
      </c>
      <c r="F251" s="168">
        <f>IF(F$114=0,0,F$114/NFM_fec!F$114)</f>
        <v>0.11855095703979673</v>
      </c>
      <c r="G251" s="168">
        <f>IF(G$114=0,0,G$114/NFM_fec!G$114)</f>
        <v>0.11837231378206794</v>
      </c>
      <c r="H251" s="168">
        <f>IF(H$114=0,0,H$114/NFM_fec!H$114)</f>
        <v>0.11879697142884132</v>
      </c>
      <c r="I251" s="168">
        <f>IF(I$114=0,0,I$114/NFM_fec!I$114)</f>
        <v>0.12070105505698213</v>
      </c>
      <c r="J251" s="168">
        <f>IF(J$114=0,0,J$114/NFM_fec!J$114)</f>
        <v>0.12144025228008012</v>
      </c>
      <c r="K251" s="168">
        <f>IF(K$114=0,0,K$114/NFM_fec!K$114)</f>
        <v>0.12051423465189355</v>
      </c>
      <c r="L251" s="168">
        <f>IF(L$114=0,0,L$114/NFM_fec!L$114)</f>
        <v>0.12104922935087728</v>
      </c>
      <c r="M251" s="168">
        <f>IF(M$114=0,0,M$114/NFM_fec!M$114)</f>
        <v>0.12025086889468636</v>
      </c>
      <c r="N251" s="168">
        <f>IF(N$114=0,0,N$114/NFM_fec!N$114)</f>
        <v>0.12105180709702136</v>
      </c>
      <c r="O251" s="168">
        <f>IF(O$114=0,0,O$114/NFM_fec!O$114)</f>
        <v>0.1201364076462286</v>
      </c>
      <c r="P251" s="168">
        <f>IF(P$114=0,0,P$114/NFM_fec!P$114)</f>
        <v>0.1209428441580868</v>
      </c>
      <c r="Q251" s="168">
        <f>IF(Q$114=0,0,Q$114/NFM_fec!Q$114)</f>
        <v>0.12151867379289039</v>
      </c>
    </row>
    <row r="252" spans="1:17" x14ac:dyDescent="0.25">
      <c r="A252" s="76" t="s">
        <v>82</v>
      </c>
      <c r="B252" s="168">
        <f>IF(B$115=0,0,B$115/NFM_fec!B$115)</f>
        <v>0.59350917424264571</v>
      </c>
      <c r="C252" s="168">
        <f>IF(C$115=0,0,C$115/NFM_fec!C$115)</f>
        <v>0.59171909312562943</v>
      </c>
      <c r="D252" s="168">
        <f>IF(D$115=0,0,D$115/NFM_fec!D$115)</f>
        <v>0.59686119130051052</v>
      </c>
      <c r="E252" s="168">
        <f>IF(E$115=0,0,E$115/NFM_fec!E$115)</f>
        <v>0.5993747043795149</v>
      </c>
      <c r="F252" s="168">
        <f>IF(F$115=0,0,F$115/NFM_fec!F$115)</f>
        <v>0.6078202122977111</v>
      </c>
      <c r="G252" s="168">
        <f>IF(G$115=0,0,G$115/NFM_fec!G$115)</f>
        <v>0.60845504470837664</v>
      </c>
      <c r="H252" s="168">
        <f>IF(H$115=0,0,H$115/NFM_fec!H$115)</f>
        <v>0.61301423464942517</v>
      </c>
      <c r="I252" s="168">
        <f>IF(I$115=0,0,I$115/NFM_fec!I$115)</f>
        <v>0.61613495286002051</v>
      </c>
      <c r="J252" s="168">
        <f>IF(J$115=0,0,J$115/NFM_fec!J$115)</f>
        <v>0.62785535534226389</v>
      </c>
      <c r="K252" s="168">
        <f>IF(K$115=0,0,K$115/NFM_fec!K$115)</f>
        <v>0.62041527444223854</v>
      </c>
      <c r="L252" s="168">
        <f>IF(L$115=0,0,L$115/NFM_fec!L$115)</f>
        <v>0.62649824805603926</v>
      </c>
      <c r="M252" s="168">
        <f>IF(M$115=0,0,M$115/NFM_fec!M$115)</f>
        <v>0.62247682190579878</v>
      </c>
      <c r="N252" s="168">
        <f>IF(N$115=0,0,N$115/NFM_fec!N$115)</f>
        <v>0.62929505710905775</v>
      </c>
      <c r="O252" s="168">
        <f>IF(O$115=0,0,O$115/NFM_fec!O$115)</f>
        <v>0.62534294766345311</v>
      </c>
      <c r="P252" s="168">
        <f>IF(P$115=0,0,P$115/NFM_fec!P$115)</f>
        <v>0.6388970921428625</v>
      </c>
      <c r="Q252" s="168">
        <f>IF(Q$115=0,0,Q$115/NFM_fec!Q$115)</f>
        <v>0.64987000277060247</v>
      </c>
    </row>
    <row r="253" spans="1:17" x14ac:dyDescent="0.25">
      <c r="A253" s="76" t="s">
        <v>81</v>
      </c>
      <c r="B253" s="168">
        <f>IF(B$116=0,0,B$116/NFM_fec!B$116)</f>
        <v>0.43279814412313117</v>
      </c>
      <c r="C253" s="168">
        <f>IF(C$116=0,0,C$116/NFM_fec!C$116)</f>
        <v>0.43320763277236896</v>
      </c>
      <c r="D253" s="168">
        <f>IF(D$116=0,0,D$116/NFM_fec!D$116)</f>
        <v>0.44089401564818798</v>
      </c>
      <c r="E253" s="168">
        <f>IF(E$116=0,0,E$116/NFM_fec!E$116)</f>
        <v>0.44137989924283882</v>
      </c>
      <c r="F253" s="168">
        <f>IF(F$116=0,0,F$116/NFM_fec!F$116)</f>
        <v>0.45511731445288212</v>
      </c>
      <c r="G253" s="168">
        <f>IF(G$116=0,0,G$116/NFM_fec!G$116)</f>
        <v>0.45458311636041221</v>
      </c>
      <c r="H253" s="168">
        <f>IF(H$116=0,0,H$116/NFM_fec!H$116)</f>
        <v>0.45579504283642813</v>
      </c>
      <c r="I253" s="168">
        <f>IF(I$116=0,0,I$116/NFM_fec!I$116)</f>
        <v>0.46352464535118698</v>
      </c>
      <c r="J253" s="168">
        <f>IF(J$116=0,0,J$116/NFM_fec!J$116)</f>
        <v>0.46558609653841493</v>
      </c>
      <c r="K253" s="168">
        <f>IF(K$116=0,0,K$116/NFM_fec!K$116)</f>
        <v>0.46292648702183281</v>
      </c>
      <c r="L253" s="168">
        <f>IF(L$116=0,0,L$116/NFM_fec!L$116)</f>
        <v>0.46445844276383269</v>
      </c>
      <c r="M253" s="168">
        <f>IF(M$116=0,0,M$116/NFM_fec!M$116)</f>
        <v>0.46209473291406783</v>
      </c>
      <c r="N253" s="168">
        <f>IF(N$116=0,0,N$116/NFM_fec!N$116)</f>
        <v>0.46443925836801409</v>
      </c>
      <c r="O253" s="168">
        <f>IF(O$116=0,0,O$116/NFM_fec!O$116)</f>
        <v>0.46168653538318494</v>
      </c>
      <c r="P253" s="168">
        <f>IF(P$116=0,0,P$116/NFM_fec!P$116)</f>
        <v>0.46397277084853233</v>
      </c>
      <c r="Q253" s="168">
        <f>IF(Q$116=0,0,Q$116/NFM_fec!Q$116)</f>
        <v>0.46558034337500503</v>
      </c>
    </row>
    <row r="254" spans="1:17" x14ac:dyDescent="0.25">
      <c r="A254" s="129" t="s">
        <v>80</v>
      </c>
      <c r="B254" s="167">
        <f>IF(B$117=0,0,B$117/NFM_fec!B$117)</f>
        <v>0.6460014285522494</v>
      </c>
      <c r="C254" s="167">
        <f>IF(C$117=0,0,C$117/NFM_fec!C$117)</f>
        <v>0.64927433072797136</v>
      </c>
      <c r="D254" s="167">
        <f>IF(D$117=0,0,D$117/NFM_fec!D$117)</f>
        <v>0.65463508753106525</v>
      </c>
      <c r="E254" s="167">
        <f>IF(E$117=0,0,E$117/NFM_fec!E$117)</f>
        <v>0.65813847944722481</v>
      </c>
      <c r="F254" s="167">
        <f>IF(F$117=0,0,F$117/NFM_fec!F$117)</f>
        <v>0.6629069591350073</v>
      </c>
      <c r="G254" s="167">
        <f>IF(G$117=0,0,G$117/NFM_fec!G$117)</f>
        <v>0.66689729460235458</v>
      </c>
      <c r="H254" s="167">
        <f>IF(H$117=0,0,H$117/NFM_fec!H$117)</f>
        <v>0.67222509012747411</v>
      </c>
      <c r="I254" s="167">
        <f>IF(I$117=0,0,I$117/NFM_fec!I$117)</f>
        <v>0.6695956928414728</v>
      </c>
      <c r="J254" s="167">
        <f>IF(J$117=0,0,J$117/NFM_fec!J$117)</f>
        <v>0.6839408819131132</v>
      </c>
      <c r="K254" s="167">
        <f>IF(K$117=0,0,K$117/NFM_fec!K$117)</f>
        <v>0.6807563400528398</v>
      </c>
      <c r="L254" s="167">
        <f>IF(L$117=0,0,L$117/NFM_fec!L$117)</f>
        <v>0.68523563865896298</v>
      </c>
      <c r="M254" s="167">
        <f>IF(M$117=0,0,M$117/NFM_fec!M$117)</f>
        <v>0.6826387584115795</v>
      </c>
      <c r="N254" s="167">
        <f>IF(N$117=0,0,N$117/NFM_fec!N$117)</f>
        <v>0.68995339684301482</v>
      </c>
      <c r="O254" s="167">
        <f>IF(O$117=0,0,O$117/NFM_fec!O$117)</f>
        <v>0.68575939386019225</v>
      </c>
      <c r="P254" s="167">
        <f>IF(P$117=0,0,P$117/NFM_fec!P$117)</f>
        <v>0.70673299346356344</v>
      </c>
      <c r="Q254" s="167">
        <f>IF(Q$117=0,0,Q$117/NFM_fec!Q$117)</f>
        <v>0.71995596980578935</v>
      </c>
    </row>
    <row r="255" spans="1:17" x14ac:dyDescent="0.25">
      <c r="A255" s="127" t="s">
        <v>147</v>
      </c>
      <c r="B255" s="166">
        <f>IF(B$122=0,0,B$122/NFM_fec!B$122)</f>
        <v>0.30264982925073031</v>
      </c>
      <c r="C255" s="166">
        <f>IF(C$122=0,0,C$122/NFM_fec!C$122)</f>
        <v>0.30495589117600647</v>
      </c>
      <c r="D255" s="166">
        <f>IF(D$122=0,0,D$122/NFM_fec!D$122)</f>
        <v>0.30695877186548681</v>
      </c>
      <c r="E255" s="166">
        <f>IF(E$122=0,0,E$122/NFM_fec!E$122)</f>
        <v>0.31121779425735135</v>
      </c>
      <c r="F255" s="166">
        <f>IF(F$122=0,0,F$122/NFM_fec!F$122)</f>
        <v>0.31649300878395292</v>
      </c>
      <c r="G255" s="166">
        <f>IF(G$122=0,0,G$122/NFM_fec!G$122)</f>
        <v>0.31583516820697083</v>
      </c>
      <c r="H255" s="166">
        <f>IF(H$122=0,0,H$122/NFM_fec!H$122)</f>
        <v>0.3172134568932522</v>
      </c>
      <c r="I255" s="166">
        <f>IF(I$122=0,0,I$122/NFM_fec!I$122)</f>
        <v>0.31782715381125437</v>
      </c>
      <c r="J255" s="166">
        <f>IF(J$122=0,0,J$122/NFM_fec!J$122)</f>
        <v>0.32672630576173983</v>
      </c>
      <c r="K255" s="166">
        <f>IF(K$122=0,0,K$122/NFM_fec!K$122)</f>
        <v>0.32864282960354085</v>
      </c>
      <c r="L255" s="166">
        <f>IF(L$122=0,0,L$122/NFM_fec!L$122)</f>
        <v>0.33089549270177615</v>
      </c>
      <c r="M255" s="166">
        <f>IF(M$122=0,0,M$122/NFM_fec!M$122)</f>
        <v>0.3296894671703306</v>
      </c>
      <c r="N255" s="166">
        <f>IF(N$122=0,0,N$122/NFM_fec!N$122)</f>
        <v>0.33372335227978855</v>
      </c>
      <c r="O255" s="166">
        <f>IF(O$122=0,0,O$122/NFM_fec!O$122)</f>
        <v>0.33317810316047142</v>
      </c>
      <c r="P255" s="166">
        <f>IF(P$122=0,0,P$122/NFM_fec!P$122)</f>
        <v>0.34208797898090187</v>
      </c>
      <c r="Q255" s="166">
        <f>IF(Q$122=0,0,Q$122/NFM_fec!Q$122)</f>
        <v>0.34910953057176003</v>
      </c>
    </row>
    <row r="256" spans="1:17" x14ac:dyDescent="0.25">
      <c r="A256" s="127" t="s">
        <v>146</v>
      </c>
      <c r="B256" s="166">
        <f>IF(B$130=0,0,B$130/NFM_fec!B$130)</f>
        <v>0.41604321275017214</v>
      </c>
      <c r="C256" s="166">
        <f>IF(C$130=0,0,C$130/NFM_fec!C$130)</f>
        <v>0.41270901816523903</v>
      </c>
      <c r="D256" s="166">
        <f>IF(D$130=0,0,D$130/NFM_fec!D$130)</f>
        <v>0.41300855902422245</v>
      </c>
      <c r="E256" s="166">
        <f>IF(E$130=0,0,E$130/NFM_fec!E$130)</f>
        <v>0.41676705924764756</v>
      </c>
      <c r="F256" s="166">
        <f>IF(F$130=0,0,F$130/NFM_fec!F$130)</f>
        <v>0.42149961998200014</v>
      </c>
      <c r="G256" s="166">
        <f>IF(G$130=0,0,G$130/NFM_fec!G$130)</f>
        <v>0.43013203133506089</v>
      </c>
      <c r="H256" s="166">
        <f>IF(H$130=0,0,H$130/NFM_fec!H$130)</f>
        <v>0.43902106657815554</v>
      </c>
      <c r="I256" s="166">
        <f>IF(I$130=0,0,I$130/NFM_fec!I$130)</f>
        <v>0.44007363087761575</v>
      </c>
      <c r="J256" s="166">
        <f>IF(J$130=0,0,J$130/NFM_fec!J$130)</f>
        <v>0.4504380289418613</v>
      </c>
      <c r="K256" s="166">
        <f>IF(K$130=0,0,K$130/NFM_fec!K$130)</f>
        <v>0.43377312120986344</v>
      </c>
      <c r="L256" s="166">
        <f>IF(L$130=0,0,L$130/NFM_fec!L$130)</f>
        <v>0.43980304152102934</v>
      </c>
      <c r="M256" s="166">
        <f>IF(M$130=0,0,M$130/NFM_fec!M$130)</f>
        <v>0.4379556979534806</v>
      </c>
      <c r="N256" s="166">
        <f>IF(N$130=0,0,N$130/NFM_fec!N$130)</f>
        <v>0.44932432618741658</v>
      </c>
      <c r="O256" s="166">
        <f>IF(O$130=0,0,O$130/NFM_fec!O$130)</f>
        <v>0.44497987423675966</v>
      </c>
      <c r="P256" s="166">
        <f>IF(P$130=0,0,P$130/NFM_fec!P$130)</f>
        <v>0.46125669780736156</v>
      </c>
      <c r="Q256" s="166">
        <f>IF(Q$130=0,0,Q$130/NFM_fec!Q$130)</f>
        <v>0.47292473922927009</v>
      </c>
    </row>
    <row r="257" spans="1:17" x14ac:dyDescent="0.25">
      <c r="A257" s="72" t="s">
        <v>145</v>
      </c>
      <c r="B257" s="165">
        <f>IF(B$137=0,0,B$137/NFM_fec!B$137)</f>
        <v>0.42410697333558683</v>
      </c>
      <c r="C257" s="165">
        <f>IF(C$137=0,0,C$137/NFM_fec!C$137)</f>
        <v>0.42585797252733859</v>
      </c>
      <c r="D257" s="165">
        <f>IF(D$137=0,0,D$137/NFM_fec!D$137)</f>
        <v>0.42863797088237654</v>
      </c>
      <c r="E257" s="165">
        <f>IF(E$137=0,0,E$137/NFM_fec!E$137)</f>
        <v>0.43306119726291303</v>
      </c>
      <c r="F257" s="165">
        <f>IF(F$137=0,0,F$137/NFM_fec!F$137)</f>
        <v>0.42916207714844806</v>
      </c>
      <c r="G257" s="165">
        <f>IF(G$137=0,0,G$137/NFM_fec!G$137)</f>
        <v>0.43222968679827806</v>
      </c>
      <c r="H257" s="165">
        <f>IF(H$137=0,0,H$137/NFM_fec!H$137)</f>
        <v>0.44056677107847142</v>
      </c>
      <c r="I257" s="165">
        <f>IF(I$137=0,0,I$137/NFM_fec!I$137)</f>
        <v>0.44778825145846496</v>
      </c>
      <c r="J257" s="165">
        <f>IF(J$137=0,0,J$137/NFM_fec!J$137)</f>
        <v>0.45172041474780111</v>
      </c>
      <c r="K257" s="165">
        <f>IF(K$137=0,0,K$137/NFM_fec!K$137)</f>
        <v>0.45360771307477254</v>
      </c>
      <c r="L257" s="165">
        <f>IF(L$137=0,0,L$137/NFM_fec!L$137)</f>
        <v>0.46393120191199849</v>
      </c>
      <c r="M257" s="165">
        <f>IF(M$137=0,0,M$137/NFM_fec!M$137)</f>
        <v>0.46565360326666411</v>
      </c>
      <c r="N257" s="165">
        <f>IF(N$137=0,0,N$137/NFM_fec!N$137)</f>
        <v>0.47166510812542523</v>
      </c>
      <c r="O257" s="165">
        <f>IF(O$137=0,0,O$137/NFM_fec!O$137)</f>
        <v>0.47247787572542599</v>
      </c>
      <c r="P257" s="165">
        <f>IF(P$137=0,0,P$137/NFM_fec!P$137)</f>
        <v>0.48253508440305753</v>
      </c>
      <c r="Q257" s="165">
        <f>IF(Q$137=0,0,Q$137/NFM_fec!Q$137)</f>
        <v>0.48975491789582759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45</v>
      </c>
      <c r="B5" s="96">
        <v>4125.4126673866731</v>
      </c>
      <c r="C5" s="96">
        <v>3658.481056731247</v>
      </c>
      <c r="D5" s="96">
        <v>4075.4035130923498</v>
      </c>
      <c r="E5" s="96">
        <v>4255.6893585742746</v>
      </c>
      <c r="F5" s="96">
        <v>4528.833245661468</v>
      </c>
      <c r="G5" s="96">
        <v>4602.531262496731</v>
      </c>
      <c r="H5" s="96">
        <v>4780.9609002459356</v>
      </c>
      <c r="I5" s="96">
        <v>4006.1298877634094</v>
      </c>
      <c r="J5" s="96">
        <v>4077.4412963613304</v>
      </c>
      <c r="K5" s="96">
        <v>2957.1868008838624</v>
      </c>
      <c r="L5" s="96">
        <v>3502.6337815918678</v>
      </c>
      <c r="M5" s="96">
        <v>3568.8974820932226</v>
      </c>
      <c r="N5" s="96">
        <v>3559.8620045559587</v>
      </c>
      <c r="O5" s="96">
        <v>3527.9889394543316</v>
      </c>
      <c r="P5" s="96">
        <v>3410.1360026320967</v>
      </c>
      <c r="Q5" s="96">
        <v>3713.2394203665008</v>
      </c>
    </row>
    <row r="6" spans="1:17" x14ac:dyDescent="0.25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80</v>
      </c>
      <c r="B10" s="158">
        <v>1.9976181307251262</v>
      </c>
      <c r="C10" s="158">
        <v>1.7947253262808669</v>
      </c>
      <c r="D10" s="158">
        <v>2.6258440358054322</v>
      </c>
      <c r="E10" s="158">
        <v>2.679270500930873</v>
      </c>
      <c r="F10" s="158">
        <v>2.6073699400440797</v>
      </c>
      <c r="G10" s="158">
        <v>2.4874129585052005</v>
      </c>
      <c r="H10" s="158">
        <v>2.6325862255922177</v>
      </c>
      <c r="I10" s="158">
        <v>2.3226476109849328</v>
      </c>
      <c r="J10" s="158">
        <v>2.3021246740529779</v>
      </c>
      <c r="K10" s="158">
        <v>1.6613627014129402</v>
      </c>
      <c r="L10" s="158">
        <v>1.9919757540114076</v>
      </c>
      <c r="M10" s="158">
        <v>2.0471703864879274</v>
      </c>
      <c r="N10" s="158">
        <v>2.054607823001287</v>
      </c>
      <c r="O10" s="158">
        <v>1.9549142453193658</v>
      </c>
      <c r="P10" s="158">
        <v>1.8029615255164488</v>
      </c>
      <c r="Q10" s="158">
        <v>1.9691749542473793</v>
      </c>
    </row>
    <row r="11" spans="1:17" x14ac:dyDescent="0.25">
      <c r="A11" s="92" t="s">
        <v>126</v>
      </c>
      <c r="B11" s="91">
        <v>0.90919046544840199</v>
      </c>
      <c r="C11" s="91">
        <v>0.83098642386046373</v>
      </c>
      <c r="D11" s="91">
        <v>1.2202529180559694</v>
      </c>
      <c r="E11" s="91">
        <v>1.2423537653110333</v>
      </c>
      <c r="F11" s="91">
        <v>1.0369848888288642</v>
      </c>
      <c r="G11" s="91">
        <v>0.9791640153475154</v>
      </c>
      <c r="H11" s="91">
        <v>1.0298960312634557</v>
      </c>
      <c r="I11" s="91">
        <v>0.93566775881263908</v>
      </c>
      <c r="J11" s="91">
        <v>0.93214902066198091</v>
      </c>
      <c r="K11" s="91">
        <v>0.63811972053522958</v>
      </c>
      <c r="L11" s="91">
        <v>0.75688237779944756</v>
      </c>
      <c r="M11" s="91">
        <v>0.79812412110700814</v>
      </c>
      <c r="N11" s="91">
        <v>0.78906918641454027</v>
      </c>
      <c r="O11" s="91">
        <v>0.71842554149956306</v>
      </c>
      <c r="P11" s="91">
        <v>0.59609066679561673</v>
      </c>
      <c r="Q11" s="91">
        <v>0.6528796857390341</v>
      </c>
    </row>
    <row r="12" spans="1:17" x14ac:dyDescent="0.25">
      <c r="A12" s="92" t="s">
        <v>27</v>
      </c>
      <c r="B12" s="91">
        <v>1.0884276652767242</v>
      </c>
      <c r="C12" s="91">
        <v>0.96373890242040317</v>
      </c>
      <c r="D12" s="91">
        <v>1.4055911177494629</v>
      </c>
      <c r="E12" s="91">
        <v>1.4369167356198396</v>
      </c>
      <c r="F12" s="91">
        <v>1.5703850512152153</v>
      </c>
      <c r="G12" s="91">
        <v>1.5082489431576851</v>
      </c>
      <c r="H12" s="91">
        <v>1.6026901943287619</v>
      </c>
      <c r="I12" s="91">
        <v>1.3869798521722938</v>
      </c>
      <c r="J12" s="91">
        <v>1.369975653390997</v>
      </c>
      <c r="K12" s="91">
        <v>1.0232429808777102</v>
      </c>
      <c r="L12" s="91">
        <v>1.2350933762119598</v>
      </c>
      <c r="M12" s="91">
        <v>1.2490462653809196</v>
      </c>
      <c r="N12" s="91">
        <v>1.2655386365867467</v>
      </c>
      <c r="O12" s="91">
        <v>1.2364887038198027</v>
      </c>
      <c r="P12" s="91">
        <v>1.2068708587208321</v>
      </c>
      <c r="Q12" s="91">
        <v>1.3162952685083449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153</v>
      </c>
      <c r="B15" s="206">
        <v>2230.2634473041794</v>
      </c>
      <c r="C15" s="206">
        <v>2002.3971321540107</v>
      </c>
      <c r="D15" s="206">
        <v>2317.7340943523973</v>
      </c>
      <c r="E15" s="206">
        <v>2361.2487326030073</v>
      </c>
      <c r="F15" s="206">
        <v>2554.6789443258376</v>
      </c>
      <c r="G15" s="206">
        <v>2545.5605200044247</v>
      </c>
      <c r="H15" s="206">
        <v>2517.549183868925</v>
      </c>
      <c r="I15" s="206">
        <v>2288.7197937708497</v>
      </c>
      <c r="J15" s="206">
        <v>2333.9373177906136</v>
      </c>
      <c r="K15" s="206">
        <v>1788.0349055260356</v>
      </c>
      <c r="L15" s="206">
        <v>1992.1296103847544</v>
      </c>
      <c r="M15" s="206">
        <v>2093.2685571545867</v>
      </c>
      <c r="N15" s="206">
        <v>2052.9896738087518</v>
      </c>
      <c r="O15" s="206">
        <v>2030.152278988578</v>
      </c>
      <c r="P15" s="206">
        <v>1923.7665770712713</v>
      </c>
      <c r="Q15" s="206">
        <v>2090.9167785714008</v>
      </c>
    </row>
    <row r="16" spans="1:17" x14ac:dyDescent="0.25">
      <c r="A16" s="88" t="s">
        <v>34</v>
      </c>
      <c r="B16" s="87">
        <v>701.18788526123024</v>
      </c>
      <c r="C16" s="87">
        <v>659.24856301164607</v>
      </c>
      <c r="D16" s="87">
        <v>754.32763269477641</v>
      </c>
      <c r="E16" s="87">
        <v>632.41099936940248</v>
      </c>
      <c r="F16" s="87">
        <v>626.54965799388094</v>
      </c>
      <c r="G16" s="87">
        <v>943.27174169267698</v>
      </c>
      <c r="H16" s="87">
        <v>608.28946268310472</v>
      </c>
      <c r="I16" s="87">
        <v>595.58467835056786</v>
      </c>
      <c r="J16" s="87">
        <v>513.91449118450589</v>
      </c>
      <c r="K16" s="87">
        <v>429.94728159295931</v>
      </c>
      <c r="L16" s="87">
        <v>605.77362933701556</v>
      </c>
      <c r="M16" s="87">
        <v>666.19500776390339</v>
      </c>
      <c r="N16" s="87">
        <v>700.84033812785572</v>
      </c>
      <c r="O16" s="87">
        <v>768.72024712837151</v>
      </c>
      <c r="P16" s="87">
        <v>682.22398558215184</v>
      </c>
      <c r="Q16" s="87">
        <v>750.58768308274693</v>
      </c>
    </row>
    <row r="17" spans="1:17" x14ac:dyDescent="0.25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31</v>
      </c>
      <c r="B18" s="87">
        <v>0</v>
      </c>
      <c r="C18" s="87">
        <v>9.46447384059238E-15</v>
      </c>
      <c r="D18" s="87">
        <v>0</v>
      </c>
      <c r="E18" s="87">
        <v>0</v>
      </c>
      <c r="F18" s="87">
        <v>0</v>
      </c>
      <c r="G18" s="87">
        <v>4.9656264971011101E-14</v>
      </c>
      <c r="H18" s="87">
        <v>0</v>
      </c>
      <c r="I18" s="87">
        <v>7.6712451327048986E-14</v>
      </c>
      <c r="J18" s="87">
        <v>5.5378941435512323E-14</v>
      </c>
      <c r="K18" s="87">
        <v>0</v>
      </c>
      <c r="L18" s="87">
        <v>4.2536392014676215E-14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126</v>
      </c>
      <c r="B19" s="87">
        <v>65.957155846612395</v>
      </c>
      <c r="C19" s="87">
        <v>47.8787785842933</v>
      </c>
      <c r="D19" s="87">
        <v>38.416693271830226</v>
      </c>
      <c r="E19" s="87">
        <v>52.42652360531892</v>
      </c>
      <c r="F19" s="87">
        <v>54.652116639470869</v>
      </c>
      <c r="G19" s="87">
        <v>63.861113590942672</v>
      </c>
      <c r="H19" s="87">
        <v>62.205453147243652</v>
      </c>
      <c r="I19" s="87">
        <v>135.72632915997747</v>
      </c>
      <c r="J19" s="87">
        <v>133.22163011163863</v>
      </c>
      <c r="K19" s="87">
        <v>77.487212928856223</v>
      </c>
      <c r="L19" s="87">
        <v>65.997644904957468</v>
      </c>
      <c r="M19" s="87">
        <v>88.655691214433062</v>
      </c>
      <c r="N19" s="87">
        <v>121.88311139951624</v>
      </c>
      <c r="O19" s="87">
        <v>72.592940254789809</v>
      </c>
      <c r="P19" s="87">
        <v>35.566899611859007</v>
      </c>
      <c r="Q19" s="87">
        <v>30.885612262521441</v>
      </c>
    </row>
    <row r="20" spans="1:17" x14ac:dyDescent="0.25">
      <c r="A20" s="88" t="s">
        <v>30</v>
      </c>
      <c r="B20" s="87">
        <v>899.39808499186859</v>
      </c>
      <c r="C20" s="87">
        <v>815.87578887474808</v>
      </c>
      <c r="D20" s="87">
        <v>872.8180006883108</v>
      </c>
      <c r="E20" s="87">
        <v>836.48493640573213</v>
      </c>
      <c r="F20" s="87">
        <v>915.66549364416267</v>
      </c>
      <c r="G20" s="87">
        <v>799.87326066914011</v>
      </c>
      <c r="H20" s="87">
        <v>999.11652697633576</v>
      </c>
      <c r="I20" s="87">
        <v>719.86042965197464</v>
      </c>
      <c r="J20" s="87">
        <v>772.12579393993281</v>
      </c>
      <c r="K20" s="87">
        <v>613.03468812183962</v>
      </c>
      <c r="L20" s="87">
        <v>590.77286604307506</v>
      </c>
      <c r="M20" s="87">
        <v>551.76312496668641</v>
      </c>
      <c r="N20" s="87">
        <v>421.71754376921263</v>
      </c>
      <c r="O20" s="87">
        <v>401.40941535837572</v>
      </c>
      <c r="P20" s="87">
        <v>209.69274117958301</v>
      </c>
      <c r="Q20" s="87">
        <v>207.6279704307909</v>
      </c>
    </row>
    <row r="21" spans="1:17" x14ac:dyDescent="0.25">
      <c r="A21" s="88" t="s">
        <v>29</v>
      </c>
      <c r="B21" s="87">
        <v>4.9056237386964998</v>
      </c>
      <c r="C21" s="87">
        <v>3.4500245215132108</v>
      </c>
      <c r="D21" s="87">
        <v>4.5016397619313793</v>
      </c>
      <c r="E21" s="87">
        <v>157.5236408633973</v>
      </c>
      <c r="F21" s="87">
        <v>194.15089144182406</v>
      </c>
      <c r="G21" s="87">
        <v>216.87820579994681</v>
      </c>
      <c r="H21" s="87">
        <v>26.876735193666629</v>
      </c>
      <c r="I21" s="87">
        <v>24.264263318183541</v>
      </c>
      <c r="J21" s="87">
        <v>185.75408865758843</v>
      </c>
      <c r="K21" s="87">
        <v>139.6594710052895</v>
      </c>
      <c r="L21" s="87">
        <v>92.562707036944687</v>
      </c>
      <c r="M21" s="87">
        <v>84.148449754541161</v>
      </c>
      <c r="N21" s="87">
        <v>24.512978712250273</v>
      </c>
      <c r="O21" s="87">
        <v>18.166286472500037</v>
      </c>
      <c r="P21" s="87">
        <v>20.617510272858443</v>
      </c>
      <c r="Q21" s="87">
        <v>68.207333888306749</v>
      </c>
    </row>
    <row r="22" spans="1:17" x14ac:dyDescent="0.25">
      <c r="A22" s="88" t="s">
        <v>27</v>
      </c>
      <c r="B22" s="87">
        <v>549.1170144327574</v>
      </c>
      <c r="C22" s="87">
        <v>466.53555160266603</v>
      </c>
      <c r="D22" s="87">
        <v>638.59340284095504</v>
      </c>
      <c r="E22" s="87">
        <v>675.68280031749509</v>
      </c>
      <c r="F22" s="87">
        <v>750.58304422112633</v>
      </c>
      <c r="G22" s="87">
        <v>510.2365872393126</v>
      </c>
      <c r="H22" s="87">
        <v>810.57459901985283</v>
      </c>
      <c r="I22" s="87">
        <v>808.51588476140932</v>
      </c>
      <c r="J22" s="87">
        <v>702.39867285984189</v>
      </c>
      <c r="K22" s="87">
        <v>504.55680677333544</v>
      </c>
      <c r="L22" s="87">
        <v>609.01329966958224</v>
      </c>
      <c r="M22" s="87">
        <v>676.83577735158281</v>
      </c>
      <c r="N22" s="87">
        <v>761.80617106378782</v>
      </c>
      <c r="O22" s="87">
        <v>749.68014248794066</v>
      </c>
      <c r="P22" s="87">
        <v>953.54805598504754</v>
      </c>
      <c r="Q22" s="87">
        <v>1011.8999083938395</v>
      </c>
    </row>
    <row r="23" spans="1:17" x14ac:dyDescent="0.25">
      <c r="A23" s="88" t="s">
        <v>26</v>
      </c>
      <c r="B23" s="87">
        <v>1.2335962159006568</v>
      </c>
      <c r="C23" s="87">
        <v>1.1601021650157284</v>
      </c>
      <c r="D23" s="87">
        <v>1.0826192228924527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87</v>
      </c>
      <c r="B24" s="87">
        <v>8.4640868171142483</v>
      </c>
      <c r="C24" s="87">
        <v>8.2483233941285956</v>
      </c>
      <c r="D24" s="87">
        <v>7.9941058717008877</v>
      </c>
      <c r="E24" s="87">
        <v>6.7198320416618635</v>
      </c>
      <c r="F24" s="87">
        <v>13.077740385372895</v>
      </c>
      <c r="G24" s="87">
        <v>11.439611012405429</v>
      </c>
      <c r="H24" s="87">
        <v>10.486406848721922</v>
      </c>
      <c r="I24" s="87">
        <v>4.768208528737361</v>
      </c>
      <c r="J24" s="87">
        <v>26.522641037105984</v>
      </c>
      <c r="K24" s="87">
        <v>23.349445103755709</v>
      </c>
      <c r="L24" s="87">
        <v>28.009463393179377</v>
      </c>
      <c r="M24" s="87">
        <v>25.67050610344004</v>
      </c>
      <c r="N24" s="87">
        <v>22.229530736129366</v>
      </c>
      <c r="O24" s="87">
        <v>19.583247286600194</v>
      </c>
      <c r="P24" s="87">
        <v>22.117384439770987</v>
      </c>
      <c r="Q24" s="87">
        <v>21.70827051319495</v>
      </c>
    </row>
    <row r="25" spans="1:17" x14ac:dyDescent="0.25">
      <c r="A25" s="88" t="s">
        <v>23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152</v>
      </c>
      <c r="B26" s="204">
        <v>1893.1516019517676</v>
      </c>
      <c r="C26" s="204">
        <v>1654.2891992509551</v>
      </c>
      <c r="D26" s="204">
        <v>1755.043574704147</v>
      </c>
      <c r="E26" s="204">
        <v>1891.7613554703362</v>
      </c>
      <c r="F26" s="204">
        <v>1971.5469313955871</v>
      </c>
      <c r="G26" s="204">
        <v>2054.4833295338017</v>
      </c>
      <c r="H26" s="204">
        <v>2260.7791301514176</v>
      </c>
      <c r="I26" s="204">
        <v>1715.0874463815742</v>
      </c>
      <c r="J26" s="204">
        <v>1741.201853896664</v>
      </c>
      <c r="K26" s="204">
        <v>1167.4905326564137</v>
      </c>
      <c r="L26" s="204">
        <v>1508.5121954531016</v>
      </c>
      <c r="M26" s="204">
        <v>1473.5817545521481</v>
      </c>
      <c r="N26" s="204">
        <v>1504.8177229242053</v>
      </c>
      <c r="O26" s="204">
        <v>1495.881746220434</v>
      </c>
      <c r="P26" s="204">
        <v>1484.5664640353093</v>
      </c>
      <c r="Q26" s="204">
        <v>1620.3534668408531</v>
      </c>
    </row>
    <row r="27" spans="1:17" x14ac:dyDescent="0.25">
      <c r="A27" s="84" t="s">
        <v>31</v>
      </c>
      <c r="B27" s="208">
        <v>0</v>
      </c>
      <c r="C27" s="208">
        <v>0</v>
      </c>
      <c r="D27" s="208">
        <v>5.4274584959489376</v>
      </c>
      <c r="E27" s="208">
        <v>1.6655723908922282</v>
      </c>
      <c r="F27" s="208">
        <v>0</v>
      </c>
      <c r="G27" s="208">
        <v>0</v>
      </c>
      <c r="H27" s="208">
        <v>6.0703322119920502</v>
      </c>
      <c r="I27" s="208">
        <v>6.0645200962316697</v>
      </c>
      <c r="J27" s="208">
        <v>17.728458934355974</v>
      </c>
      <c r="K27" s="208">
        <v>14.804330658083968</v>
      </c>
      <c r="L27" s="208">
        <v>5.933340350550778</v>
      </c>
      <c r="M27" s="208">
        <v>5.932938849067031</v>
      </c>
      <c r="N27" s="208">
        <v>17.543527372071949</v>
      </c>
      <c r="O27" s="208">
        <v>20.696643815313347</v>
      </c>
      <c r="P27" s="208">
        <v>20.574854163523007</v>
      </c>
      <c r="Q27" s="208">
        <v>32.546063257849383</v>
      </c>
    </row>
    <row r="28" spans="1:17" x14ac:dyDescent="0.25">
      <c r="A28" s="84" t="s">
        <v>126</v>
      </c>
      <c r="B28" s="208">
        <v>27.517436972991508</v>
      </c>
      <c r="C28" s="208">
        <v>28.236341149573473</v>
      </c>
      <c r="D28" s="208">
        <v>28.533094350382672</v>
      </c>
      <c r="E28" s="208">
        <v>30.517608338173499</v>
      </c>
      <c r="F28" s="208">
        <v>41.598359844103221</v>
      </c>
      <c r="G28" s="208">
        <v>39.705918735818933</v>
      </c>
      <c r="H28" s="208">
        <v>40.358817359458328</v>
      </c>
      <c r="I28" s="208">
        <v>40.425099963719553</v>
      </c>
      <c r="J28" s="208">
        <v>41.610313574340275</v>
      </c>
      <c r="K28" s="208">
        <v>38.363659366059949</v>
      </c>
      <c r="L28" s="208">
        <v>42.028658278696838</v>
      </c>
      <c r="M28" s="208">
        <v>39.523747778146131</v>
      </c>
      <c r="N28" s="208">
        <v>44.080421597505328</v>
      </c>
      <c r="O28" s="208">
        <v>40.836453121757877</v>
      </c>
      <c r="P28" s="208">
        <v>39.512454971361684</v>
      </c>
      <c r="Q28" s="208">
        <v>48.264848712580381</v>
      </c>
    </row>
    <row r="29" spans="1:17" x14ac:dyDescent="0.25">
      <c r="A29" s="84" t="s">
        <v>30</v>
      </c>
      <c r="B29" s="208">
        <v>921.69426675714328</v>
      </c>
      <c r="C29" s="208">
        <v>787.16790070346826</v>
      </c>
      <c r="D29" s="208">
        <v>800.19011601246632</v>
      </c>
      <c r="E29" s="208">
        <v>889.57470794066205</v>
      </c>
      <c r="F29" s="208">
        <v>795.15926625002498</v>
      </c>
      <c r="G29" s="208">
        <v>851.89959054577037</v>
      </c>
      <c r="H29" s="208">
        <v>769.94748175872508</v>
      </c>
      <c r="I29" s="208">
        <v>321.70485550841829</v>
      </c>
      <c r="J29" s="208">
        <v>307.48839148541754</v>
      </c>
      <c r="K29" s="208">
        <v>180.19891760058303</v>
      </c>
      <c r="L29" s="208">
        <v>310.91624623411565</v>
      </c>
      <c r="M29" s="208">
        <v>123.39248174977962</v>
      </c>
      <c r="N29" s="208">
        <v>0</v>
      </c>
      <c r="O29" s="208">
        <v>6.362215819616865</v>
      </c>
      <c r="P29" s="208">
        <v>29.938799839219765</v>
      </c>
      <c r="Q29" s="208">
        <v>0.74338776221554526</v>
      </c>
    </row>
    <row r="30" spans="1:17" x14ac:dyDescent="0.25">
      <c r="A30" s="84" t="s">
        <v>27</v>
      </c>
      <c r="B30" s="208">
        <v>943.93989822163303</v>
      </c>
      <c r="C30" s="208">
        <v>838.88495739791324</v>
      </c>
      <c r="D30" s="208">
        <v>920.89290584534888</v>
      </c>
      <c r="E30" s="208">
        <v>970.00346680060875</v>
      </c>
      <c r="F30" s="208">
        <v>1134.7893053014589</v>
      </c>
      <c r="G30" s="208">
        <v>1162.8778202522119</v>
      </c>
      <c r="H30" s="208">
        <v>1444.4024988212423</v>
      </c>
      <c r="I30" s="208">
        <v>1346.8929708132048</v>
      </c>
      <c r="J30" s="208">
        <v>1374.37468990255</v>
      </c>
      <c r="K30" s="208">
        <v>934.12362503168663</v>
      </c>
      <c r="L30" s="208">
        <v>1149.6339505897383</v>
      </c>
      <c r="M30" s="208">
        <v>1304.7325861751551</v>
      </c>
      <c r="N30" s="208">
        <v>1443.1937739546281</v>
      </c>
      <c r="O30" s="208">
        <v>1427.9864334637462</v>
      </c>
      <c r="P30" s="208">
        <v>1394.540355061205</v>
      </c>
      <c r="Q30" s="208">
        <v>1538.7991671082075</v>
      </c>
    </row>
    <row r="31" spans="1:17" x14ac:dyDescent="0.25">
      <c r="A31" s="82" t="s">
        <v>22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44</v>
      </c>
      <c r="B33" s="96">
        <v>6147.3886650532349</v>
      </c>
      <c r="C33" s="96">
        <v>6341.7106405459444</v>
      </c>
      <c r="D33" s="96">
        <v>6413.5899532454459</v>
      </c>
      <c r="E33" s="96">
        <v>6401.5712438393812</v>
      </c>
      <c r="F33" s="96">
        <v>6514.461413502454</v>
      </c>
      <c r="G33" s="96">
        <v>6385.736975711071</v>
      </c>
      <c r="H33" s="96">
        <v>5961.5742880324624</v>
      </c>
      <c r="I33" s="96">
        <v>6194.5103752234791</v>
      </c>
      <c r="J33" s="96">
        <v>6051.9074036399152</v>
      </c>
      <c r="K33" s="96">
        <v>4551.2777779371936</v>
      </c>
      <c r="L33" s="96">
        <v>4567.9719095975761</v>
      </c>
      <c r="M33" s="96">
        <v>5039.4243990045688</v>
      </c>
      <c r="N33" s="96">
        <v>4228.5609033997707</v>
      </c>
      <c r="O33" s="96">
        <v>4114.5097908985072</v>
      </c>
      <c r="P33" s="96">
        <v>3987.972515315329</v>
      </c>
      <c r="Q33" s="96">
        <v>4092.4975189916368</v>
      </c>
    </row>
    <row r="34" spans="1:17" x14ac:dyDescent="0.25">
      <c r="A34" s="132" t="s">
        <v>84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83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82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81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80</v>
      </c>
      <c r="B38" s="158">
        <v>4.1124388271092869</v>
      </c>
      <c r="C38" s="158">
        <v>3.9852144748098528</v>
      </c>
      <c r="D38" s="158">
        <v>3.8881406952903061</v>
      </c>
      <c r="E38" s="158">
        <v>3.9582760487930773</v>
      </c>
      <c r="F38" s="158">
        <v>4.0066923815760314</v>
      </c>
      <c r="G38" s="158">
        <v>3.9455051701334671</v>
      </c>
      <c r="H38" s="158">
        <v>3.6489367459804574</v>
      </c>
      <c r="I38" s="158">
        <v>3.6631517846279564</v>
      </c>
      <c r="J38" s="158">
        <v>3.4717125070666932</v>
      </c>
      <c r="K38" s="158">
        <v>2.5963750773495486</v>
      </c>
      <c r="L38" s="158">
        <v>2.6111947263745745</v>
      </c>
      <c r="M38" s="158">
        <v>2.8276440605589306</v>
      </c>
      <c r="N38" s="158">
        <v>2.4309959005495529</v>
      </c>
      <c r="O38" s="158">
        <v>2.2697588647090075</v>
      </c>
      <c r="P38" s="158">
        <v>2.0054220623021184</v>
      </c>
      <c r="Q38" s="158">
        <v>2.1736463526261227</v>
      </c>
    </row>
    <row r="39" spans="1:17" x14ac:dyDescent="0.25">
      <c r="A39" s="92" t="s">
        <v>126</v>
      </c>
      <c r="B39" s="91">
        <v>1.8584059728035365</v>
      </c>
      <c r="C39" s="91">
        <v>1.7422887713342292</v>
      </c>
      <c r="D39" s="91">
        <v>1.6978751215750947</v>
      </c>
      <c r="E39" s="91">
        <v>1.7240954643729167</v>
      </c>
      <c r="F39" s="91">
        <v>1.7195390345804573</v>
      </c>
      <c r="G39" s="91">
        <v>1.6906803574357334</v>
      </c>
      <c r="H39" s="91">
        <v>1.5796266644969903</v>
      </c>
      <c r="I39" s="91">
        <v>1.5828085008329493</v>
      </c>
      <c r="J39" s="91">
        <v>1.4776917899614337</v>
      </c>
      <c r="K39" s="91">
        <v>1.0880385555619794</v>
      </c>
      <c r="L39" s="91">
        <v>1.0227449284006684</v>
      </c>
      <c r="M39" s="91">
        <v>1.0925664846193761</v>
      </c>
      <c r="N39" s="91">
        <v>1.0317655181091292</v>
      </c>
      <c r="O39" s="91">
        <v>0.95979234112521883</v>
      </c>
      <c r="P39" s="91">
        <v>0.79527118036436484</v>
      </c>
      <c r="Q39" s="91">
        <v>0.83310349078562362</v>
      </c>
    </row>
    <row r="40" spans="1:17" x14ac:dyDescent="0.25">
      <c r="A40" s="92" t="s">
        <v>27</v>
      </c>
      <c r="B40" s="91">
        <v>2.2540328543057511</v>
      </c>
      <c r="C40" s="91">
        <v>2.2429257034756223</v>
      </c>
      <c r="D40" s="91">
        <v>2.190265573715211</v>
      </c>
      <c r="E40" s="91">
        <v>2.2341805844201605</v>
      </c>
      <c r="F40" s="91">
        <v>2.2871533469955732</v>
      </c>
      <c r="G40" s="91">
        <v>2.254824812697735</v>
      </c>
      <c r="H40" s="91">
        <v>2.0693100814834673</v>
      </c>
      <c r="I40" s="91">
        <v>2.0803432837950071</v>
      </c>
      <c r="J40" s="91">
        <v>1.9940207171052584</v>
      </c>
      <c r="K40" s="91">
        <v>1.5083365217875688</v>
      </c>
      <c r="L40" s="91">
        <v>1.5884497979739058</v>
      </c>
      <c r="M40" s="91">
        <v>1.7350775759395547</v>
      </c>
      <c r="N40" s="91">
        <v>1.399230382440424</v>
      </c>
      <c r="O40" s="91">
        <v>1.3099665235837887</v>
      </c>
      <c r="P40" s="91">
        <v>1.2101508819377531</v>
      </c>
      <c r="Q40" s="91">
        <v>1.3405428618404991</v>
      </c>
    </row>
    <row r="41" spans="1:17" x14ac:dyDescent="0.25">
      <c r="A41" s="92" t="s">
        <v>127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22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151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149</v>
      </c>
      <c r="B44" s="206">
        <v>687.56720620798637</v>
      </c>
      <c r="C44" s="206">
        <v>732.35897688138073</v>
      </c>
      <c r="D44" s="206">
        <v>701.24743471752367</v>
      </c>
      <c r="E44" s="206">
        <v>682.16708105454438</v>
      </c>
      <c r="F44" s="206">
        <v>677.64796725825954</v>
      </c>
      <c r="G44" s="206">
        <v>579.93025416576666</v>
      </c>
      <c r="H44" s="206">
        <v>492.08006716146019</v>
      </c>
      <c r="I44" s="206">
        <v>490.52573855553089</v>
      </c>
      <c r="J44" s="206">
        <v>441.37803069744962</v>
      </c>
      <c r="K44" s="206">
        <v>483.06601464484879</v>
      </c>
      <c r="L44" s="206">
        <v>402.28810969880311</v>
      </c>
      <c r="M44" s="206">
        <v>460.34058117914691</v>
      </c>
      <c r="N44" s="206">
        <v>392.21596487837417</v>
      </c>
      <c r="O44" s="206">
        <v>375.19935051196074</v>
      </c>
      <c r="P44" s="206">
        <v>332.98483863167183</v>
      </c>
      <c r="Q44" s="206">
        <v>265.15537607835847</v>
      </c>
    </row>
    <row r="45" spans="1:17" x14ac:dyDescent="0.25">
      <c r="A45" s="152" t="s">
        <v>165</v>
      </c>
      <c r="B45" s="151">
        <v>687.56720620798637</v>
      </c>
      <c r="C45" s="151">
        <v>732.35897688138073</v>
      </c>
      <c r="D45" s="151">
        <v>701.24743471752367</v>
      </c>
      <c r="E45" s="151">
        <v>682.16708105454438</v>
      </c>
      <c r="F45" s="151">
        <v>677.64796725825954</v>
      </c>
      <c r="G45" s="151">
        <v>579.93025416576666</v>
      </c>
      <c r="H45" s="151">
        <v>492.08006716146019</v>
      </c>
      <c r="I45" s="151">
        <v>490.52573855553089</v>
      </c>
      <c r="J45" s="151">
        <v>441.37803069744962</v>
      </c>
      <c r="K45" s="151">
        <v>483.06601464484879</v>
      </c>
      <c r="L45" s="151">
        <v>402.28810969880311</v>
      </c>
      <c r="M45" s="151">
        <v>460.34058117914691</v>
      </c>
      <c r="N45" s="151">
        <v>392.21596487837417</v>
      </c>
      <c r="O45" s="151">
        <v>375.19935051196074</v>
      </c>
      <c r="P45" s="151">
        <v>332.98483863167183</v>
      </c>
      <c r="Q45" s="151">
        <v>265.15537607835847</v>
      </c>
    </row>
    <row r="46" spans="1:17" x14ac:dyDescent="0.25">
      <c r="A46" s="154" t="s">
        <v>31</v>
      </c>
      <c r="B46" s="205">
        <v>94.160482655765989</v>
      </c>
      <c r="C46" s="205">
        <v>28.684059932153524</v>
      </c>
      <c r="D46" s="205">
        <v>24.894811826021655</v>
      </c>
      <c r="E46" s="205">
        <v>26.69463658583701</v>
      </c>
      <c r="F46" s="205">
        <v>26.736842052850076</v>
      </c>
      <c r="G46" s="205">
        <v>25.876455009851661</v>
      </c>
      <c r="H46" s="205">
        <v>26.488314115688915</v>
      </c>
      <c r="I46" s="205">
        <v>28.636531524462583</v>
      </c>
      <c r="J46" s="205">
        <v>33.429678029229692</v>
      </c>
      <c r="K46" s="205">
        <v>28.128430306743596</v>
      </c>
      <c r="L46" s="205">
        <v>26.354625472424253</v>
      </c>
      <c r="M46" s="205">
        <v>26.033950589522476</v>
      </c>
      <c r="N46" s="205">
        <v>20.200745354819777</v>
      </c>
      <c r="O46" s="205">
        <v>18.091414160645261</v>
      </c>
      <c r="P46" s="205">
        <v>16.423600506152699</v>
      </c>
      <c r="Q46" s="205">
        <v>16.61784531227833</v>
      </c>
    </row>
    <row r="47" spans="1:17" x14ac:dyDescent="0.25">
      <c r="A47" s="154" t="s">
        <v>126</v>
      </c>
      <c r="B47" s="205">
        <v>52.964770935980347</v>
      </c>
      <c r="C47" s="205">
        <v>62.746003062808882</v>
      </c>
      <c r="D47" s="205">
        <v>49.830947454308046</v>
      </c>
      <c r="E47" s="205">
        <v>53.921273322922744</v>
      </c>
      <c r="F47" s="205">
        <v>44.16296730996045</v>
      </c>
      <c r="G47" s="205">
        <v>38.568793910504084</v>
      </c>
      <c r="H47" s="205">
        <v>25.830736814743034</v>
      </c>
      <c r="I47" s="205">
        <v>30.556102963879468</v>
      </c>
      <c r="J47" s="205">
        <v>18.075998603820995</v>
      </c>
      <c r="K47" s="205">
        <v>27.866475300674459</v>
      </c>
      <c r="L47" s="205">
        <v>22.544875179158403</v>
      </c>
      <c r="M47" s="205">
        <v>19.236396939143852</v>
      </c>
      <c r="N47" s="205">
        <v>5.2853498188714019</v>
      </c>
      <c r="O47" s="205">
        <v>5.9283517281878897</v>
      </c>
      <c r="P47" s="205">
        <v>2.6055933390172252</v>
      </c>
      <c r="Q47" s="205">
        <v>1.2366870277737005</v>
      </c>
    </row>
    <row r="48" spans="1:17" x14ac:dyDescent="0.25">
      <c r="A48" s="154" t="s">
        <v>30</v>
      </c>
      <c r="B48" s="205">
        <v>34.247277695377477</v>
      </c>
      <c r="C48" s="205">
        <v>36.88596793937019</v>
      </c>
      <c r="D48" s="205">
        <v>38.064089553136533</v>
      </c>
      <c r="E48" s="205">
        <v>27.085346855926428</v>
      </c>
      <c r="F48" s="205">
        <v>42.12663678378965</v>
      </c>
      <c r="G48" s="205">
        <v>2.9213262469700259</v>
      </c>
      <c r="H48" s="205">
        <v>32.518049594693927</v>
      </c>
      <c r="I48" s="205">
        <v>19.255260376061766</v>
      </c>
      <c r="J48" s="205">
        <v>13.641969578351787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27</v>
      </c>
      <c r="B49" s="205">
        <v>506.19467492086255</v>
      </c>
      <c r="C49" s="205">
        <v>604.04294594704811</v>
      </c>
      <c r="D49" s="205">
        <v>588.45758588405749</v>
      </c>
      <c r="E49" s="205">
        <v>574.46582428985823</v>
      </c>
      <c r="F49" s="205">
        <v>564.62152111165926</v>
      </c>
      <c r="G49" s="205">
        <v>512.56367899844088</v>
      </c>
      <c r="H49" s="205">
        <v>407.2429666363343</v>
      </c>
      <c r="I49" s="205">
        <v>412.0778436911271</v>
      </c>
      <c r="J49" s="205">
        <v>376.23038448604717</v>
      </c>
      <c r="K49" s="205">
        <v>427.0711090374308</v>
      </c>
      <c r="L49" s="205">
        <v>353.38860904722031</v>
      </c>
      <c r="M49" s="205">
        <v>415.07023365048059</v>
      </c>
      <c r="N49" s="205">
        <v>366.72986970468298</v>
      </c>
      <c r="O49" s="205">
        <v>351.17958462312765</v>
      </c>
      <c r="P49" s="205">
        <v>313.95564478650186</v>
      </c>
      <c r="Q49" s="205">
        <v>247.30084373830647</v>
      </c>
    </row>
    <row r="50" spans="1:17" x14ac:dyDescent="0.25">
      <c r="A50" s="152" t="s">
        <v>164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148</v>
      </c>
      <c r="B51" s="206">
        <v>910.6606100181383</v>
      </c>
      <c r="C51" s="206">
        <v>947.61672918975387</v>
      </c>
      <c r="D51" s="206">
        <v>933.52742783263216</v>
      </c>
      <c r="E51" s="206">
        <v>877.16428673604457</v>
      </c>
      <c r="F51" s="206">
        <v>850.85397386261889</v>
      </c>
      <c r="G51" s="206">
        <v>833.42374387655707</v>
      </c>
      <c r="H51" s="206">
        <v>777.02875242548464</v>
      </c>
      <c r="I51" s="206">
        <v>900.95032449571272</v>
      </c>
      <c r="J51" s="206">
        <v>877.13765324447513</v>
      </c>
      <c r="K51" s="206">
        <v>651.27766021499565</v>
      </c>
      <c r="L51" s="206">
        <v>557.65605125239892</v>
      </c>
      <c r="M51" s="206">
        <v>630.18792275618694</v>
      </c>
      <c r="N51" s="206">
        <v>520.98264474169798</v>
      </c>
      <c r="O51" s="206">
        <v>548.02301863183698</v>
      </c>
      <c r="P51" s="206">
        <v>523.73701110135528</v>
      </c>
      <c r="Q51" s="206">
        <v>527.69340725065183</v>
      </c>
    </row>
    <row r="52" spans="1:17" x14ac:dyDescent="0.25">
      <c r="A52" s="152" t="s">
        <v>163</v>
      </c>
      <c r="B52" s="151">
        <v>335.68264722796687</v>
      </c>
      <c r="C52" s="151">
        <v>358.05345305418388</v>
      </c>
      <c r="D52" s="151">
        <v>287.64864922990603</v>
      </c>
      <c r="E52" s="151">
        <v>282.2088714306891</v>
      </c>
      <c r="F52" s="151">
        <v>263.79613315054763</v>
      </c>
      <c r="G52" s="151">
        <v>242.68833008356049</v>
      </c>
      <c r="H52" s="151">
        <v>253.19525471042945</v>
      </c>
      <c r="I52" s="151">
        <v>363.69187358085327</v>
      </c>
      <c r="J52" s="151">
        <v>347.48183857634814</v>
      </c>
      <c r="K52" s="151">
        <v>262.21583589605433</v>
      </c>
      <c r="L52" s="151">
        <v>182.68881840183008</v>
      </c>
      <c r="M52" s="151">
        <v>201.8821218693848</v>
      </c>
      <c r="N52" s="151">
        <v>198.81947813923753</v>
      </c>
      <c r="O52" s="151">
        <v>220.6478997716878</v>
      </c>
      <c r="P52" s="151">
        <v>227.04939349766539</v>
      </c>
      <c r="Q52" s="151">
        <v>231.74677415655276</v>
      </c>
    </row>
    <row r="53" spans="1:17" x14ac:dyDescent="0.25">
      <c r="A53" s="154" t="s">
        <v>31</v>
      </c>
      <c r="B53" s="153">
        <v>25.343600501231531</v>
      </c>
      <c r="C53" s="153">
        <v>9.240959879012772</v>
      </c>
      <c r="D53" s="153">
        <v>7.8690144100936479</v>
      </c>
      <c r="E53" s="153">
        <v>9.1637851194372075</v>
      </c>
      <c r="F53" s="153">
        <v>8.8756620831809805</v>
      </c>
      <c r="G53" s="153">
        <v>8.4046834167964999</v>
      </c>
      <c r="H53" s="153">
        <v>8.5821830413866795</v>
      </c>
      <c r="I53" s="153">
        <v>9.7924048711053349</v>
      </c>
      <c r="J53" s="153">
        <v>10.76206930980479</v>
      </c>
      <c r="K53" s="153">
        <v>9.6271823817195425</v>
      </c>
      <c r="L53" s="153">
        <v>9.2899489965219111</v>
      </c>
      <c r="M53" s="153">
        <v>9.0519564783334339</v>
      </c>
      <c r="N53" s="153">
        <v>6.9752007013965445</v>
      </c>
      <c r="O53" s="153">
        <v>5.8133341956169371</v>
      </c>
      <c r="P53" s="153">
        <v>5.2292544293070371</v>
      </c>
      <c r="Q53" s="153">
        <v>5.609486763345191</v>
      </c>
    </row>
    <row r="54" spans="1:17" x14ac:dyDescent="0.25">
      <c r="A54" s="154" t="s">
        <v>126</v>
      </c>
      <c r="B54" s="153">
        <v>31.060449510240499</v>
      </c>
      <c r="C54" s="153">
        <v>34.610985609806754</v>
      </c>
      <c r="D54" s="153">
        <v>20.532583780620286</v>
      </c>
      <c r="E54" s="153">
        <v>21.008483188954926</v>
      </c>
      <c r="F54" s="153">
        <v>15.546091957771353</v>
      </c>
      <c r="G54" s="153">
        <v>17.602932437310788</v>
      </c>
      <c r="H54" s="153">
        <v>14.532108762079083</v>
      </c>
      <c r="I54" s="153">
        <v>21.314401114621528</v>
      </c>
      <c r="J54" s="153">
        <v>17.735316854994942</v>
      </c>
      <c r="K54" s="153">
        <v>9.8930257607039227</v>
      </c>
      <c r="L54" s="153">
        <v>9.7607117894695659</v>
      </c>
      <c r="M54" s="153">
        <v>11.347492804639046</v>
      </c>
      <c r="N54" s="153">
        <v>6.0920601530076386</v>
      </c>
      <c r="O54" s="153">
        <v>5.8937329589836001</v>
      </c>
      <c r="P54" s="153">
        <v>2.2516935385408301</v>
      </c>
      <c r="Q54" s="153">
        <v>6.184354047651726</v>
      </c>
    </row>
    <row r="55" spans="1:17" x14ac:dyDescent="0.25">
      <c r="A55" s="154" t="s">
        <v>27</v>
      </c>
      <c r="B55" s="153">
        <v>279.27859721649475</v>
      </c>
      <c r="C55" s="153">
        <v>314.20150756536435</v>
      </c>
      <c r="D55" s="153">
        <v>259.24705103919212</v>
      </c>
      <c r="E55" s="153">
        <v>252.0366031222969</v>
      </c>
      <c r="F55" s="153">
        <v>239.37437910959531</v>
      </c>
      <c r="G55" s="153">
        <v>216.68071422945317</v>
      </c>
      <c r="H55" s="153">
        <v>230.08096290696369</v>
      </c>
      <c r="I55" s="153">
        <v>332.58506759512636</v>
      </c>
      <c r="J55" s="153">
        <v>318.98445241154843</v>
      </c>
      <c r="K55" s="153">
        <v>242.69562775363084</v>
      </c>
      <c r="L55" s="153">
        <v>163.63815761583859</v>
      </c>
      <c r="M55" s="153">
        <v>181.48267258641232</v>
      </c>
      <c r="N55" s="153">
        <v>185.75221728483334</v>
      </c>
      <c r="O55" s="153">
        <v>208.9408326170873</v>
      </c>
      <c r="P55" s="153">
        <v>219.5684455298175</v>
      </c>
      <c r="Q55" s="153">
        <v>219.95293334555583</v>
      </c>
    </row>
    <row r="56" spans="1:17" x14ac:dyDescent="0.25">
      <c r="A56" s="152" t="s">
        <v>162</v>
      </c>
      <c r="B56" s="151">
        <v>574.97796279017155</v>
      </c>
      <c r="C56" s="151">
        <v>589.56327613557016</v>
      </c>
      <c r="D56" s="151">
        <v>645.87877860272602</v>
      </c>
      <c r="E56" s="151">
        <v>594.95541530535547</v>
      </c>
      <c r="F56" s="151">
        <v>587.0578407120712</v>
      </c>
      <c r="G56" s="151">
        <v>590.73541379299661</v>
      </c>
      <c r="H56" s="151">
        <v>523.83349771505527</v>
      </c>
      <c r="I56" s="151">
        <v>537.2584509148594</v>
      </c>
      <c r="J56" s="151">
        <v>529.65581466812694</v>
      </c>
      <c r="K56" s="151">
        <v>389.06182431894132</v>
      </c>
      <c r="L56" s="151">
        <v>374.96723285056885</v>
      </c>
      <c r="M56" s="151">
        <v>428.30580088680205</v>
      </c>
      <c r="N56" s="151">
        <v>322.16316660246042</v>
      </c>
      <c r="O56" s="151">
        <v>327.37511886014926</v>
      </c>
      <c r="P56" s="151">
        <v>296.68761760368994</v>
      </c>
      <c r="Q56" s="151">
        <v>295.94663309409901</v>
      </c>
    </row>
    <row r="57" spans="1:17" x14ac:dyDescent="0.25">
      <c r="A57" s="150" t="s">
        <v>34</v>
      </c>
      <c r="B57" s="87">
        <v>214.74327051014012</v>
      </c>
      <c r="C57" s="87">
        <v>203.7824107990499</v>
      </c>
      <c r="D57" s="87">
        <v>311.91073746163369</v>
      </c>
      <c r="E57" s="87">
        <v>167.86995486225601</v>
      </c>
      <c r="F57" s="87">
        <v>127.96839821831605</v>
      </c>
      <c r="G57" s="87">
        <v>236.02981146280237</v>
      </c>
      <c r="H57" s="87">
        <v>139.32049160900402</v>
      </c>
      <c r="I57" s="87">
        <v>137.19830766061057</v>
      </c>
      <c r="J57" s="87">
        <v>169.39244751023273</v>
      </c>
      <c r="K57" s="87">
        <v>120.12616030993586</v>
      </c>
      <c r="L57" s="87">
        <v>117.80830525302298</v>
      </c>
      <c r="M57" s="87">
        <v>137.71994830755492</v>
      </c>
      <c r="N57" s="87">
        <v>112.83766340598849</v>
      </c>
      <c r="O57" s="87">
        <v>120.33674834613474</v>
      </c>
      <c r="P57" s="87">
        <v>112.24748376821572</v>
      </c>
      <c r="Q57" s="87">
        <v>120.53561262153141</v>
      </c>
    </row>
    <row r="58" spans="1:17" x14ac:dyDescent="0.25">
      <c r="A58" s="150" t="s">
        <v>32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31</v>
      </c>
      <c r="B59" s="87">
        <v>0</v>
      </c>
      <c r="C59" s="87">
        <v>1.0606170350240327E-14</v>
      </c>
      <c r="D59" s="87">
        <v>0</v>
      </c>
      <c r="E59" s="87">
        <v>0</v>
      </c>
      <c r="F59" s="87">
        <v>0</v>
      </c>
      <c r="G59" s="87">
        <v>7.8209435897063219E-15</v>
      </c>
      <c r="H59" s="87">
        <v>0</v>
      </c>
      <c r="I59" s="87">
        <v>1.4732480815300035E-14</v>
      </c>
      <c r="J59" s="87">
        <v>6.0358294862290273E-15</v>
      </c>
      <c r="K59" s="87">
        <v>0</v>
      </c>
      <c r="L59" s="87">
        <v>8.9677385448272437E-15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126</v>
      </c>
      <c r="B60" s="87">
        <v>20.725961449365894</v>
      </c>
      <c r="C60" s="87">
        <v>13.899182414250227</v>
      </c>
      <c r="D60" s="87">
        <v>9.8459311143389865</v>
      </c>
      <c r="E60" s="87">
        <v>13.093140932117604</v>
      </c>
      <c r="F60" s="87">
        <v>15.986927703687103</v>
      </c>
      <c r="G60" s="87">
        <v>16.967130549967568</v>
      </c>
      <c r="H60" s="87">
        <v>16.344664204054304</v>
      </c>
      <c r="I60" s="87">
        <v>26.497815886576809</v>
      </c>
      <c r="J60" s="87">
        <v>20.191716742236697</v>
      </c>
      <c r="K60" s="87">
        <v>9.67009022848619</v>
      </c>
      <c r="L60" s="87">
        <v>9.8432365705373073</v>
      </c>
      <c r="M60" s="87">
        <v>13.022905344087217</v>
      </c>
      <c r="N60" s="87">
        <v>8.034812283579523</v>
      </c>
      <c r="O60" s="87">
        <v>8.7720821553507875</v>
      </c>
      <c r="P60" s="87">
        <v>4.1788576854105433</v>
      </c>
      <c r="Q60" s="87">
        <v>3.8647653512875477</v>
      </c>
    </row>
    <row r="61" spans="1:17" x14ac:dyDescent="0.25">
      <c r="A61" s="150" t="s">
        <v>30</v>
      </c>
      <c r="B61" s="87">
        <v>116.07447414849453</v>
      </c>
      <c r="C61" s="87">
        <v>151.38941804354135</v>
      </c>
      <c r="D61" s="87">
        <v>136.29171115558404</v>
      </c>
      <c r="E61" s="87">
        <v>130.90453691044388</v>
      </c>
      <c r="F61" s="87">
        <v>149.6091541347858</v>
      </c>
      <c r="G61" s="87">
        <v>114.04343127119844</v>
      </c>
      <c r="H61" s="87">
        <v>122.89321415572833</v>
      </c>
      <c r="I61" s="87">
        <v>109.75869258615447</v>
      </c>
      <c r="J61" s="87">
        <v>65.889816816467246</v>
      </c>
      <c r="K61" s="87">
        <v>74.28164420230722</v>
      </c>
      <c r="L61" s="87">
        <v>30.209979054638346</v>
      </c>
      <c r="M61" s="87">
        <v>31.982051592340895</v>
      </c>
      <c r="N61" s="87">
        <v>18.820565785538985</v>
      </c>
      <c r="O61" s="87">
        <v>20.038278661811002</v>
      </c>
      <c r="P61" s="87">
        <v>17.391277337828985</v>
      </c>
      <c r="Q61" s="87">
        <v>19.500847402215157</v>
      </c>
    </row>
    <row r="62" spans="1:17" x14ac:dyDescent="0.25">
      <c r="A62" s="150" t="s">
        <v>29</v>
      </c>
      <c r="B62" s="87">
        <v>0.43863917060682567</v>
      </c>
      <c r="C62" s="87">
        <v>0.51606030175522177</v>
      </c>
      <c r="D62" s="87">
        <v>0.33922729974685062</v>
      </c>
      <c r="E62" s="87">
        <v>53.023690143533216</v>
      </c>
      <c r="F62" s="87">
        <v>51.648702944156206</v>
      </c>
      <c r="G62" s="87">
        <v>52.033334552355193</v>
      </c>
      <c r="H62" s="87">
        <v>4.4829985587612189</v>
      </c>
      <c r="I62" s="87">
        <v>7.7569625679995475</v>
      </c>
      <c r="J62" s="87">
        <v>39.027629133172233</v>
      </c>
      <c r="K62" s="87">
        <v>19.597241805924273</v>
      </c>
      <c r="L62" s="87">
        <v>12.282648099773349</v>
      </c>
      <c r="M62" s="87">
        <v>12.660196570653152</v>
      </c>
      <c r="N62" s="87">
        <v>4.5404561513022159</v>
      </c>
      <c r="O62" s="87">
        <v>3.2099894837801157</v>
      </c>
      <c r="P62" s="87">
        <v>3.0997839514386425</v>
      </c>
      <c r="Q62" s="87">
        <v>12.142779161866823</v>
      </c>
    </row>
    <row r="63" spans="1:17" x14ac:dyDescent="0.25">
      <c r="A63" s="150" t="s">
        <v>27</v>
      </c>
      <c r="B63" s="87">
        <v>204.32182268645607</v>
      </c>
      <c r="C63" s="87">
        <v>200.044174375957</v>
      </c>
      <c r="D63" s="87">
        <v>164.43471841275036</v>
      </c>
      <c r="E63" s="87">
        <v>209.88844679570204</v>
      </c>
      <c r="F63" s="87">
        <v>227.32471266566438</v>
      </c>
      <c r="G63" s="87">
        <v>162.86871221596201</v>
      </c>
      <c r="H63" s="87">
        <v>231.1386889781038</v>
      </c>
      <c r="I63" s="87">
        <v>242.99917588481333</v>
      </c>
      <c r="J63" s="87">
        <v>207.7528345986079</v>
      </c>
      <c r="K63" s="87">
        <v>161.28688371159615</v>
      </c>
      <c r="L63" s="87">
        <v>200.94671563317269</v>
      </c>
      <c r="M63" s="87">
        <v>228.96026887647037</v>
      </c>
      <c r="N63" s="87">
        <v>174.51270145415575</v>
      </c>
      <c r="O63" s="87">
        <v>171.50608821116356</v>
      </c>
      <c r="P63" s="87">
        <v>155.73424191794211</v>
      </c>
      <c r="Q63" s="87">
        <v>136.03304637709542</v>
      </c>
    </row>
    <row r="64" spans="1:17" x14ac:dyDescent="0.25">
      <c r="A64" s="150" t="s">
        <v>26</v>
      </c>
      <c r="B64" s="87">
        <v>17.340679669283201</v>
      </c>
      <c r="C64" s="87">
        <v>18.236433723014432</v>
      </c>
      <c r="D64" s="87">
        <v>21.562611276370106</v>
      </c>
      <c r="E64" s="87">
        <v>18.197387808354044</v>
      </c>
      <c r="F64" s="87">
        <v>12.232927025933718</v>
      </c>
      <c r="G64" s="87">
        <v>6.9222466937175078</v>
      </c>
      <c r="H64" s="87">
        <v>7.9593158983078052</v>
      </c>
      <c r="I64" s="87">
        <v>8.0037449681364876</v>
      </c>
      <c r="J64" s="87">
        <v>9.3932230000055394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87</v>
      </c>
      <c r="B65" s="87">
        <v>1.3331151558249903</v>
      </c>
      <c r="C65" s="87">
        <v>1.6955964780019659</v>
      </c>
      <c r="D65" s="87">
        <v>1.4938418823020363</v>
      </c>
      <c r="E65" s="87">
        <v>1.9782578529485324</v>
      </c>
      <c r="F65" s="87">
        <v>2.287018019527935</v>
      </c>
      <c r="G65" s="87">
        <v>1.8707470469934508</v>
      </c>
      <c r="H65" s="87">
        <v>1.6941243110956967</v>
      </c>
      <c r="I65" s="87">
        <v>5.0437513605681374</v>
      </c>
      <c r="J65" s="87">
        <v>18.008146867404594</v>
      </c>
      <c r="K65" s="87">
        <v>4.0998040606915911</v>
      </c>
      <c r="L65" s="87">
        <v>3.8763482394241597</v>
      </c>
      <c r="M65" s="87">
        <v>3.9604301956955714</v>
      </c>
      <c r="N65" s="87">
        <v>3.4169675218954318</v>
      </c>
      <c r="O65" s="87">
        <v>3.5119320019089351</v>
      </c>
      <c r="P65" s="87">
        <v>4.0359729428539497</v>
      </c>
      <c r="Q65" s="87">
        <v>3.8695821801026336</v>
      </c>
    </row>
    <row r="66" spans="1:17" x14ac:dyDescent="0.25">
      <c r="A66" s="150" t="s">
        <v>23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161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99</v>
      </c>
      <c r="B68" s="176">
        <v>4545.0484100000003</v>
      </c>
      <c r="C68" s="176">
        <v>4657.7497199999998</v>
      </c>
      <c r="D68" s="176">
        <v>4774.92695</v>
      </c>
      <c r="E68" s="176">
        <v>4838.2815999999993</v>
      </c>
      <c r="F68" s="176">
        <v>4981.9527799999996</v>
      </c>
      <c r="G68" s="176">
        <v>4968.4374724986137</v>
      </c>
      <c r="H68" s="176">
        <v>4688.8165316995373</v>
      </c>
      <c r="I68" s="176">
        <v>4799.3711603876081</v>
      </c>
      <c r="J68" s="176">
        <v>4729.9200071909236</v>
      </c>
      <c r="K68" s="176">
        <v>3414.3377279999995</v>
      </c>
      <c r="L68" s="176">
        <v>3605.4165539199994</v>
      </c>
      <c r="M68" s="176">
        <v>3946.0682510086763</v>
      </c>
      <c r="N68" s="176">
        <v>3312.931297879149</v>
      </c>
      <c r="O68" s="176">
        <v>3189.0176628900003</v>
      </c>
      <c r="P68" s="176">
        <v>3129.2452435199998</v>
      </c>
      <c r="Q68" s="176">
        <v>3297.4750893100004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345</v>
      </c>
      <c r="B70" s="96">
        <v>621.05840646898366</v>
      </c>
      <c r="C70" s="96">
        <v>632.61263860864403</v>
      </c>
      <c r="D70" s="96">
        <v>578.59278713984463</v>
      </c>
      <c r="E70" s="96">
        <v>558.63826792814234</v>
      </c>
      <c r="F70" s="96">
        <v>546.24895311729051</v>
      </c>
      <c r="G70" s="96">
        <v>574.42224524153949</v>
      </c>
      <c r="H70" s="96">
        <v>554.91893550939733</v>
      </c>
      <c r="I70" s="96">
        <v>552.74684576144489</v>
      </c>
      <c r="J70" s="96">
        <v>518.84818246429654</v>
      </c>
      <c r="K70" s="96">
        <v>576.80483434311304</v>
      </c>
      <c r="L70" s="96">
        <v>722.88287224115675</v>
      </c>
      <c r="M70" s="96">
        <v>785.83299883766665</v>
      </c>
      <c r="N70" s="96">
        <v>694.70383541947626</v>
      </c>
      <c r="O70" s="96">
        <v>727.94123320264578</v>
      </c>
      <c r="P70" s="96">
        <v>716.72395606441842</v>
      </c>
      <c r="Q70" s="96">
        <v>690.48555170642737</v>
      </c>
    </row>
    <row r="71" spans="1:17" x14ac:dyDescent="0.25">
      <c r="A71" s="132" t="s">
        <v>84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83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82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81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80</v>
      </c>
      <c r="B75" s="158">
        <v>0.60060443739101155</v>
      </c>
      <c r="C75" s="158">
        <v>0.59284142536169349</v>
      </c>
      <c r="D75" s="158">
        <v>0.56417176313674</v>
      </c>
      <c r="E75" s="158">
        <v>0.55185839504192247</v>
      </c>
      <c r="F75" s="158">
        <v>0.55746327781527483</v>
      </c>
      <c r="G75" s="158">
        <v>0.61053616575500735</v>
      </c>
      <c r="H75" s="158">
        <v>0.65855325592959735</v>
      </c>
      <c r="I75" s="158">
        <v>0.66455653287928462</v>
      </c>
      <c r="J75" s="158">
        <v>0.61788725960853286</v>
      </c>
      <c r="K75" s="158">
        <v>0.52924346357616991</v>
      </c>
      <c r="L75" s="158">
        <v>0.6389470025170958</v>
      </c>
      <c r="M75" s="158">
        <v>0.67043891989104998</v>
      </c>
      <c r="N75" s="158">
        <v>0.64593777829925914</v>
      </c>
      <c r="O75" s="158">
        <v>0.68251513102775663</v>
      </c>
      <c r="P75" s="158">
        <v>0.70172118009043605</v>
      </c>
      <c r="Q75" s="158">
        <v>0.68440909350346735</v>
      </c>
    </row>
    <row r="76" spans="1:17" x14ac:dyDescent="0.25">
      <c r="A76" s="92" t="s">
        <v>126</v>
      </c>
      <c r="B76" s="91">
        <v>0.28109928813241214</v>
      </c>
      <c r="C76" s="91">
        <v>0.27211490132597738</v>
      </c>
      <c r="D76" s="91">
        <v>0.25719057198557516</v>
      </c>
      <c r="E76" s="91">
        <v>0.25388453368468183</v>
      </c>
      <c r="F76" s="91">
        <v>0.254006724125723</v>
      </c>
      <c r="G76" s="91">
        <v>0.27326817327670405</v>
      </c>
      <c r="H76" s="91">
        <v>0.30199078003873525</v>
      </c>
      <c r="I76" s="91">
        <v>0.30250162970604616</v>
      </c>
      <c r="J76" s="91">
        <v>0.27448966400075864</v>
      </c>
      <c r="K76" s="91">
        <v>0.21984175268718381</v>
      </c>
      <c r="L76" s="91">
        <v>0.250335601621616</v>
      </c>
      <c r="M76" s="91">
        <v>0.27346030858858633</v>
      </c>
      <c r="N76" s="91">
        <v>0.26006417261104114</v>
      </c>
      <c r="O76" s="91">
        <v>0.28774097679339677</v>
      </c>
      <c r="P76" s="91">
        <v>0.30145754614888925</v>
      </c>
      <c r="Q76" s="91">
        <v>0.2720653715910924</v>
      </c>
    </row>
    <row r="77" spans="1:17" x14ac:dyDescent="0.25">
      <c r="A77" s="92" t="s">
        <v>27</v>
      </c>
      <c r="B77" s="91">
        <v>0.31950514925859924</v>
      </c>
      <c r="C77" s="91">
        <v>0.32072652403571622</v>
      </c>
      <c r="D77" s="91">
        <v>0.3069811911511649</v>
      </c>
      <c r="E77" s="91">
        <v>0.29797386135724063</v>
      </c>
      <c r="F77" s="91">
        <v>0.30345655368955166</v>
      </c>
      <c r="G77" s="91">
        <v>0.33726799247830341</v>
      </c>
      <c r="H77" s="91">
        <v>0.3565624758908621</v>
      </c>
      <c r="I77" s="91">
        <v>0.36205490317323846</v>
      </c>
      <c r="J77" s="91">
        <v>0.34339759560777428</v>
      </c>
      <c r="K77" s="91">
        <v>0.30940171088898599</v>
      </c>
      <c r="L77" s="91">
        <v>0.38861140089547996</v>
      </c>
      <c r="M77" s="91">
        <v>0.39697861130246365</v>
      </c>
      <c r="N77" s="91">
        <v>0.38587360568821788</v>
      </c>
      <c r="O77" s="91">
        <v>0.39477415423436013</v>
      </c>
      <c r="P77" s="91">
        <v>0.40026363394154663</v>
      </c>
      <c r="Q77" s="91">
        <v>0.41234372191237489</v>
      </c>
    </row>
    <row r="78" spans="1:17" x14ac:dyDescent="0.25">
      <c r="A78" s="92" t="s">
        <v>127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22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150</v>
      </c>
      <c r="B80" s="204">
        <v>123.5054217519119</v>
      </c>
      <c r="C80" s="204">
        <v>112.29890777751638</v>
      </c>
      <c r="D80" s="204">
        <v>97.758776824610507</v>
      </c>
      <c r="E80" s="204">
        <v>99.386456800563181</v>
      </c>
      <c r="F80" s="204">
        <v>90.199899909939191</v>
      </c>
      <c r="G80" s="204">
        <v>124.13773514542585</v>
      </c>
      <c r="H80" s="204">
        <v>133.91751395584132</v>
      </c>
      <c r="I80" s="204">
        <v>135.84933417882172</v>
      </c>
      <c r="J80" s="204">
        <v>128.30756920011677</v>
      </c>
      <c r="K80" s="204">
        <v>116.4811723965462</v>
      </c>
      <c r="L80" s="204">
        <v>151.2083246010699</v>
      </c>
      <c r="M80" s="204">
        <v>151.87771999502519</v>
      </c>
      <c r="N80" s="204">
        <v>148.66705087376201</v>
      </c>
      <c r="O80" s="204">
        <v>151.03325973513094</v>
      </c>
      <c r="P80" s="204">
        <v>154.75410318400179</v>
      </c>
      <c r="Q80" s="204">
        <v>152.85958423271546</v>
      </c>
    </row>
    <row r="81" spans="1:17" x14ac:dyDescent="0.25">
      <c r="A81" s="152" t="s">
        <v>167</v>
      </c>
      <c r="B81" s="151">
        <v>123.5054217519119</v>
      </c>
      <c r="C81" s="151">
        <v>112.29890777751638</v>
      </c>
      <c r="D81" s="151">
        <v>97.758776824610507</v>
      </c>
      <c r="E81" s="151">
        <v>99.386456800563181</v>
      </c>
      <c r="F81" s="151">
        <v>90.199899909939191</v>
      </c>
      <c r="G81" s="151">
        <v>124.13773514542585</v>
      </c>
      <c r="H81" s="151">
        <v>133.91751395584132</v>
      </c>
      <c r="I81" s="151">
        <v>135.84933417882172</v>
      </c>
      <c r="J81" s="151">
        <v>128.30756920011677</v>
      </c>
      <c r="K81" s="151">
        <v>116.4811723965462</v>
      </c>
      <c r="L81" s="151">
        <v>151.2083246010699</v>
      </c>
      <c r="M81" s="151">
        <v>151.87771999502519</v>
      </c>
      <c r="N81" s="151">
        <v>148.66705087376201</v>
      </c>
      <c r="O81" s="151">
        <v>151.03325973513094</v>
      </c>
      <c r="P81" s="151">
        <v>154.75410318400179</v>
      </c>
      <c r="Q81" s="151">
        <v>152.85958423271546</v>
      </c>
    </row>
    <row r="82" spans="1:17" x14ac:dyDescent="0.25">
      <c r="A82" s="154" t="s">
        <v>31</v>
      </c>
      <c r="B82" s="153">
        <v>20.300332862409388</v>
      </c>
      <c r="C82" s="153">
        <v>8.0277374148667402</v>
      </c>
      <c r="D82" s="153">
        <v>7.2007110059213746</v>
      </c>
      <c r="E82" s="153">
        <v>8.458157294103307</v>
      </c>
      <c r="F82" s="153">
        <v>8.8216334554559754</v>
      </c>
      <c r="G82" s="153">
        <v>9.3706567721678535</v>
      </c>
      <c r="H82" s="153">
        <v>11.059876264501199</v>
      </c>
      <c r="I82" s="153">
        <v>11.605441736762495</v>
      </c>
      <c r="J82" s="153">
        <v>10.367651665542867</v>
      </c>
      <c r="K82" s="153">
        <v>7.9101826996982973</v>
      </c>
      <c r="L82" s="153">
        <v>11.499564738470196</v>
      </c>
      <c r="M82" s="153">
        <v>10.159926643649232</v>
      </c>
      <c r="N82" s="153">
        <v>10.49440143146912</v>
      </c>
      <c r="O82" s="153">
        <v>9.6342381705031777</v>
      </c>
      <c r="P82" s="153">
        <v>8.7777907537847426</v>
      </c>
      <c r="Q82" s="153">
        <v>6.2855647933604217</v>
      </c>
    </row>
    <row r="83" spans="1:17" x14ac:dyDescent="0.25">
      <c r="A83" s="154" t="s">
        <v>126</v>
      </c>
      <c r="B83" s="153">
        <v>6.1433418208024531</v>
      </c>
      <c r="C83" s="153">
        <v>5.3982142520538439</v>
      </c>
      <c r="D83" s="153">
        <v>4.523766830165961</v>
      </c>
      <c r="E83" s="153">
        <v>4.5267347630810262</v>
      </c>
      <c r="F83" s="153">
        <v>4.621555271460589</v>
      </c>
      <c r="G83" s="153">
        <v>4.9533435123108571</v>
      </c>
      <c r="H83" s="153">
        <v>5.3314896130274176</v>
      </c>
      <c r="I83" s="153">
        <v>4.9987022448510432</v>
      </c>
      <c r="J83" s="153">
        <v>5.0188022075153542</v>
      </c>
      <c r="K83" s="153">
        <v>2.3917758115100112</v>
      </c>
      <c r="L83" s="153">
        <v>2.8897188029752212</v>
      </c>
      <c r="M83" s="153">
        <v>3.0304721702731006</v>
      </c>
      <c r="N83" s="153">
        <v>3.6982925634927435</v>
      </c>
      <c r="O83" s="153">
        <v>2.3396492244399338</v>
      </c>
      <c r="P83" s="153">
        <v>3.5261651477797176</v>
      </c>
      <c r="Q83" s="153">
        <v>3.2318721848023504</v>
      </c>
    </row>
    <row r="84" spans="1:17" x14ac:dyDescent="0.25">
      <c r="A84" s="154" t="s">
        <v>30</v>
      </c>
      <c r="B84" s="153">
        <v>17.256888128971738</v>
      </c>
      <c r="C84" s="153">
        <v>16.653838273345677</v>
      </c>
      <c r="D84" s="153">
        <v>14.254068073928995</v>
      </c>
      <c r="E84" s="153">
        <v>15.02821514052528</v>
      </c>
      <c r="F84" s="153">
        <v>1.9039690606880155</v>
      </c>
      <c r="G84" s="153">
        <v>20.070215680059469</v>
      </c>
      <c r="H84" s="153">
        <v>18.106692077126546</v>
      </c>
      <c r="I84" s="153">
        <v>17.643401933662719</v>
      </c>
      <c r="J84" s="153">
        <v>10.240682923903497</v>
      </c>
      <c r="K84" s="153">
        <v>3.0075563240226977</v>
      </c>
      <c r="L84" s="153">
        <v>1.6392467379158724</v>
      </c>
      <c r="M84" s="153">
        <v>1.6746356657751307</v>
      </c>
      <c r="N84" s="153">
        <v>1.5730359561625309</v>
      </c>
      <c r="O84" s="153">
        <v>1.3706333233984438</v>
      </c>
      <c r="P84" s="153">
        <v>1.4744666439847847</v>
      </c>
      <c r="Q84" s="153">
        <v>1.6013227348088277</v>
      </c>
    </row>
    <row r="85" spans="1:17" x14ac:dyDescent="0.25">
      <c r="A85" s="154" t="s">
        <v>27</v>
      </c>
      <c r="B85" s="153">
        <v>79.804858939728334</v>
      </c>
      <c r="C85" s="153">
        <v>82.219117837250124</v>
      </c>
      <c r="D85" s="153">
        <v>71.780230914594199</v>
      </c>
      <c r="E85" s="153">
        <v>71.373349602853551</v>
      </c>
      <c r="F85" s="153">
        <v>74.852742122334618</v>
      </c>
      <c r="G85" s="153">
        <v>89.743519180887688</v>
      </c>
      <c r="H85" s="153">
        <v>99.419456001186191</v>
      </c>
      <c r="I85" s="153">
        <v>101.60178826354547</v>
      </c>
      <c r="J85" s="153">
        <v>102.68043240315507</v>
      </c>
      <c r="K85" s="153">
        <v>103.1716575613152</v>
      </c>
      <c r="L85" s="153">
        <v>135.17979432170858</v>
      </c>
      <c r="M85" s="153">
        <v>137.01268551532775</v>
      </c>
      <c r="N85" s="153">
        <v>132.90132092263758</v>
      </c>
      <c r="O85" s="153">
        <v>137.68873901678938</v>
      </c>
      <c r="P85" s="153">
        <v>140.9756806384525</v>
      </c>
      <c r="Q85" s="153">
        <v>141.74082451974388</v>
      </c>
    </row>
    <row r="86" spans="1:17" x14ac:dyDescent="0.25">
      <c r="A86" s="152" t="s">
        <v>166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149</v>
      </c>
      <c r="B87" s="206">
        <v>240.38684968268299</v>
      </c>
      <c r="C87" s="206">
        <v>266.82485660665594</v>
      </c>
      <c r="D87" s="206">
        <v>237.13801908183561</v>
      </c>
      <c r="E87" s="206">
        <v>225.68273896423571</v>
      </c>
      <c r="F87" s="206">
        <v>222.53837146995943</v>
      </c>
      <c r="G87" s="206">
        <v>198.14180624305015</v>
      </c>
      <c r="H87" s="206">
        <v>165.03920462757085</v>
      </c>
      <c r="I87" s="206">
        <v>158.87653945253376</v>
      </c>
      <c r="J87" s="206">
        <v>146.29758200246297</v>
      </c>
      <c r="K87" s="206">
        <v>232.66268896250227</v>
      </c>
      <c r="L87" s="206">
        <v>306.28456118094073</v>
      </c>
      <c r="M87" s="206">
        <v>349.62612415032737</v>
      </c>
      <c r="N87" s="206">
        <v>289.24096834253584</v>
      </c>
      <c r="O87" s="206">
        <v>292.17694993266008</v>
      </c>
      <c r="P87" s="206">
        <v>273.14096522775469</v>
      </c>
      <c r="Q87" s="206">
        <v>250.9262462600467</v>
      </c>
    </row>
    <row r="88" spans="1:17" x14ac:dyDescent="0.25">
      <c r="A88" s="152" t="s">
        <v>165</v>
      </c>
      <c r="B88" s="151">
        <v>240.38684968268299</v>
      </c>
      <c r="C88" s="151">
        <v>266.82485660665594</v>
      </c>
      <c r="D88" s="151">
        <v>237.13801908183561</v>
      </c>
      <c r="E88" s="151">
        <v>225.68273896423571</v>
      </c>
      <c r="F88" s="151">
        <v>222.53837146995943</v>
      </c>
      <c r="G88" s="151">
        <v>198.14180624305015</v>
      </c>
      <c r="H88" s="151">
        <v>165.03920462757085</v>
      </c>
      <c r="I88" s="151">
        <v>158.87653945253376</v>
      </c>
      <c r="J88" s="151">
        <v>146.29758200246297</v>
      </c>
      <c r="K88" s="151">
        <v>232.66268896250227</v>
      </c>
      <c r="L88" s="151">
        <v>306.28456118094073</v>
      </c>
      <c r="M88" s="151">
        <v>349.62612415032737</v>
      </c>
      <c r="N88" s="151">
        <v>289.24096834253584</v>
      </c>
      <c r="O88" s="151">
        <v>292.17694993266008</v>
      </c>
      <c r="P88" s="151">
        <v>273.14096522775469</v>
      </c>
      <c r="Q88" s="151">
        <v>250.9262462600467</v>
      </c>
    </row>
    <row r="89" spans="1:17" x14ac:dyDescent="0.25">
      <c r="A89" s="154" t="s">
        <v>31</v>
      </c>
      <c r="B89" s="205">
        <v>33.501454328489267</v>
      </c>
      <c r="C89" s="205">
        <v>13.620332604037515</v>
      </c>
      <c r="D89" s="205">
        <v>12.16492223400911</v>
      </c>
      <c r="E89" s="205">
        <v>14.255860922678654</v>
      </c>
      <c r="F89" s="205">
        <v>14.62881468153568</v>
      </c>
      <c r="G89" s="205">
        <v>17.609608572953587</v>
      </c>
      <c r="H89" s="205">
        <v>19.977576629475546</v>
      </c>
      <c r="I89" s="205">
        <v>20.492752505667124</v>
      </c>
      <c r="J89" s="205">
        <v>18.822485980081812</v>
      </c>
      <c r="K89" s="205">
        <v>13.711652658785026</v>
      </c>
      <c r="L89" s="205">
        <v>19.121720391919723</v>
      </c>
      <c r="M89" s="205">
        <v>16.882702478003225</v>
      </c>
      <c r="N89" s="205">
        <v>17.434917845246403</v>
      </c>
      <c r="O89" s="205">
        <v>16.040708223213251</v>
      </c>
      <c r="P89" s="205">
        <v>14.630651190759538</v>
      </c>
      <c r="Q89" s="205">
        <v>9.5739048178798623</v>
      </c>
    </row>
    <row r="90" spans="1:17" x14ac:dyDescent="0.25">
      <c r="A90" s="154" t="s">
        <v>126</v>
      </c>
      <c r="B90" s="205">
        <v>19.845409742679685</v>
      </c>
      <c r="C90" s="205">
        <v>23.109542019047815</v>
      </c>
      <c r="D90" s="205">
        <v>21.056420998304525</v>
      </c>
      <c r="E90" s="205">
        <v>18.919258502982029</v>
      </c>
      <c r="F90" s="205">
        <v>22.009485298419563</v>
      </c>
      <c r="G90" s="205">
        <v>12.711458342489557</v>
      </c>
      <c r="H90" s="205">
        <v>9.2925361711277414</v>
      </c>
      <c r="I90" s="205">
        <v>11.041806893161949</v>
      </c>
      <c r="J90" s="205">
        <v>9.1231602123924169</v>
      </c>
      <c r="K90" s="205">
        <v>4.7230586264899914</v>
      </c>
      <c r="L90" s="205">
        <v>6.2393098939973157</v>
      </c>
      <c r="M90" s="205">
        <v>6.0264984110840967</v>
      </c>
      <c r="N90" s="205">
        <v>5.3575363101953011</v>
      </c>
      <c r="O90" s="205">
        <v>4.6886568486801048</v>
      </c>
      <c r="P90" s="205">
        <v>5.3560386773393844</v>
      </c>
      <c r="Q90" s="205">
        <v>5.2174855802318829</v>
      </c>
    </row>
    <row r="91" spans="1:17" x14ac:dyDescent="0.25">
      <c r="A91" s="154" t="s">
        <v>30</v>
      </c>
      <c r="B91" s="205">
        <v>0.83639418706658886</v>
      </c>
      <c r="C91" s="205">
        <v>0.41871201755016701</v>
      </c>
      <c r="D91" s="205">
        <v>0.35166282743489252</v>
      </c>
      <c r="E91" s="205">
        <v>0.23445563971374719</v>
      </c>
      <c r="F91" s="205">
        <v>0.36573904082104047</v>
      </c>
      <c r="G91" s="205">
        <v>2.5310980655304974E-2</v>
      </c>
      <c r="H91" s="205">
        <v>0.2791548278973629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27</v>
      </c>
      <c r="B92" s="205">
        <v>186.20359142444738</v>
      </c>
      <c r="C92" s="205">
        <v>229.67626996602047</v>
      </c>
      <c r="D92" s="205">
        <v>203.5650130220871</v>
      </c>
      <c r="E92" s="205">
        <v>192.27316389886124</v>
      </c>
      <c r="F92" s="205">
        <v>185.53433244918318</v>
      </c>
      <c r="G92" s="205">
        <v>167.79542834695172</v>
      </c>
      <c r="H92" s="205">
        <v>135.48993699907018</v>
      </c>
      <c r="I92" s="205">
        <v>127.34198005370467</v>
      </c>
      <c r="J92" s="205">
        <v>118.35193580998876</v>
      </c>
      <c r="K92" s="205">
        <v>214.22797767722724</v>
      </c>
      <c r="L92" s="205">
        <v>280.92353089502376</v>
      </c>
      <c r="M92" s="205">
        <v>326.71692326124008</v>
      </c>
      <c r="N92" s="205">
        <v>266.44851418709413</v>
      </c>
      <c r="O92" s="205">
        <v>271.44758486076671</v>
      </c>
      <c r="P92" s="205">
        <v>253.15427535965577</v>
      </c>
      <c r="Q92" s="205">
        <v>236.13485586193499</v>
      </c>
    </row>
    <row r="93" spans="1:17" x14ac:dyDescent="0.25">
      <c r="A93" s="152" t="s">
        <v>164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148</v>
      </c>
      <c r="B94" s="206">
        <v>256.56553059699758</v>
      </c>
      <c r="C94" s="206">
        <v>252.89603279911003</v>
      </c>
      <c r="D94" s="206">
        <v>243.13181947026172</v>
      </c>
      <c r="E94" s="206">
        <v>233.01721376830147</v>
      </c>
      <c r="F94" s="206">
        <v>232.9532184595765</v>
      </c>
      <c r="G94" s="206">
        <v>251.5321676873084</v>
      </c>
      <c r="H94" s="206">
        <v>255.30366367005561</v>
      </c>
      <c r="I94" s="206">
        <v>257.35641559721017</v>
      </c>
      <c r="J94" s="206">
        <v>243.62514400210827</v>
      </c>
      <c r="K94" s="206">
        <v>227.13172952048842</v>
      </c>
      <c r="L94" s="206">
        <v>264.75103945662892</v>
      </c>
      <c r="M94" s="206">
        <v>283.65871577242291</v>
      </c>
      <c r="N94" s="206">
        <v>256.14987842487909</v>
      </c>
      <c r="O94" s="206">
        <v>284.04850840382693</v>
      </c>
      <c r="P94" s="206">
        <v>288.12716647257133</v>
      </c>
      <c r="Q94" s="206">
        <v>286.01531212016175</v>
      </c>
    </row>
    <row r="95" spans="1:17" x14ac:dyDescent="0.25">
      <c r="A95" s="152" t="s">
        <v>163</v>
      </c>
      <c r="B95" s="151">
        <v>84.236055140614653</v>
      </c>
      <c r="C95" s="151">
        <v>84.478456507349108</v>
      </c>
      <c r="D95" s="151">
        <v>78.811116603625152</v>
      </c>
      <c r="E95" s="151">
        <v>76.883528891205344</v>
      </c>
      <c r="F95" s="151">
        <v>79.104099207342315</v>
      </c>
      <c r="G95" s="151">
        <v>84.111237301266684</v>
      </c>
      <c r="H95" s="151">
        <v>87.666918718375044</v>
      </c>
      <c r="I95" s="151">
        <v>89.645466606687989</v>
      </c>
      <c r="J95" s="151">
        <v>81.371869832908942</v>
      </c>
      <c r="K95" s="151">
        <v>80.174239308195013</v>
      </c>
      <c r="L95" s="151">
        <v>97.592132997427854</v>
      </c>
      <c r="M95" s="151">
        <v>102.91914388340935</v>
      </c>
      <c r="N95" s="151">
        <v>85.734585503850411</v>
      </c>
      <c r="O95" s="151">
        <v>98.790381469112504</v>
      </c>
      <c r="P95" s="151">
        <v>97.213905530882016</v>
      </c>
      <c r="Q95" s="151">
        <v>100.20812594778084</v>
      </c>
    </row>
    <row r="96" spans="1:17" x14ac:dyDescent="0.25">
      <c r="A96" s="154" t="s">
        <v>31</v>
      </c>
      <c r="B96" s="153">
        <v>7.2095846793757028</v>
      </c>
      <c r="C96" s="153">
        <v>2.8760837587111645</v>
      </c>
      <c r="D96" s="153">
        <v>2.5507088334061971</v>
      </c>
      <c r="E96" s="153">
        <v>2.9900875435218883</v>
      </c>
      <c r="F96" s="153">
        <v>3.0730075190235953</v>
      </c>
      <c r="G96" s="153">
        <v>3.6960523260653515</v>
      </c>
      <c r="H96" s="153">
        <v>4.1946843068542954</v>
      </c>
      <c r="I96" s="153">
        <v>4.3140216478229219</v>
      </c>
      <c r="J96" s="153">
        <v>3.9714923901874055</v>
      </c>
      <c r="K96" s="153">
        <v>2.8836890929021641</v>
      </c>
      <c r="L96" s="153">
        <v>4.0138775984584685</v>
      </c>
      <c r="M96" s="153">
        <v>3.5490403600130009</v>
      </c>
      <c r="N96" s="153">
        <v>3.6653728129640708</v>
      </c>
      <c r="O96" s="153">
        <v>3.366771754534946</v>
      </c>
      <c r="P96" s="153">
        <v>3.0762312975481714</v>
      </c>
      <c r="Q96" s="153">
        <v>3.1449339089555082</v>
      </c>
    </row>
    <row r="97" spans="1:17" x14ac:dyDescent="0.25">
      <c r="A97" s="154" t="s">
        <v>126</v>
      </c>
      <c r="B97" s="153">
        <v>8.0034754637239036</v>
      </c>
      <c r="C97" s="153">
        <v>7.6058925676203524</v>
      </c>
      <c r="D97" s="153">
        <v>6.9461190165499911</v>
      </c>
      <c r="E97" s="153">
        <v>6.9261258321746153</v>
      </c>
      <c r="F97" s="153">
        <v>7.6546415143297022</v>
      </c>
      <c r="G97" s="153">
        <v>5.7023278713041465</v>
      </c>
      <c r="H97" s="153">
        <v>7.0433759299892227</v>
      </c>
      <c r="I97" s="153">
        <v>7.1519315461238655</v>
      </c>
      <c r="J97" s="153">
        <v>7.0860688628605368</v>
      </c>
      <c r="K97" s="153">
        <v>2.1742992052916943</v>
      </c>
      <c r="L97" s="153">
        <v>2.5277249517517881</v>
      </c>
      <c r="M97" s="153">
        <v>2.5426809849825558</v>
      </c>
      <c r="N97" s="153">
        <v>1.8247335331531358</v>
      </c>
      <c r="O97" s="153">
        <v>2.0204149486069616</v>
      </c>
      <c r="P97" s="153">
        <v>3.6438394714025049</v>
      </c>
      <c r="Q97" s="153">
        <v>4.8740348501884245</v>
      </c>
    </row>
    <row r="98" spans="1:17" x14ac:dyDescent="0.25">
      <c r="A98" s="154" t="s">
        <v>27</v>
      </c>
      <c r="B98" s="153">
        <v>69.022994997515042</v>
      </c>
      <c r="C98" s="153">
        <v>73.996480181017589</v>
      </c>
      <c r="D98" s="153">
        <v>69.314288753668961</v>
      </c>
      <c r="E98" s="153">
        <v>66.967315515508844</v>
      </c>
      <c r="F98" s="153">
        <v>68.376450173988999</v>
      </c>
      <c r="G98" s="153">
        <v>74.712857103897193</v>
      </c>
      <c r="H98" s="153">
        <v>76.428858481531535</v>
      </c>
      <c r="I98" s="153">
        <v>78.179513412741173</v>
      </c>
      <c r="J98" s="153">
        <v>70.31430857986102</v>
      </c>
      <c r="K98" s="153">
        <v>75.116251010001179</v>
      </c>
      <c r="L98" s="153">
        <v>91.050530447217582</v>
      </c>
      <c r="M98" s="153">
        <v>96.827422538413813</v>
      </c>
      <c r="N98" s="153">
        <v>80.244479157733181</v>
      </c>
      <c r="O98" s="153">
        <v>93.403194765970582</v>
      </c>
      <c r="P98" s="153">
        <v>90.493834761931339</v>
      </c>
      <c r="Q98" s="153">
        <v>92.189157188636926</v>
      </c>
    </row>
    <row r="99" spans="1:17" x14ac:dyDescent="0.25">
      <c r="A99" s="152" t="s">
        <v>162</v>
      </c>
      <c r="B99" s="151">
        <v>172.32947545638297</v>
      </c>
      <c r="C99" s="151">
        <v>168.41757629176089</v>
      </c>
      <c r="D99" s="151">
        <v>164.32070286663654</v>
      </c>
      <c r="E99" s="151">
        <v>156.1336848770961</v>
      </c>
      <c r="F99" s="151">
        <v>153.8491192522342</v>
      </c>
      <c r="G99" s="151">
        <v>167.42093038604176</v>
      </c>
      <c r="H99" s="151">
        <v>167.63674495168061</v>
      </c>
      <c r="I99" s="151">
        <v>167.71094899052216</v>
      </c>
      <c r="J99" s="151">
        <v>162.25327416919927</v>
      </c>
      <c r="K99" s="151">
        <v>146.95749021229341</v>
      </c>
      <c r="L99" s="151">
        <v>167.15890645920103</v>
      </c>
      <c r="M99" s="151">
        <v>180.73957188901352</v>
      </c>
      <c r="N99" s="151">
        <v>170.41529292102862</v>
      </c>
      <c r="O99" s="151">
        <v>185.25812693471443</v>
      </c>
      <c r="P99" s="151">
        <v>190.91326094168934</v>
      </c>
      <c r="Q99" s="151">
        <v>185.80718617238088</v>
      </c>
    </row>
    <row r="100" spans="1:17" x14ac:dyDescent="0.25">
      <c r="A100" s="150" t="s">
        <v>34</v>
      </c>
      <c r="B100" s="87">
        <v>72.789257183263061</v>
      </c>
      <c r="C100" s="87">
        <v>60.796134466195127</v>
      </c>
      <c r="D100" s="87">
        <v>68.292474449993222</v>
      </c>
      <c r="E100" s="87">
        <v>44.83198463865287</v>
      </c>
      <c r="F100" s="87">
        <v>33.164117586346322</v>
      </c>
      <c r="G100" s="87">
        <v>50.796317978066185</v>
      </c>
      <c r="H100" s="87">
        <v>37.298103984470451</v>
      </c>
      <c r="I100" s="87">
        <v>35.859499493917738</v>
      </c>
      <c r="J100" s="87">
        <v>37.142742947083306</v>
      </c>
      <c r="K100" s="87">
        <v>42.60051766746156</v>
      </c>
      <c r="L100" s="87">
        <v>51.47694461521138</v>
      </c>
      <c r="M100" s="87">
        <v>46.593120035388957</v>
      </c>
      <c r="N100" s="87">
        <v>48.543081051985254</v>
      </c>
      <c r="O100" s="87">
        <v>44.909090750106131</v>
      </c>
      <c r="P100" s="87">
        <v>48.1097259354733</v>
      </c>
      <c r="Q100" s="87">
        <v>44.217009785816003</v>
      </c>
    </row>
    <row r="101" spans="1:17" x14ac:dyDescent="0.25">
      <c r="A101" s="150" t="s">
        <v>32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31</v>
      </c>
      <c r="B102" s="87">
        <v>0</v>
      </c>
      <c r="C102" s="87">
        <v>1.9093626735199493E-15</v>
      </c>
      <c r="D102" s="87">
        <v>0.39459281597304818</v>
      </c>
      <c r="E102" s="87">
        <v>0.49568169784762589</v>
      </c>
      <c r="F102" s="87">
        <v>0</v>
      </c>
      <c r="G102" s="87">
        <v>6.7155190266848713E-2</v>
      </c>
      <c r="H102" s="87">
        <v>0.35964515134624903</v>
      </c>
      <c r="I102" s="87">
        <v>7.2825610491318976E-15</v>
      </c>
      <c r="J102" s="87">
        <v>1.2994619983281448E-15</v>
      </c>
      <c r="K102" s="87">
        <v>0</v>
      </c>
      <c r="L102" s="87">
        <v>0.18535519035847875</v>
      </c>
      <c r="M102" s="87">
        <v>0</v>
      </c>
      <c r="N102" s="87">
        <v>8.57005515259886E-2</v>
      </c>
      <c r="O102" s="87">
        <v>0.41378942041479466</v>
      </c>
      <c r="P102" s="87">
        <v>0</v>
      </c>
      <c r="Q102" s="87">
        <v>0</v>
      </c>
    </row>
    <row r="103" spans="1:17" x14ac:dyDescent="0.25">
      <c r="A103" s="150" t="s">
        <v>126</v>
      </c>
      <c r="B103" s="87">
        <v>6.1673720078176482</v>
      </c>
      <c r="C103" s="87">
        <v>4.2954802719079916</v>
      </c>
      <c r="D103" s="87">
        <v>4.3857000098347827</v>
      </c>
      <c r="E103" s="87">
        <v>6.8822830172142107</v>
      </c>
      <c r="F103" s="87">
        <v>3.2490108470426864</v>
      </c>
      <c r="G103" s="87">
        <v>3.4941725301851974</v>
      </c>
      <c r="H103" s="87">
        <v>4.8451230542500934</v>
      </c>
      <c r="I103" s="87">
        <v>6.0650958626767375</v>
      </c>
      <c r="J103" s="87">
        <v>5.0702844699097982</v>
      </c>
      <c r="K103" s="87">
        <v>1.2457745152158444</v>
      </c>
      <c r="L103" s="87">
        <v>2.214975334992606</v>
      </c>
      <c r="M103" s="87">
        <v>1.7099777515521994</v>
      </c>
      <c r="N103" s="87">
        <v>4.8468712032599424</v>
      </c>
      <c r="O103" s="87">
        <v>5.1326655934549894</v>
      </c>
      <c r="P103" s="87">
        <v>3.059023713796964</v>
      </c>
      <c r="Q103" s="87">
        <v>2.6391970161768752</v>
      </c>
    </row>
    <row r="104" spans="1:17" x14ac:dyDescent="0.25">
      <c r="A104" s="150" t="s">
        <v>30</v>
      </c>
      <c r="B104" s="87">
        <v>38.164420194500067</v>
      </c>
      <c r="C104" s="87">
        <v>51.653476814857129</v>
      </c>
      <c r="D104" s="87">
        <v>43.120238909055153</v>
      </c>
      <c r="E104" s="87">
        <v>37.379016161331052</v>
      </c>
      <c r="F104" s="87">
        <v>47.274430896716297</v>
      </c>
      <c r="G104" s="87">
        <v>42.396234933123566</v>
      </c>
      <c r="H104" s="87">
        <v>47.009196391911402</v>
      </c>
      <c r="I104" s="87">
        <v>43.033991938242451</v>
      </c>
      <c r="J104" s="87">
        <v>36.08921594941296</v>
      </c>
      <c r="K104" s="87">
        <v>42.916706090103133</v>
      </c>
      <c r="L104" s="87">
        <v>13.964236678454363</v>
      </c>
      <c r="M104" s="87">
        <v>37.88576404135835</v>
      </c>
      <c r="N104" s="87">
        <v>21.892235408707847</v>
      </c>
      <c r="O104" s="87">
        <v>24.574785771555394</v>
      </c>
      <c r="P104" s="87">
        <v>26.932423531587723</v>
      </c>
      <c r="Q104" s="87">
        <v>28.45533506632378</v>
      </c>
    </row>
    <row r="105" spans="1:17" x14ac:dyDescent="0.25">
      <c r="A105" s="150" t="s">
        <v>29</v>
      </c>
      <c r="B105" s="87">
        <v>0.42369233335930412</v>
      </c>
      <c r="C105" s="87">
        <v>0.56536023109089562</v>
      </c>
      <c r="D105" s="87">
        <v>0.37561074975894615</v>
      </c>
      <c r="E105" s="87">
        <v>18.624455447475505</v>
      </c>
      <c r="F105" s="87">
        <v>18.415586399051783</v>
      </c>
      <c r="G105" s="87">
        <v>19.361597469984535</v>
      </c>
      <c r="H105" s="87">
        <v>2.2742032053933454</v>
      </c>
      <c r="I105" s="87">
        <v>2.2837919667650852</v>
      </c>
      <c r="J105" s="87">
        <v>14.748618443255033</v>
      </c>
      <c r="K105" s="87">
        <v>10.498698012693378</v>
      </c>
      <c r="L105" s="87">
        <v>5.8693912198340925</v>
      </c>
      <c r="M105" s="87">
        <v>5.8538448531021805</v>
      </c>
      <c r="N105" s="87">
        <v>1.6785837341923657</v>
      </c>
      <c r="O105" s="87">
        <v>1.2361672143242537</v>
      </c>
      <c r="P105" s="87">
        <v>4.0439253334416039</v>
      </c>
      <c r="Q105" s="87">
        <v>4.0039247550908792</v>
      </c>
    </row>
    <row r="106" spans="1:17" x14ac:dyDescent="0.25">
      <c r="A106" s="150" t="s">
        <v>27</v>
      </c>
      <c r="B106" s="87">
        <v>53.945622265169732</v>
      </c>
      <c r="C106" s="87">
        <v>49.578905941240343</v>
      </c>
      <c r="D106" s="87">
        <v>46.137969588293075</v>
      </c>
      <c r="E106" s="87">
        <v>45.730559101171075</v>
      </c>
      <c r="F106" s="87">
        <v>50.20881017625824</v>
      </c>
      <c r="G106" s="87">
        <v>50.455043906896883</v>
      </c>
      <c r="H106" s="87">
        <v>74.546623409629404</v>
      </c>
      <c r="I106" s="87">
        <v>78.891783026572824</v>
      </c>
      <c r="J106" s="87">
        <v>65.964345719298336</v>
      </c>
      <c r="K106" s="87">
        <v>46.81361521164925</v>
      </c>
      <c r="L106" s="87">
        <v>90.906407302755952</v>
      </c>
      <c r="M106" s="87">
        <v>86.324503102966588</v>
      </c>
      <c r="N106" s="87">
        <v>91.190043653385189</v>
      </c>
      <c r="O106" s="87">
        <v>97.996967226590854</v>
      </c>
      <c r="P106" s="87">
        <v>98.234545621457073</v>
      </c>
      <c r="Q106" s="87">
        <v>94.562797526626099</v>
      </c>
    </row>
    <row r="107" spans="1:17" x14ac:dyDescent="0.25">
      <c r="A107" s="150" t="s">
        <v>26</v>
      </c>
      <c r="B107" s="87">
        <v>0.83245511908761116</v>
      </c>
      <c r="C107" s="87">
        <v>1.525709681526153</v>
      </c>
      <c r="D107" s="87">
        <v>1.6047182071792612</v>
      </c>
      <c r="E107" s="87">
        <v>1.6688200024405244</v>
      </c>
      <c r="F107" s="87">
        <v>1.2232118140467139</v>
      </c>
      <c r="G107" s="87">
        <v>0.52396305865360138</v>
      </c>
      <c r="H107" s="87">
        <v>0.93825017912148478</v>
      </c>
      <c r="I107" s="87">
        <v>1.1353888811660329</v>
      </c>
      <c r="J107" s="87">
        <v>1.2780708195913468</v>
      </c>
      <c r="K107" s="87">
        <v>1.173558854097656</v>
      </c>
      <c r="L107" s="87">
        <v>0.91352763302362894</v>
      </c>
      <c r="M107" s="87">
        <v>0.78296613233646761</v>
      </c>
      <c r="N107" s="87">
        <v>0.60584967562885017</v>
      </c>
      <c r="O107" s="87">
        <v>0.16927744086433386</v>
      </c>
      <c r="P107" s="87">
        <v>0.36180585309851482</v>
      </c>
      <c r="Q107" s="87">
        <v>0.5915744766042087</v>
      </c>
    </row>
    <row r="108" spans="1:17" x14ac:dyDescent="0.25">
      <c r="A108" s="150" t="s">
        <v>87</v>
      </c>
      <c r="B108" s="87">
        <v>6.6563531855623938E-3</v>
      </c>
      <c r="C108" s="87">
        <v>2.508884943270063E-3</v>
      </c>
      <c r="D108" s="87">
        <v>9.3981365491047145E-3</v>
      </c>
      <c r="E108" s="87">
        <v>0.52088481096327743</v>
      </c>
      <c r="F108" s="87">
        <v>0.313951532772135</v>
      </c>
      <c r="G108" s="87">
        <v>0.32644531886491845</v>
      </c>
      <c r="H108" s="87">
        <v>0.36559957555816269</v>
      </c>
      <c r="I108" s="87">
        <v>0.44139782118131016</v>
      </c>
      <c r="J108" s="87">
        <v>1.959995820648514</v>
      </c>
      <c r="K108" s="87">
        <v>1.7086198610725938</v>
      </c>
      <c r="L108" s="87">
        <v>1.6280684845705655</v>
      </c>
      <c r="M108" s="87">
        <v>1.5893959723087887</v>
      </c>
      <c r="N108" s="87">
        <v>1.5729276423431802</v>
      </c>
      <c r="O108" s="87">
        <v>10.82538351740371</v>
      </c>
      <c r="P108" s="87">
        <v>10.171810952834159</v>
      </c>
      <c r="Q108" s="87">
        <v>11.337347545743018</v>
      </c>
    </row>
    <row r="109" spans="1:17" x14ac:dyDescent="0.25">
      <c r="A109" s="150" t="s">
        <v>23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161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43</v>
      </c>
      <c r="B112" s="96">
        <v>12521.699155150316</v>
      </c>
      <c r="C112" s="96">
        <v>12202.155878211841</v>
      </c>
      <c r="D112" s="96">
        <v>11889.698632300002</v>
      </c>
      <c r="E112" s="96">
        <v>10676.293703052856</v>
      </c>
      <c r="F112" s="96">
        <v>9974.1680917000267</v>
      </c>
      <c r="G112" s="96">
        <v>9632.8503962919858</v>
      </c>
      <c r="H112" s="96">
        <v>9087.9087317400536</v>
      </c>
      <c r="I112" s="96">
        <v>9080.3003543600789</v>
      </c>
      <c r="J112" s="96">
        <v>8555.3322790963975</v>
      </c>
      <c r="K112" s="96">
        <v>7150.4141685581253</v>
      </c>
      <c r="L112" s="96">
        <v>7676.7553634943852</v>
      </c>
      <c r="M112" s="96">
        <v>8251.1850750677404</v>
      </c>
      <c r="N112" s="96">
        <v>7669.0560354733598</v>
      </c>
      <c r="O112" s="96">
        <v>7688.7853373203152</v>
      </c>
      <c r="P112" s="96">
        <v>7462.9879972303397</v>
      </c>
      <c r="Q112" s="96">
        <v>7462.2323528908528</v>
      </c>
    </row>
    <row r="113" spans="1:17" x14ac:dyDescent="0.25">
      <c r="A113" s="132" t="s">
        <v>84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83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82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81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80</v>
      </c>
      <c r="B117" s="158">
        <v>6.9058117431454775</v>
      </c>
      <c r="C117" s="158">
        <v>6.6318690204676054</v>
      </c>
      <c r="D117" s="158">
        <v>6.4733069366579317</v>
      </c>
      <c r="E117" s="158">
        <v>6.0590849288364232</v>
      </c>
      <c r="F117" s="158">
        <v>6.1383840090148993</v>
      </c>
      <c r="G117" s="158">
        <v>5.7209808460783407</v>
      </c>
      <c r="H117" s="158">
        <v>5.6645150936461954</v>
      </c>
      <c r="I117" s="158">
        <v>5.9543793015169602</v>
      </c>
      <c r="J117" s="158">
        <v>5.5146245678822368</v>
      </c>
      <c r="K117" s="158">
        <v>4.6596256415235269</v>
      </c>
      <c r="L117" s="158">
        <v>5.1986258267499723</v>
      </c>
      <c r="M117" s="158">
        <v>5.4011946153652408</v>
      </c>
      <c r="N117" s="158">
        <v>5.2631869404725071</v>
      </c>
      <c r="O117" s="158">
        <v>5.3290662736308718</v>
      </c>
      <c r="P117" s="158">
        <v>4.8762329411356893</v>
      </c>
      <c r="Q117" s="158">
        <v>5.0379591730265822</v>
      </c>
    </row>
    <row r="118" spans="1:17" x14ac:dyDescent="0.25">
      <c r="A118" s="92" t="s">
        <v>126</v>
      </c>
      <c r="B118" s="91">
        <v>3.0478081125694638</v>
      </c>
      <c r="C118" s="91">
        <v>3.0197524790493073</v>
      </c>
      <c r="D118" s="91">
        <v>2.8712587934559037</v>
      </c>
      <c r="E118" s="91">
        <v>2.6900583622323033</v>
      </c>
      <c r="F118" s="91">
        <v>2.7234578332573296</v>
      </c>
      <c r="G118" s="91">
        <v>2.462684580245674</v>
      </c>
      <c r="H118" s="91">
        <v>2.4262558643306784</v>
      </c>
      <c r="I118" s="91">
        <v>2.564027269873097</v>
      </c>
      <c r="J118" s="91">
        <v>2.3013977845481968</v>
      </c>
      <c r="K118" s="91">
        <v>1.8892272344005765</v>
      </c>
      <c r="L118" s="91">
        <v>2.1523036709769543</v>
      </c>
      <c r="M118" s="91">
        <v>2.2605332959882096</v>
      </c>
      <c r="N118" s="91">
        <v>2.1654854790158593</v>
      </c>
      <c r="O118" s="91">
        <v>2.2825739651704708</v>
      </c>
      <c r="P118" s="91">
        <v>2.0237632125926064</v>
      </c>
      <c r="Q118" s="91">
        <v>1.9722229096742905</v>
      </c>
    </row>
    <row r="119" spans="1:17" x14ac:dyDescent="0.25">
      <c r="A119" s="92" t="s">
        <v>27</v>
      </c>
      <c r="B119" s="91">
        <v>3.8580036305760133</v>
      </c>
      <c r="C119" s="91">
        <v>3.6121165414182981</v>
      </c>
      <c r="D119" s="91">
        <v>3.6020481432020279</v>
      </c>
      <c r="E119" s="91">
        <v>3.3690265666041195</v>
      </c>
      <c r="F119" s="91">
        <v>3.4149261757575715</v>
      </c>
      <c r="G119" s="91">
        <v>3.2582962658326688</v>
      </c>
      <c r="H119" s="91">
        <v>3.2382592293155179</v>
      </c>
      <c r="I119" s="91">
        <v>3.3903520316438653</v>
      </c>
      <c r="J119" s="91">
        <v>3.2132267833340413</v>
      </c>
      <c r="K119" s="91">
        <v>2.7703984071229497</v>
      </c>
      <c r="L119" s="91">
        <v>3.046322155773018</v>
      </c>
      <c r="M119" s="91">
        <v>3.1406613193770294</v>
      </c>
      <c r="N119" s="91">
        <v>3.0977014614566483</v>
      </c>
      <c r="O119" s="91">
        <v>3.0464923084604028</v>
      </c>
      <c r="P119" s="91">
        <v>2.8524697285430825</v>
      </c>
      <c r="Q119" s="91">
        <v>3.0657362633522913</v>
      </c>
    </row>
    <row r="120" spans="1:17" x14ac:dyDescent="0.25">
      <c r="A120" s="92" t="s">
        <v>127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22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147</v>
      </c>
      <c r="B122" s="206">
        <v>4807.6313477997728</v>
      </c>
      <c r="C122" s="206">
        <v>4424.0585748156545</v>
      </c>
      <c r="D122" s="206">
        <v>4273.9522980840711</v>
      </c>
      <c r="E122" s="206">
        <v>3638.3175375795631</v>
      </c>
      <c r="F122" s="206">
        <v>3317.7279357429802</v>
      </c>
      <c r="G122" s="206">
        <v>3407.3221592070786</v>
      </c>
      <c r="H122" s="206">
        <v>3305.3624686844755</v>
      </c>
      <c r="I122" s="206">
        <v>3280.9986126650647</v>
      </c>
      <c r="J122" s="206">
        <v>2795.6462935736754</v>
      </c>
      <c r="K122" s="206">
        <v>2230.2216408914664</v>
      </c>
      <c r="L122" s="206">
        <v>2415.2343662849389</v>
      </c>
      <c r="M122" s="206">
        <v>2633.8654871308736</v>
      </c>
      <c r="N122" s="206">
        <v>2471.808206467319</v>
      </c>
      <c r="O122" s="206">
        <v>2463.2275018680998</v>
      </c>
      <c r="P122" s="206">
        <v>2320.3169253511837</v>
      </c>
      <c r="Q122" s="206">
        <v>2376.3405705897562</v>
      </c>
    </row>
    <row r="123" spans="1:17" x14ac:dyDescent="0.25">
      <c r="A123" s="152" t="s">
        <v>160</v>
      </c>
      <c r="B123" s="151">
        <v>4807.6313477997728</v>
      </c>
      <c r="C123" s="151">
        <v>4424.0585748156545</v>
      </c>
      <c r="D123" s="151">
        <v>4273.9522980840711</v>
      </c>
      <c r="E123" s="151">
        <v>3638.3175375795631</v>
      </c>
      <c r="F123" s="151">
        <v>3317.7279357429802</v>
      </c>
      <c r="G123" s="151">
        <v>3407.3221592070786</v>
      </c>
      <c r="H123" s="151">
        <v>3305.3624686844755</v>
      </c>
      <c r="I123" s="151">
        <v>3280.9986126650647</v>
      </c>
      <c r="J123" s="151">
        <v>2795.6462935736754</v>
      </c>
      <c r="K123" s="151">
        <v>2230.2216408914664</v>
      </c>
      <c r="L123" s="151">
        <v>2415.2343662849389</v>
      </c>
      <c r="M123" s="151">
        <v>2633.8654871308736</v>
      </c>
      <c r="N123" s="151">
        <v>2471.808206467319</v>
      </c>
      <c r="O123" s="151">
        <v>2463.2275018680998</v>
      </c>
      <c r="P123" s="151">
        <v>2320.3169253511837</v>
      </c>
      <c r="Q123" s="151">
        <v>2376.3405705897562</v>
      </c>
    </row>
    <row r="124" spans="1:17" x14ac:dyDescent="0.25">
      <c r="A124" s="154" t="s">
        <v>34</v>
      </c>
      <c r="B124" s="153">
        <v>1441.5023230240911</v>
      </c>
      <c r="C124" s="153">
        <v>1310.6702938223648</v>
      </c>
      <c r="D124" s="153">
        <v>1104.3567757541778</v>
      </c>
      <c r="E124" s="153">
        <v>942.59628779700836</v>
      </c>
      <c r="F124" s="153">
        <v>706.80329935205839</v>
      </c>
      <c r="G124" s="153">
        <v>757.71412454308472</v>
      </c>
      <c r="H124" s="153">
        <v>791.56213958608089</v>
      </c>
      <c r="I124" s="153">
        <v>798.39714602554432</v>
      </c>
      <c r="J124" s="153">
        <v>501.79037106194801</v>
      </c>
      <c r="K124" s="153">
        <v>132.88933244995278</v>
      </c>
      <c r="L124" s="153">
        <v>190.40067933690165</v>
      </c>
      <c r="M124" s="153">
        <v>282.6141553726282</v>
      </c>
      <c r="N124" s="153">
        <v>226.89416278407958</v>
      </c>
      <c r="O124" s="153">
        <v>94.058780972070451</v>
      </c>
      <c r="P124" s="153">
        <v>195.22388984991269</v>
      </c>
      <c r="Q124" s="153">
        <v>199.91893533907935</v>
      </c>
    </row>
    <row r="125" spans="1:17" x14ac:dyDescent="0.25">
      <c r="A125" s="154" t="s">
        <v>31</v>
      </c>
      <c r="B125" s="153">
        <v>480.89691010244934</v>
      </c>
      <c r="C125" s="153">
        <v>190.12370003113887</v>
      </c>
      <c r="D125" s="153">
        <v>166.55133118257751</v>
      </c>
      <c r="E125" s="153">
        <v>140.94529233392444</v>
      </c>
      <c r="F125" s="153">
        <v>157.40179656596959</v>
      </c>
      <c r="G125" s="153">
        <v>155.87000312476485</v>
      </c>
      <c r="H125" s="153">
        <v>140.83381989330061</v>
      </c>
      <c r="I125" s="153">
        <v>152.4940270429789</v>
      </c>
      <c r="J125" s="153">
        <v>158.31414502681233</v>
      </c>
      <c r="K125" s="153">
        <v>147.92808335311997</v>
      </c>
      <c r="L125" s="153">
        <v>152.2132678936631</v>
      </c>
      <c r="M125" s="153">
        <v>138.06966266635422</v>
      </c>
      <c r="N125" s="153">
        <v>100.75699054049038</v>
      </c>
      <c r="O125" s="153">
        <v>90.07705926779731</v>
      </c>
      <c r="P125" s="153">
        <v>88.541025147959161</v>
      </c>
      <c r="Q125" s="153">
        <v>93.882300207330076</v>
      </c>
    </row>
    <row r="126" spans="1:17" x14ac:dyDescent="0.25">
      <c r="A126" s="154" t="s">
        <v>126</v>
      </c>
      <c r="B126" s="153">
        <v>189.16172358112038</v>
      </c>
      <c r="C126" s="153">
        <v>162.10090070494024</v>
      </c>
      <c r="D126" s="153">
        <v>162.77836788301897</v>
      </c>
      <c r="E126" s="153">
        <v>114.93578404814075</v>
      </c>
      <c r="F126" s="153">
        <v>116.82066636142071</v>
      </c>
      <c r="G126" s="153">
        <v>111.16560351198987</v>
      </c>
      <c r="H126" s="153">
        <v>98.521612689452496</v>
      </c>
      <c r="I126" s="153">
        <v>83.874252254604983</v>
      </c>
      <c r="J126" s="153">
        <v>75.07776697295661</v>
      </c>
      <c r="K126" s="153">
        <v>55.854797899550825</v>
      </c>
      <c r="L126" s="153">
        <v>78.942075513877583</v>
      </c>
      <c r="M126" s="153">
        <v>44.633843102736748</v>
      </c>
      <c r="N126" s="153">
        <v>46.154628021265175</v>
      </c>
      <c r="O126" s="153">
        <v>61.217615811562759</v>
      </c>
      <c r="P126" s="153">
        <v>31.21510498159352</v>
      </c>
      <c r="Q126" s="153">
        <v>20.980746358128123</v>
      </c>
    </row>
    <row r="127" spans="1:17" x14ac:dyDescent="0.25">
      <c r="A127" s="154" t="s">
        <v>30</v>
      </c>
      <c r="B127" s="153">
        <v>675.89711577852404</v>
      </c>
      <c r="C127" s="153">
        <v>703.36594218900871</v>
      </c>
      <c r="D127" s="153">
        <v>651.49164021278523</v>
      </c>
      <c r="E127" s="153">
        <v>566.48864305612688</v>
      </c>
      <c r="F127" s="153">
        <v>504.10060486947981</v>
      </c>
      <c r="G127" s="153">
        <v>564.12506945869598</v>
      </c>
      <c r="H127" s="153">
        <v>502.67184437640611</v>
      </c>
      <c r="I127" s="153">
        <v>479.44898826356967</v>
      </c>
      <c r="J127" s="153">
        <v>360.17807097225102</v>
      </c>
      <c r="K127" s="153">
        <v>212.82585755963805</v>
      </c>
      <c r="L127" s="153">
        <v>205.66203719033467</v>
      </c>
      <c r="M127" s="153">
        <v>178.26622487419201</v>
      </c>
      <c r="N127" s="153">
        <v>69.710978137460287</v>
      </c>
      <c r="O127" s="153">
        <v>61.865072860373161</v>
      </c>
      <c r="P127" s="153">
        <v>38.277944831522802</v>
      </c>
      <c r="Q127" s="153">
        <v>36.15387549518136</v>
      </c>
    </row>
    <row r="128" spans="1:17" x14ac:dyDescent="0.25">
      <c r="A128" s="154" t="s">
        <v>27</v>
      </c>
      <c r="B128" s="153">
        <v>2020.1732753135884</v>
      </c>
      <c r="C128" s="153">
        <v>2057.7977380682009</v>
      </c>
      <c r="D128" s="153">
        <v>2188.774183051512</v>
      </c>
      <c r="E128" s="153">
        <v>1873.3515303443623</v>
      </c>
      <c r="F128" s="153">
        <v>1832.601568594052</v>
      </c>
      <c r="G128" s="153">
        <v>1818.447358568543</v>
      </c>
      <c r="H128" s="153">
        <v>1771.7730521392357</v>
      </c>
      <c r="I128" s="153">
        <v>1766.7841990783656</v>
      </c>
      <c r="J128" s="153">
        <v>1700.285939539707</v>
      </c>
      <c r="K128" s="153">
        <v>1680.723569629205</v>
      </c>
      <c r="L128" s="153">
        <v>1788.0163063501618</v>
      </c>
      <c r="M128" s="153">
        <v>1990.2816011149616</v>
      </c>
      <c r="N128" s="153">
        <v>2028.2914469840237</v>
      </c>
      <c r="O128" s="153">
        <v>2156.008972956296</v>
      </c>
      <c r="P128" s="153">
        <v>1967.0589605401956</v>
      </c>
      <c r="Q128" s="153">
        <v>2025.404713190037</v>
      </c>
    </row>
    <row r="129" spans="1:17" x14ac:dyDescent="0.25">
      <c r="A129" s="152" t="s">
        <v>159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146</v>
      </c>
      <c r="B130" s="206">
        <v>1772.2203748846139</v>
      </c>
      <c r="C130" s="206">
        <v>1869.1835225230066</v>
      </c>
      <c r="D130" s="206">
        <v>1896.1500808515721</v>
      </c>
      <c r="E130" s="206">
        <v>1665.0424288555155</v>
      </c>
      <c r="F130" s="206">
        <v>1601.3178506266886</v>
      </c>
      <c r="G130" s="206">
        <v>1307.9212318955526</v>
      </c>
      <c r="H130" s="206">
        <v>1059.9383591477067</v>
      </c>
      <c r="I130" s="206">
        <v>1044.0714882272271</v>
      </c>
      <c r="J130" s="206">
        <v>933.53511989825483</v>
      </c>
      <c r="K130" s="206">
        <v>1232.4382118136264</v>
      </c>
      <c r="L130" s="206">
        <v>1248.2802509706726</v>
      </c>
      <c r="M130" s="206">
        <v>1332.4083869955955</v>
      </c>
      <c r="N130" s="206">
        <v>1108.7108435477833</v>
      </c>
      <c r="O130" s="206">
        <v>1138.4924451875663</v>
      </c>
      <c r="P130" s="206">
        <v>1009.6644480516331</v>
      </c>
      <c r="Q130" s="206">
        <v>947.72557157234428</v>
      </c>
    </row>
    <row r="131" spans="1:17" x14ac:dyDescent="0.25">
      <c r="A131" s="152" t="s">
        <v>158</v>
      </c>
      <c r="B131" s="151">
        <v>1772.2203748846139</v>
      </c>
      <c r="C131" s="151">
        <v>1869.1835225230066</v>
      </c>
      <c r="D131" s="151">
        <v>1896.1500808515721</v>
      </c>
      <c r="E131" s="151">
        <v>1665.0424288555155</v>
      </c>
      <c r="F131" s="151">
        <v>1601.3178506266886</v>
      </c>
      <c r="G131" s="151">
        <v>1307.9212318955526</v>
      </c>
      <c r="H131" s="151">
        <v>1059.9383591477067</v>
      </c>
      <c r="I131" s="151">
        <v>1044.0714882272271</v>
      </c>
      <c r="J131" s="151">
        <v>933.53511989825483</v>
      </c>
      <c r="K131" s="151">
        <v>1232.4382118136264</v>
      </c>
      <c r="L131" s="151">
        <v>1248.2802509706726</v>
      </c>
      <c r="M131" s="151">
        <v>1332.4083869955955</v>
      </c>
      <c r="N131" s="151">
        <v>1108.7108435477833</v>
      </c>
      <c r="O131" s="151">
        <v>1138.4924451875663</v>
      </c>
      <c r="P131" s="151">
        <v>1009.6644480516331</v>
      </c>
      <c r="Q131" s="151">
        <v>947.72557157234428</v>
      </c>
    </row>
    <row r="132" spans="1:17" x14ac:dyDescent="0.25">
      <c r="A132" s="154" t="s">
        <v>31</v>
      </c>
      <c r="B132" s="205">
        <v>245.38397704766541</v>
      </c>
      <c r="C132" s="205">
        <v>108.24538788608449</v>
      </c>
      <c r="D132" s="205">
        <v>96.297674017802223</v>
      </c>
      <c r="E132" s="205">
        <v>86.582608075436994</v>
      </c>
      <c r="F132" s="205">
        <v>89.340524833172452</v>
      </c>
      <c r="G132" s="205">
        <v>89.350075676726576</v>
      </c>
      <c r="H132" s="205">
        <v>83.854300389850991</v>
      </c>
      <c r="I132" s="205">
        <v>87.557937476870549</v>
      </c>
      <c r="J132" s="205">
        <v>88.799968283810358</v>
      </c>
      <c r="K132" s="205">
        <v>72.735080984460524</v>
      </c>
      <c r="L132" s="205">
        <v>76.626329620528935</v>
      </c>
      <c r="M132" s="205">
        <v>70.780453644880552</v>
      </c>
      <c r="N132" s="205">
        <v>51.312922459478223</v>
      </c>
      <c r="O132" s="205">
        <v>45.602219178004212</v>
      </c>
      <c r="P132" s="205">
        <v>46.360370705866231</v>
      </c>
      <c r="Q132" s="205">
        <v>48.155508496511558</v>
      </c>
    </row>
    <row r="133" spans="1:17" x14ac:dyDescent="0.25">
      <c r="A133" s="154" t="s">
        <v>126</v>
      </c>
      <c r="B133" s="205">
        <v>162.33295720694645</v>
      </c>
      <c r="C133" s="205">
        <v>165.48571673194198</v>
      </c>
      <c r="D133" s="205">
        <v>147.65768954092886</v>
      </c>
      <c r="E133" s="205">
        <v>144.91736485443874</v>
      </c>
      <c r="F133" s="205">
        <v>100.97017802208845</v>
      </c>
      <c r="G133" s="205">
        <v>84.872920146192115</v>
      </c>
      <c r="H133" s="205">
        <v>51.882386518497583</v>
      </c>
      <c r="I133" s="205">
        <v>79.710727372409295</v>
      </c>
      <c r="J133" s="205">
        <v>58.925067007415961</v>
      </c>
      <c r="K133" s="205">
        <v>94.91314489247786</v>
      </c>
      <c r="L133" s="205">
        <v>94.592002798856683</v>
      </c>
      <c r="M133" s="205">
        <v>77.558403648228506</v>
      </c>
      <c r="N133" s="205">
        <v>44.232813744299534</v>
      </c>
      <c r="O133" s="205">
        <v>37.974060962308847</v>
      </c>
      <c r="P133" s="205">
        <v>21.918387310672468</v>
      </c>
      <c r="Q133" s="205">
        <v>18.314302933269538</v>
      </c>
    </row>
    <row r="134" spans="1:17" x14ac:dyDescent="0.25">
      <c r="A134" s="154" t="s">
        <v>30</v>
      </c>
      <c r="B134" s="205">
        <v>142.08648256007081</v>
      </c>
      <c r="C134" s="205">
        <v>151.32655301906539</v>
      </c>
      <c r="D134" s="205">
        <v>154.51601998463019</v>
      </c>
      <c r="E134" s="205">
        <v>90.143662689879818</v>
      </c>
      <c r="F134" s="205">
        <v>141.48582913082117</v>
      </c>
      <c r="G134" s="205">
        <v>10.801585328518609</v>
      </c>
      <c r="H134" s="205">
        <v>106.24324623054683</v>
      </c>
      <c r="I134" s="205">
        <v>63.513675607011152</v>
      </c>
      <c r="J134" s="205">
        <v>41.298349683004673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27</v>
      </c>
      <c r="B135" s="205">
        <v>1222.4169580699313</v>
      </c>
      <c r="C135" s="205">
        <v>1444.1258648859146</v>
      </c>
      <c r="D135" s="205">
        <v>1497.6786973082108</v>
      </c>
      <c r="E135" s="205">
        <v>1343.3987932357593</v>
      </c>
      <c r="F135" s="205">
        <v>1269.5213186406065</v>
      </c>
      <c r="G135" s="205">
        <v>1122.896650744115</v>
      </c>
      <c r="H135" s="205">
        <v>817.95842600881133</v>
      </c>
      <c r="I135" s="205">
        <v>813.28914777093587</v>
      </c>
      <c r="J135" s="205">
        <v>744.51173492402393</v>
      </c>
      <c r="K135" s="205">
        <v>1064.789985936688</v>
      </c>
      <c r="L135" s="205">
        <v>1077.0619185512867</v>
      </c>
      <c r="M135" s="205">
        <v>1184.0695297024865</v>
      </c>
      <c r="N135" s="205">
        <v>1013.1651073440057</v>
      </c>
      <c r="O135" s="205">
        <v>1054.9161650472531</v>
      </c>
      <c r="P135" s="205">
        <v>941.38569003509463</v>
      </c>
      <c r="Q135" s="205">
        <v>881.25576014256342</v>
      </c>
    </row>
    <row r="136" spans="1:17" x14ac:dyDescent="0.25">
      <c r="A136" s="152" t="s">
        <v>157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145</v>
      </c>
      <c r="B137" s="204">
        <v>2314.1234744437688</v>
      </c>
      <c r="C137" s="204">
        <v>2450.8730285085871</v>
      </c>
      <c r="D137" s="204">
        <v>2417.7307482023843</v>
      </c>
      <c r="E137" s="204">
        <v>2213.6078339401679</v>
      </c>
      <c r="F137" s="204">
        <v>2055.1368789813187</v>
      </c>
      <c r="G137" s="204">
        <v>1886.4207745468559</v>
      </c>
      <c r="H137" s="204">
        <v>1769.81124888001</v>
      </c>
      <c r="I137" s="204">
        <v>1743.069917067271</v>
      </c>
      <c r="J137" s="204">
        <v>1788.6904053820838</v>
      </c>
      <c r="K137" s="204">
        <v>1567.9082620144768</v>
      </c>
      <c r="L137" s="204">
        <v>1534.3610059246969</v>
      </c>
      <c r="M137" s="204">
        <v>1615.3630688416265</v>
      </c>
      <c r="N137" s="204">
        <v>1464.4023649035576</v>
      </c>
      <c r="O137" s="204">
        <v>1540.4978217579771</v>
      </c>
      <c r="P137" s="204">
        <v>1499.359034548384</v>
      </c>
      <c r="Q137" s="204">
        <v>1596.3232401499172</v>
      </c>
    </row>
    <row r="138" spans="1:17" x14ac:dyDescent="0.25">
      <c r="A138" s="152" t="s">
        <v>156</v>
      </c>
      <c r="B138" s="151">
        <v>657.61906701807027</v>
      </c>
      <c r="C138" s="151">
        <v>688.1844617564866</v>
      </c>
      <c r="D138" s="151">
        <v>646.9409137014851</v>
      </c>
      <c r="E138" s="151">
        <v>569.0147412910477</v>
      </c>
      <c r="F138" s="151">
        <v>555.06462129691874</v>
      </c>
      <c r="G138" s="151">
        <v>538.12478740372057</v>
      </c>
      <c r="H138" s="151">
        <v>505.24205580643167</v>
      </c>
      <c r="I138" s="151">
        <v>522.49814595777195</v>
      </c>
      <c r="J138" s="151">
        <v>521.96702840685998</v>
      </c>
      <c r="K138" s="151">
        <v>514.76260621004474</v>
      </c>
      <c r="L138" s="151">
        <v>536.01716036705943</v>
      </c>
      <c r="M138" s="151">
        <v>502.1342375290356</v>
      </c>
      <c r="N138" s="151">
        <v>433.0965961931123</v>
      </c>
      <c r="O138" s="151">
        <v>464.74875535518186</v>
      </c>
      <c r="P138" s="151">
        <v>450.60458458311257</v>
      </c>
      <c r="Q138" s="151">
        <v>482.46590415140128</v>
      </c>
    </row>
    <row r="139" spans="1:17" x14ac:dyDescent="0.25">
      <c r="A139" s="154" t="s">
        <v>31</v>
      </c>
      <c r="B139" s="153">
        <v>54.143493655694897</v>
      </c>
      <c r="C139" s="153">
        <v>25.615524810824539</v>
      </c>
      <c r="D139" s="153">
        <v>20.15630807593325</v>
      </c>
      <c r="E139" s="153">
        <v>16.68178319628371</v>
      </c>
      <c r="F139" s="153">
        <v>16.576741556107731</v>
      </c>
      <c r="G139" s="153">
        <v>16.769169895687121</v>
      </c>
      <c r="H139" s="153">
        <v>15.376784940311946</v>
      </c>
      <c r="I139" s="153">
        <v>16.009073669314269</v>
      </c>
      <c r="J139" s="153">
        <v>16.489158098862639</v>
      </c>
      <c r="K139" s="153">
        <v>13.7805887075729</v>
      </c>
      <c r="L139" s="153">
        <v>14.468083203996772</v>
      </c>
      <c r="M139" s="153">
        <v>13.23407657145243</v>
      </c>
      <c r="N139" s="153">
        <v>10.064384377980382</v>
      </c>
      <c r="O139" s="153">
        <v>8.7743397953988875</v>
      </c>
      <c r="P139" s="153">
        <v>8.948518195827333</v>
      </c>
      <c r="Q139" s="153">
        <v>8.622851589375232</v>
      </c>
    </row>
    <row r="140" spans="1:17" x14ac:dyDescent="0.25">
      <c r="A140" s="154" t="s">
        <v>126</v>
      </c>
      <c r="B140" s="153">
        <v>80.359564968309627</v>
      </c>
      <c r="C140" s="153">
        <v>81.025624323174767</v>
      </c>
      <c r="D140" s="153">
        <v>59.079599665087578</v>
      </c>
      <c r="E140" s="153">
        <v>50.673424601513908</v>
      </c>
      <c r="F140" s="153">
        <v>44.083363375475741</v>
      </c>
      <c r="G140" s="153">
        <v>46.974302473515195</v>
      </c>
      <c r="H140" s="153">
        <v>37.336647112060369</v>
      </c>
      <c r="I140" s="153">
        <v>59.396290375765759</v>
      </c>
      <c r="J140" s="153">
        <v>52.425631703079475</v>
      </c>
      <c r="K140" s="153">
        <v>37.3715504010638</v>
      </c>
      <c r="L140" s="153">
        <v>36.700967011601968</v>
      </c>
      <c r="M140" s="153">
        <v>38.972327780976705</v>
      </c>
      <c r="N140" s="153">
        <v>24.921328324848403</v>
      </c>
      <c r="O140" s="153">
        <v>27.15020680427677</v>
      </c>
      <c r="P140" s="153">
        <v>11.647557154982714</v>
      </c>
      <c r="Q140" s="153">
        <v>22.152915337987409</v>
      </c>
    </row>
    <row r="141" spans="1:17" x14ac:dyDescent="0.25">
      <c r="A141" s="154" t="s">
        <v>27</v>
      </c>
      <c r="B141" s="153">
        <v>523.1160083940656</v>
      </c>
      <c r="C141" s="153">
        <v>581.54331262248729</v>
      </c>
      <c r="D141" s="153">
        <v>567.70500596046429</v>
      </c>
      <c r="E141" s="153">
        <v>501.65953349325014</v>
      </c>
      <c r="F141" s="153">
        <v>494.40451636533527</v>
      </c>
      <c r="G141" s="153">
        <v>474.38131503451825</v>
      </c>
      <c r="H141" s="153">
        <v>452.52862375405931</v>
      </c>
      <c r="I141" s="153">
        <v>447.09278191269203</v>
      </c>
      <c r="J141" s="153">
        <v>453.05223860491793</v>
      </c>
      <c r="K141" s="153">
        <v>463.61046710140806</v>
      </c>
      <c r="L141" s="153">
        <v>484.84811015146073</v>
      </c>
      <c r="M141" s="153">
        <v>449.92783317660644</v>
      </c>
      <c r="N141" s="153">
        <v>398.11088349028353</v>
      </c>
      <c r="O141" s="153">
        <v>428.82420875550628</v>
      </c>
      <c r="P141" s="153">
        <v>430.00850923230246</v>
      </c>
      <c r="Q141" s="153">
        <v>451.69013722403855</v>
      </c>
    </row>
    <row r="142" spans="1:17" x14ac:dyDescent="0.25">
      <c r="A142" s="152" t="s">
        <v>155</v>
      </c>
      <c r="B142" s="151">
        <v>1656.5044074256987</v>
      </c>
      <c r="C142" s="151">
        <v>1762.688566752101</v>
      </c>
      <c r="D142" s="151">
        <v>1770.7898345008994</v>
      </c>
      <c r="E142" s="151">
        <v>1644.5930926491201</v>
      </c>
      <c r="F142" s="151">
        <v>1500.0722576843998</v>
      </c>
      <c r="G142" s="151">
        <v>1348.2959871431356</v>
      </c>
      <c r="H142" s="151">
        <v>1264.5691930735784</v>
      </c>
      <c r="I142" s="151">
        <v>1220.5717711094992</v>
      </c>
      <c r="J142" s="151">
        <v>1266.723376975224</v>
      </c>
      <c r="K142" s="151">
        <v>1053.145655804432</v>
      </c>
      <c r="L142" s="151">
        <v>998.34384555763722</v>
      </c>
      <c r="M142" s="151">
        <v>1113.228831312591</v>
      </c>
      <c r="N142" s="151">
        <v>1031.3057687104451</v>
      </c>
      <c r="O142" s="151">
        <v>1075.7490664027948</v>
      </c>
      <c r="P142" s="151">
        <v>1048.7544499652713</v>
      </c>
      <c r="Q142" s="151">
        <v>1113.857335998516</v>
      </c>
    </row>
    <row r="143" spans="1:17" x14ac:dyDescent="0.25">
      <c r="A143" s="150" t="s">
        <v>34</v>
      </c>
      <c r="B143" s="87">
        <v>563.49561985446132</v>
      </c>
      <c r="C143" s="87">
        <v>545.69871977774392</v>
      </c>
      <c r="D143" s="87">
        <v>623.32719889663929</v>
      </c>
      <c r="E143" s="87">
        <v>410.99895277034977</v>
      </c>
      <c r="F143" s="87">
        <v>429.65239036375067</v>
      </c>
      <c r="G143" s="87">
        <v>471.45286230580848</v>
      </c>
      <c r="H143" s="87">
        <v>328.68309109954316</v>
      </c>
      <c r="I143" s="87">
        <v>372.75624115952479</v>
      </c>
      <c r="J143" s="87">
        <v>362.9711985261344</v>
      </c>
      <c r="K143" s="87">
        <v>283.53979881024787</v>
      </c>
      <c r="L143" s="87">
        <v>247.66621095384414</v>
      </c>
      <c r="M143" s="87">
        <v>286.55522772509011</v>
      </c>
      <c r="N143" s="87">
        <v>286.3935028211003</v>
      </c>
      <c r="O143" s="87">
        <v>258.82048128204354</v>
      </c>
      <c r="P143" s="87">
        <v>243.83471157120391</v>
      </c>
      <c r="Q143" s="87">
        <v>254.36129655468866</v>
      </c>
    </row>
    <row r="144" spans="1:17" x14ac:dyDescent="0.25">
      <c r="A144" s="150" t="s">
        <v>32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31</v>
      </c>
      <c r="B145" s="87">
        <v>0</v>
      </c>
      <c r="C145" s="87">
        <v>1.5563235250781839E-14</v>
      </c>
      <c r="D145" s="87">
        <v>22.817653824933391</v>
      </c>
      <c r="E145" s="87">
        <v>32.265178054432909</v>
      </c>
      <c r="F145" s="87">
        <v>0</v>
      </c>
      <c r="G145" s="87">
        <v>1.96387539681501</v>
      </c>
      <c r="H145" s="87">
        <v>21.467329681503195</v>
      </c>
      <c r="I145" s="87">
        <v>5.1445475269057065E-14</v>
      </c>
      <c r="J145" s="87">
        <v>1.2372251310199499E-14</v>
      </c>
      <c r="K145" s="87">
        <v>0</v>
      </c>
      <c r="L145" s="87">
        <v>2.5382688334124605E-14</v>
      </c>
      <c r="M145" s="87">
        <v>0</v>
      </c>
      <c r="N145" s="87">
        <v>0</v>
      </c>
      <c r="O145" s="87">
        <v>9.3373033850406278E-15</v>
      </c>
      <c r="P145" s="87">
        <v>0</v>
      </c>
      <c r="Q145" s="87">
        <v>0</v>
      </c>
    </row>
    <row r="146" spans="1:17" x14ac:dyDescent="0.25">
      <c r="A146" s="150" t="s">
        <v>126</v>
      </c>
      <c r="B146" s="87">
        <v>38.535934727477162</v>
      </c>
      <c r="C146" s="87">
        <v>28.612525608940789</v>
      </c>
      <c r="D146" s="87">
        <v>27.126479936549725</v>
      </c>
      <c r="E146" s="87">
        <v>31.141412292351742</v>
      </c>
      <c r="F146" s="87">
        <v>19.417951662954305</v>
      </c>
      <c r="G146" s="87">
        <v>31.712272383183649</v>
      </c>
      <c r="H146" s="87">
        <v>40.773812296282777</v>
      </c>
      <c r="I146" s="87">
        <v>45.168724328672546</v>
      </c>
      <c r="J146" s="87">
        <v>41.210568655605499</v>
      </c>
      <c r="K146" s="87">
        <v>22.576510219687336</v>
      </c>
      <c r="L146" s="87">
        <v>22.517255296857339</v>
      </c>
      <c r="M146" s="87">
        <v>28.923138370725852</v>
      </c>
      <c r="N146" s="87">
        <v>32.497464121084832</v>
      </c>
      <c r="O146" s="87">
        <v>30.87889785902696</v>
      </c>
      <c r="P146" s="87">
        <v>16.627442444532559</v>
      </c>
      <c r="Q146" s="87">
        <v>16.662047809968954</v>
      </c>
    </row>
    <row r="147" spans="1:17" x14ac:dyDescent="0.25">
      <c r="A147" s="150" t="s">
        <v>30</v>
      </c>
      <c r="B147" s="87">
        <v>295.2366672450006</v>
      </c>
      <c r="C147" s="87">
        <v>394.49156215016114</v>
      </c>
      <c r="D147" s="87">
        <v>318.33759577240914</v>
      </c>
      <c r="E147" s="87">
        <v>224.34484913022146</v>
      </c>
      <c r="F147" s="87">
        <v>275.19413467050765</v>
      </c>
      <c r="G147" s="87">
        <v>249.4358643778115</v>
      </c>
      <c r="H147" s="87">
        <v>275.811520037207</v>
      </c>
      <c r="I147" s="87">
        <v>216.57411975961921</v>
      </c>
      <c r="J147" s="87">
        <v>209.53879010220081</v>
      </c>
      <c r="K147" s="87">
        <v>174.93650188707491</v>
      </c>
      <c r="L147" s="87">
        <v>119.28210109063613</v>
      </c>
      <c r="M147" s="87">
        <v>124.59554747993533</v>
      </c>
      <c r="N147" s="87">
        <v>104.07699754421206</v>
      </c>
      <c r="O147" s="87">
        <v>108.20016310368605</v>
      </c>
      <c r="P147" s="87">
        <v>106.6854770821914</v>
      </c>
      <c r="Q147" s="87">
        <v>114.59424873699801</v>
      </c>
    </row>
    <row r="148" spans="1:17" x14ac:dyDescent="0.25">
      <c r="A148" s="150" t="s">
        <v>29</v>
      </c>
      <c r="B148" s="87">
        <v>1.1949666452735741</v>
      </c>
      <c r="C148" s="87">
        <v>1.7091667419766985</v>
      </c>
      <c r="D148" s="87">
        <v>1.0922873851868766</v>
      </c>
      <c r="E148" s="87">
        <v>219.07925834782208</v>
      </c>
      <c r="F148" s="87">
        <v>170.32885428319196</v>
      </c>
      <c r="G148" s="87">
        <v>177.90024926098749</v>
      </c>
      <c r="H148" s="87">
        <v>46.571613558195885</v>
      </c>
      <c r="I148" s="87">
        <v>45.571779506289758</v>
      </c>
      <c r="J148" s="87">
        <v>121.71408419898432</v>
      </c>
      <c r="K148" s="87">
        <v>97.383095220892869</v>
      </c>
      <c r="L148" s="87">
        <v>52.439713615943617</v>
      </c>
      <c r="M148" s="87">
        <v>51.309797572548646</v>
      </c>
      <c r="N148" s="87">
        <v>16.344073632648655</v>
      </c>
      <c r="O148" s="87">
        <v>10.935271019693486</v>
      </c>
      <c r="P148" s="87">
        <v>9.2353952428007098</v>
      </c>
      <c r="Q148" s="87">
        <v>35.277342138261631</v>
      </c>
    </row>
    <row r="149" spans="1:17" x14ac:dyDescent="0.25">
      <c r="A149" s="150" t="s">
        <v>27</v>
      </c>
      <c r="B149" s="87">
        <v>360.24322733665213</v>
      </c>
      <c r="C149" s="87">
        <v>344.38591734370846</v>
      </c>
      <c r="D149" s="87">
        <v>299.88729910647049</v>
      </c>
      <c r="E149" s="87">
        <v>279.51455866656818</v>
      </c>
      <c r="F149" s="87">
        <v>294.31067259115059</v>
      </c>
      <c r="G149" s="87">
        <v>245.08316414201417</v>
      </c>
      <c r="H149" s="87">
        <v>383.65271375541306</v>
      </c>
      <c r="I149" s="87">
        <v>372.24829156069256</v>
      </c>
      <c r="J149" s="87">
        <v>298.13164467744514</v>
      </c>
      <c r="K149" s="87">
        <v>261.03115194836607</v>
      </c>
      <c r="L149" s="87">
        <v>367.63245743999374</v>
      </c>
      <c r="M149" s="87">
        <v>417.34943590173043</v>
      </c>
      <c r="N149" s="87">
        <v>394.92530322419981</v>
      </c>
      <c r="O149" s="87">
        <v>435.4410477427877</v>
      </c>
      <c r="P149" s="87">
        <v>399.13368824052293</v>
      </c>
      <c r="Q149" s="87">
        <v>426.09322834032253</v>
      </c>
    </row>
    <row r="150" spans="1:17" x14ac:dyDescent="0.25">
      <c r="A150" s="150" t="s">
        <v>26</v>
      </c>
      <c r="B150" s="87">
        <v>396.87686210380434</v>
      </c>
      <c r="C150" s="87">
        <v>446.51202471276372</v>
      </c>
      <c r="D150" s="87">
        <v>476.92262059538211</v>
      </c>
      <c r="E150" s="87">
        <v>442.4188385687255</v>
      </c>
      <c r="F150" s="87">
        <v>307.3448507600196</v>
      </c>
      <c r="G150" s="87">
        <v>167.45193970308438</v>
      </c>
      <c r="H150" s="87">
        <v>164.39166092801071</v>
      </c>
      <c r="I150" s="87">
        <v>163.51184396637746</v>
      </c>
      <c r="J150" s="87">
        <v>211.5453418832831</v>
      </c>
      <c r="K150" s="87">
        <v>196.75066956054238</v>
      </c>
      <c r="L150" s="87">
        <v>173.80678464130199</v>
      </c>
      <c r="M150" s="87">
        <v>176.94288341137178</v>
      </c>
      <c r="N150" s="87">
        <v>170.19877914146272</v>
      </c>
      <c r="O150" s="87">
        <v>195.57416071984628</v>
      </c>
      <c r="P150" s="87">
        <v>233.95278714706834</v>
      </c>
      <c r="Q150" s="87">
        <v>241.00776765742978</v>
      </c>
    </row>
    <row r="151" spans="1:17" x14ac:dyDescent="0.25">
      <c r="A151" s="150" t="s">
        <v>87</v>
      </c>
      <c r="B151" s="87">
        <v>0.9211295130294983</v>
      </c>
      <c r="C151" s="87">
        <v>1.2786504168061765</v>
      </c>
      <c r="D151" s="87">
        <v>1.2786989833279638</v>
      </c>
      <c r="E151" s="87">
        <v>4.8300448186483109</v>
      </c>
      <c r="F151" s="87">
        <v>3.8234033528251157</v>
      </c>
      <c r="G151" s="87">
        <v>3.2957595734305425</v>
      </c>
      <c r="H151" s="87">
        <v>3.2174517174224477</v>
      </c>
      <c r="I151" s="87">
        <v>4.7407708283230638</v>
      </c>
      <c r="J151" s="87">
        <v>21.611748931570595</v>
      </c>
      <c r="K151" s="87">
        <v>16.927928157620478</v>
      </c>
      <c r="L151" s="87">
        <v>14.999322519060241</v>
      </c>
      <c r="M151" s="87">
        <v>27.552800851188962</v>
      </c>
      <c r="N151" s="87">
        <v>26.869648225736903</v>
      </c>
      <c r="O151" s="87">
        <v>35.899044675710812</v>
      </c>
      <c r="P151" s="87">
        <v>39.284948236951358</v>
      </c>
      <c r="Q151" s="87">
        <v>25.861404760846114</v>
      </c>
    </row>
    <row r="152" spans="1:17" x14ac:dyDescent="0.25">
      <c r="A152" s="150" t="s">
        <v>23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154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99</v>
      </c>
      <c r="B154" s="176">
        <v>3620.8181462790153</v>
      </c>
      <c r="C154" s="176">
        <v>3451.4088833441256</v>
      </c>
      <c r="D154" s="176">
        <v>3295.3921982253182</v>
      </c>
      <c r="E154" s="176">
        <v>3153.2668177487749</v>
      </c>
      <c r="F154" s="176">
        <v>2993.847042340024</v>
      </c>
      <c r="G154" s="176">
        <v>3025.4652497964207</v>
      </c>
      <c r="H154" s="176">
        <v>2947.1321399342146</v>
      </c>
      <c r="I154" s="176">
        <v>3006.2059570989986</v>
      </c>
      <c r="J154" s="176">
        <v>3031.9458356745026</v>
      </c>
      <c r="K154" s="176">
        <v>2115.1864281970306</v>
      </c>
      <c r="L154" s="176">
        <v>2473.6811144873277</v>
      </c>
      <c r="M154" s="176">
        <v>2664.1469374842791</v>
      </c>
      <c r="N154" s="176">
        <v>2618.8714336142284</v>
      </c>
      <c r="O154" s="176">
        <v>2541.2385022330427</v>
      </c>
      <c r="P154" s="176">
        <v>2628.7713563380039</v>
      </c>
      <c r="Q154" s="176">
        <v>2536.8050114058074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135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45</v>
      </c>
      <c r="B158" s="77">
        <f t="shared" ref="B158:Q158" si="0">SUM(B$159:B$165)</f>
        <v>0.99999999999999978</v>
      </c>
      <c r="C158" s="77">
        <f t="shared" si="0"/>
        <v>0.99999999999999989</v>
      </c>
      <c r="D158" s="77">
        <f t="shared" si="0"/>
        <v>1</v>
      </c>
      <c r="E158" s="77">
        <f t="shared" si="0"/>
        <v>0.99999999999999989</v>
      </c>
      <c r="F158" s="77">
        <f t="shared" si="0"/>
        <v>1.0000000000000002</v>
      </c>
      <c r="G158" s="77">
        <f t="shared" si="0"/>
        <v>1.0000000000000002</v>
      </c>
      <c r="H158" s="77">
        <f t="shared" si="0"/>
        <v>0.99999999999999978</v>
      </c>
      <c r="I158" s="77">
        <f t="shared" si="0"/>
        <v>0.99999999999999989</v>
      </c>
      <c r="J158" s="77">
        <f t="shared" si="0"/>
        <v>1.0000000000000002</v>
      </c>
      <c r="K158" s="77">
        <f t="shared" si="0"/>
        <v>1</v>
      </c>
      <c r="L158" s="77">
        <f t="shared" si="0"/>
        <v>0.99999999999999989</v>
      </c>
      <c r="M158" s="77">
        <f t="shared" si="0"/>
        <v>1</v>
      </c>
      <c r="N158" s="77">
        <f t="shared" si="0"/>
        <v>0.99999999999999989</v>
      </c>
      <c r="O158" s="77">
        <f t="shared" si="0"/>
        <v>1</v>
      </c>
      <c r="P158" s="77">
        <f t="shared" si="0"/>
        <v>1</v>
      </c>
      <c r="Q158" s="77">
        <f t="shared" si="0"/>
        <v>1.0000000000000002</v>
      </c>
    </row>
    <row r="159" spans="1:17" x14ac:dyDescent="0.25">
      <c r="A159" s="132" t="s">
        <v>84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83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82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81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80</v>
      </c>
      <c r="B163" s="201">
        <f t="shared" ref="B163:Q163" si="5">IF(B$10=0,0,B$10/B$5)</f>
        <v>4.842226200828918E-4</v>
      </c>
      <c r="C163" s="201">
        <f t="shared" si="5"/>
        <v>4.9056570157135243E-4</v>
      </c>
      <c r="D163" s="201">
        <f t="shared" si="5"/>
        <v>6.4431510336825136E-4</v>
      </c>
      <c r="E163" s="201">
        <f t="shared" si="5"/>
        <v>6.2957379526133283E-4</v>
      </c>
      <c r="F163" s="201">
        <f t="shared" si="5"/>
        <v>5.7572663832166661E-4</v>
      </c>
      <c r="G163" s="201">
        <f t="shared" si="5"/>
        <v>5.4044455466791463E-4</v>
      </c>
      <c r="H163" s="201">
        <f t="shared" si="5"/>
        <v>5.5063956399576406E-4</v>
      </c>
      <c r="I163" s="201">
        <f t="shared" si="5"/>
        <v>5.7977341625377213E-4</v>
      </c>
      <c r="J163" s="201">
        <f t="shared" si="5"/>
        <v>5.6460032327316936E-4</v>
      </c>
      <c r="K163" s="201">
        <f t="shared" si="5"/>
        <v>5.6180512536995689E-4</v>
      </c>
      <c r="L163" s="201">
        <f t="shared" si="5"/>
        <v>5.6870797183543971E-4</v>
      </c>
      <c r="M163" s="201">
        <f t="shared" si="5"/>
        <v>5.7361423149852571E-4</v>
      </c>
      <c r="N163" s="201">
        <f t="shared" si="5"/>
        <v>5.7715940122728701E-4</v>
      </c>
      <c r="O163" s="201">
        <f t="shared" si="5"/>
        <v>5.5411575230780892E-4</v>
      </c>
      <c r="P163" s="201">
        <f t="shared" si="5"/>
        <v>5.2870663343774029E-4</v>
      </c>
      <c r="Q163" s="201">
        <f t="shared" si="5"/>
        <v>5.3031187362893493E-4</v>
      </c>
    </row>
    <row r="164" spans="1:17" x14ac:dyDescent="0.25">
      <c r="A164" s="127" t="s">
        <v>153</v>
      </c>
      <c r="B164" s="200">
        <f t="shared" ref="B164:Q164" si="6">IF(B$15=0,0,B$15/B$5)</f>
        <v>0.54061584309745803</v>
      </c>
      <c r="C164" s="200">
        <f t="shared" si="6"/>
        <v>0.54733019007158612</v>
      </c>
      <c r="D164" s="200">
        <f t="shared" si="6"/>
        <v>0.56871278804825354</v>
      </c>
      <c r="E164" s="200">
        <f t="shared" si="6"/>
        <v>0.55484518103879277</v>
      </c>
      <c r="F164" s="200">
        <f t="shared" si="6"/>
        <v>0.56409207532054073</v>
      </c>
      <c r="G164" s="200">
        <f t="shared" si="6"/>
        <v>0.55307837683725736</v>
      </c>
      <c r="H164" s="200">
        <f t="shared" si="6"/>
        <v>0.52657807424014291</v>
      </c>
      <c r="I164" s="200">
        <f t="shared" si="6"/>
        <v>0.57130444041808737</v>
      </c>
      <c r="J164" s="200">
        <f t="shared" si="6"/>
        <v>0.57240243283781844</v>
      </c>
      <c r="K164" s="200">
        <f t="shared" si="6"/>
        <v>0.60464049988036483</v>
      </c>
      <c r="L164" s="200">
        <f t="shared" si="6"/>
        <v>0.56875189774460999</v>
      </c>
      <c r="M164" s="200">
        <f t="shared" si="6"/>
        <v>0.58653087337405019</v>
      </c>
      <c r="N164" s="200">
        <f t="shared" si="6"/>
        <v>0.57670484731748262</v>
      </c>
      <c r="O164" s="200">
        <f t="shared" si="6"/>
        <v>0.575441792428799</v>
      </c>
      <c r="P164" s="200">
        <f t="shared" si="6"/>
        <v>0.56413192189004235</v>
      </c>
      <c r="Q164" s="200">
        <f t="shared" si="6"/>
        <v>0.56309775424204267</v>
      </c>
    </row>
    <row r="165" spans="1:17" x14ac:dyDescent="0.25">
      <c r="A165" s="72" t="s">
        <v>152</v>
      </c>
      <c r="B165" s="71">
        <f t="shared" ref="B165:Q165" si="7">IF(B$26=0,0,B$26/B$5)</f>
        <v>0.45889993428245884</v>
      </c>
      <c r="C165" s="71">
        <f t="shared" si="7"/>
        <v>0.45217924422684241</v>
      </c>
      <c r="D165" s="71">
        <f t="shared" si="7"/>
        <v>0.4306428968483782</v>
      </c>
      <c r="E165" s="71">
        <f t="shared" si="7"/>
        <v>0.44452524516594583</v>
      </c>
      <c r="F165" s="71">
        <f t="shared" si="7"/>
        <v>0.43533219804113782</v>
      </c>
      <c r="G165" s="71">
        <f t="shared" si="7"/>
        <v>0.44638117860807491</v>
      </c>
      <c r="H165" s="71">
        <f t="shared" si="7"/>
        <v>0.47287128619586111</v>
      </c>
      <c r="I165" s="71">
        <f t="shared" si="7"/>
        <v>0.42811578616565871</v>
      </c>
      <c r="J165" s="71">
        <f t="shared" si="7"/>
        <v>0.42703296683890851</v>
      </c>
      <c r="K165" s="71">
        <f t="shared" si="7"/>
        <v>0.39479769499426515</v>
      </c>
      <c r="L165" s="71">
        <f t="shared" si="7"/>
        <v>0.43067939428355451</v>
      </c>
      <c r="M165" s="71">
        <f t="shared" si="7"/>
        <v>0.41289551239445127</v>
      </c>
      <c r="N165" s="71">
        <f t="shared" si="7"/>
        <v>0.42271799328129001</v>
      </c>
      <c r="O165" s="71">
        <f t="shared" si="7"/>
        <v>0.4240040918188932</v>
      </c>
      <c r="P165" s="71">
        <f t="shared" si="7"/>
        <v>0.43533937147651997</v>
      </c>
      <c r="Q165" s="71">
        <f t="shared" si="7"/>
        <v>0.43637193388432854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44</v>
      </c>
      <c r="B167" s="77">
        <f t="shared" ref="B167:Q167" si="8">SUM(B$168:B$173,B$175:B$176,B$178:B$180,B181)</f>
        <v>0.99999999999999989</v>
      </c>
      <c r="C167" s="77">
        <f t="shared" si="8"/>
        <v>1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1</v>
      </c>
      <c r="I167" s="77">
        <f t="shared" si="8"/>
        <v>1</v>
      </c>
      <c r="J167" s="77">
        <f t="shared" si="8"/>
        <v>0.99999999999999989</v>
      </c>
      <c r="K167" s="77">
        <f t="shared" si="8"/>
        <v>1</v>
      </c>
      <c r="L167" s="77">
        <f t="shared" si="8"/>
        <v>1</v>
      </c>
      <c r="M167" s="77">
        <f t="shared" si="8"/>
        <v>1</v>
      </c>
      <c r="N167" s="77">
        <f t="shared" si="8"/>
        <v>1</v>
      </c>
      <c r="O167" s="77">
        <f t="shared" si="8"/>
        <v>1</v>
      </c>
      <c r="P167" s="77">
        <f t="shared" si="8"/>
        <v>1</v>
      </c>
      <c r="Q167" s="77">
        <f t="shared" si="8"/>
        <v>1</v>
      </c>
    </row>
    <row r="168" spans="1:17" x14ac:dyDescent="0.25">
      <c r="A168" s="132" t="s">
        <v>84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83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82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81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80</v>
      </c>
      <c r="B172" s="201">
        <f t="shared" ref="B172:Q172" si="13">IF(B$38=0,0,B$38/B$33)</f>
        <v>6.68973291128921E-4</v>
      </c>
      <c r="C172" s="201">
        <f t="shared" si="13"/>
        <v>6.2841316810171807E-4</v>
      </c>
      <c r="D172" s="201">
        <f t="shared" si="13"/>
        <v>6.0623468660056827E-4</v>
      </c>
      <c r="E172" s="201">
        <f t="shared" si="13"/>
        <v>6.1832882866098935E-4</v>
      </c>
      <c r="F172" s="201">
        <f t="shared" si="13"/>
        <v>6.1504583836683769E-4</v>
      </c>
      <c r="G172" s="201">
        <f t="shared" si="13"/>
        <v>6.1786214890163457E-4</v>
      </c>
      <c r="H172" s="201">
        <f t="shared" si="13"/>
        <v>6.1207603389351367E-4</v>
      </c>
      <c r="I172" s="201">
        <f t="shared" si="13"/>
        <v>5.9135453211599492E-4</v>
      </c>
      <c r="J172" s="201">
        <f t="shared" si="13"/>
        <v>5.7365591961612539E-4</v>
      </c>
      <c r="K172" s="201">
        <f t="shared" si="13"/>
        <v>5.7047167938985288E-4</v>
      </c>
      <c r="L172" s="201">
        <f t="shared" si="13"/>
        <v>5.7163108225081279E-4</v>
      </c>
      <c r="M172" s="201">
        <f t="shared" si="13"/>
        <v>5.6110457002142382E-4</v>
      </c>
      <c r="N172" s="201">
        <f t="shared" si="13"/>
        <v>5.7489911014289234E-4</v>
      </c>
      <c r="O172" s="201">
        <f t="shared" si="13"/>
        <v>5.5164745742732773E-4</v>
      </c>
      <c r="P172" s="201">
        <f t="shared" si="13"/>
        <v>5.028675735854588E-4</v>
      </c>
      <c r="Q172" s="201">
        <f t="shared" si="13"/>
        <v>5.311295468205181E-4</v>
      </c>
    </row>
    <row r="173" spans="1:17" x14ac:dyDescent="0.25">
      <c r="A173" s="127" t="s">
        <v>151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149</v>
      </c>
      <c r="B174" s="200">
        <f t="shared" ref="B174:Q174" si="15">IF(B$44=0,0,B$44/B$33)</f>
        <v>0.11184703679412342</v>
      </c>
      <c r="C174" s="200">
        <f t="shared" si="15"/>
        <v>0.1154828749515972</v>
      </c>
      <c r="D174" s="200">
        <f t="shared" si="15"/>
        <v>0.1093377406147822</v>
      </c>
      <c r="E174" s="200">
        <f t="shared" si="15"/>
        <v>0.10656244460467967</v>
      </c>
      <c r="F174" s="200">
        <f t="shared" si="15"/>
        <v>0.10402210163586292</v>
      </c>
      <c r="G174" s="200">
        <f t="shared" si="15"/>
        <v>9.0816495632626601E-2</v>
      </c>
      <c r="H174" s="200">
        <f t="shared" si="15"/>
        <v>8.254196683404319E-2</v>
      </c>
      <c r="I174" s="200">
        <f t="shared" si="15"/>
        <v>7.9187168774067021E-2</v>
      </c>
      <c r="J174" s="200">
        <f t="shared" si="15"/>
        <v>7.2932052865181507E-2</v>
      </c>
      <c r="K174" s="200">
        <f t="shared" si="15"/>
        <v>0.10613854794505469</v>
      </c>
      <c r="L174" s="200">
        <f t="shared" si="15"/>
        <v>8.8067115485883848E-2</v>
      </c>
      <c r="M174" s="200">
        <f t="shared" si="15"/>
        <v>9.1347849423056612E-2</v>
      </c>
      <c r="N174" s="200">
        <f t="shared" si="15"/>
        <v>9.2754006348361173E-2</v>
      </c>
      <c r="O174" s="200">
        <f t="shared" si="15"/>
        <v>9.1189320132842963E-2</v>
      </c>
      <c r="P174" s="200">
        <f t="shared" si="15"/>
        <v>8.3497275207610785E-2</v>
      </c>
      <c r="Q174" s="200">
        <f t="shared" si="15"/>
        <v>6.4790601545359261E-2</v>
      </c>
    </row>
    <row r="175" spans="1:17" x14ac:dyDescent="0.25">
      <c r="A175" s="142" t="s">
        <v>165</v>
      </c>
      <c r="B175" s="199">
        <f t="shared" ref="B175:Q175" si="16">IF(B$45=0,0,B$45/B$33)</f>
        <v>0.11184703679412342</v>
      </c>
      <c r="C175" s="199">
        <f t="shared" si="16"/>
        <v>0.1154828749515972</v>
      </c>
      <c r="D175" s="199">
        <f t="shared" si="16"/>
        <v>0.1093377406147822</v>
      </c>
      <c r="E175" s="199">
        <f t="shared" si="16"/>
        <v>0.10656244460467967</v>
      </c>
      <c r="F175" s="199">
        <f t="shared" si="16"/>
        <v>0.10402210163586292</v>
      </c>
      <c r="G175" s="199">
        <f t="shared" si="16"/>
        <v>9.0816495632626601E-2</v>
      </c>
      <c r="H175" s="199">
        <f t="shared" si="16"/>
        <v>8.254196683404319E-2</v>
      </c>
      <c r="I175" s="199">
        <f t="shared" si="16"/>
        <v>7.9187168774067021E-2</v>
      </c>
      <c r="J175" s="199">
        <f t="shared" si="16"/>
        <v>7.2932052865181507E-2</v>
      </c>
      <c r="K175" s="199">
        <f t="shared" si="16"/>
        <v>0.10613854794505469</v>
      </c>
      <c r="L175" s="199">
        <f t="shared" si="16"/>
        <v>8.8067115485883848E-2</v>
      </c>
      <c r="M175" s="199">
        <f t="shared" si="16"/>
        <v>9.1347849423056612E-2</v>
      </c>
      <c r="N175" s="199">
        <f t="shared" si="16"/>
        <v>9.2754006348361173E-2</v>
      </c>
      <c r="O175" s="199">
        <f t="shared" si="16"/>
        <v>9.1189320132842963E-2</v>
      </c>
      <c r="P175" s="199">
        <f t="shared" si="16"/>
        <v>8.3497275207610785E-2</v>
      </c>
      <c r="Q175" s="199">
        <f t="shared" si="16"/>
        <v>6.4790601545359261E-2</v>
      </c>
    </row>
    <row r="176" spans="1:17" x14ac:dyDescent="0.25">
      <c r="A176" s="142" t="s">
        <v>164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148</v>
      </c>
      <c r="B177" s="200">
        <f t="shared" ref="B177:Q177" si="18">IF(B$51=0,0,B$51/B$33)</f>
        <v>0.14813779632888271</v>
      </c>
      <c r="C177" s="200">
        <f t="shared" si="18"/>
        <v>0.14942604336614379</v>
      </c>
      <c r="D177" s="200">
        <f t="shared" si="18"/>
        <v>0.14555458559682985</v>
      </c>
      <c r="E177" s="200">
        <f t="shared" si="18"/>
        <v>0.13702327964875699</v>
      </c>
      <c r="F177" s="200">
        <f t="shared" si="18"/>
        <v>0.13061002588779835</v>
      </c>
      <c r="G177" s="200">
        <f t="shared" si="18"/>
        <v>0.13051332164894763</v>
      </c>
      <c r="H177" s="200">
        <f t="shared" si="18"/>
        <v>0.13033952356935782</v>
      </c>
      <c r="I177" s="200">
        <f t="shared" si="18"/>
        <v>0.14544334740309628</v>
      </c>
      <c r="J177" s="200">
        <f t="shared" si="18"/>
        <v>0.14493573591640238</v>
      </c>
      <c r="K177" s="200">
        <f t="shared" si="18"/>
        <v>0.14309776111054653</v>
      </c>
      <c r="L177" s="200">
        <f t="shared" si="18"/>
        <v>0.12207957104130412</v>
      </c>
      <c r="M177" s="200">
        <f t="shared" si="18"/>
        <v>0.12505156796888692</v>
      </c>
      <c r="N177" s="200">
        <f t="shared" si="18"/>
        <v>0.1232056618417928</v>
      </c>
      <c r="O177" s="200">
        <f t="shared" si="18"/>
        <v>0.13319278516339667</v>
      </c>
      <c r="P177" s="200">
        <f t="shared" si="18"/>
        <v>0.13132914258812123</v>
      </c>
      <c r="Q177" s="200">
        <f t="shared" si="18"/>
        <v>0.12894165599413041</v>
      </c>
    </row>
    <row r="178" spans="1:17" x14ac:dyDescent="0.25">
      <c r="A178" s="142" t="s">
        <v>163</v>
      </c>
      <c r="B178" s="199">
        <f t="shared" ref="B178:Q178" si="19">IF(B$52=0,0,B$52/B$33)</f>
        <v>5.4605730256858574E-2</v>
      </c>
      <c r="C178" s="199">
        <f t="shared" si="19"/>
        <v>5.6460074158060265E-2</v>
      </c>
      <c r="D178" s="199">
        <f t="shared" si="19"/>
        <v>4.4849865882733618E-2</v>
      </c>
      <c r="E178" s="199">
        <f t="shared" si="19"/>
        <v>4.4084313160191062E-2</v>
      </c>
      <c r="F178" s="199">
        <f t="shared" si="19"/>
        <v>4.0493928263014997E-2</v>
      </c>
      <c r="G178" s="199">
        <f t="shared" si="19"/>
        <v>3.8004748865582021E-2</v>
      </c>
      <c r="H178" s="199">
        <f t="shared" si="19"/>
        <v>4.2471206845263211E-2</v>
      </c>
      <c r="I178" s="199">
        <f t="shared" si="19"/>
        <v>5.8711964554217469E-2</v>
      </c>
      <c r="J178" s="199">
        <f t="shared" si="19"/>
        <v>5.7416912619541315E-2</v>
      </c>
      <c r="K178" s="199">
        <f t="shared" si="19"/>
        <v>5.7613674376715406E-2</v>
      </c>
      <c r="L178" s="199">
        <f t="shared" si="19"/>
        <v>3.9993419840868592E-2</v>
      </c>
      <c r="M178" s="199">
        <f t="shared" si="19"/>
        <v>4.0060551738659342E-2</v>
      </c>
      <c r="N178" s="199">
        <f t="shared" si="19"/>
        <v>4.7018236861478407E-2</v>
      </c>
      <c r="O178" s="199">
        <f t="shared" si="19"/>
        <v>5.362677718249001E-2</v>
      </c>
      <c r="P178" s="199">
        <f t="shared" si="19"/>
        <v>5.6933540195101516E-2</v>
      </c>
      <c r="Q178" s="199">
        <f t="shared" si="19"/>
        <v>5.6627224104867285E-2</v>
      </c>
    </row>
    <row r="179" spans="1:17" x14ac:dyDescent="0.25">
      <c r="A179" s="142" t="s">
        <v>162</v>
      </c>
      <c r="B179" s="199">
        <f t="shared" ref="B179:Q179" si="20">IF(B$56=0,0,B$56/B$33)</f>
        <v>9.3532066072024161E-2</v>
      </c>
      <c r="C179" s="199">
        <f t="shared" si="20"/>
        <v>9.296596920808356E-2</v>
      </c>
      <c r="D179" s="199">
        <f t="shared" si="20"/>
        <v>0.10070471971409621</v>
      </c>
      <c r="E179" s="199">
        <f t="shared" si="20"/>
        <v>9.2938966488565922E-2</v>
      </c>
      <c r="F179" s="199">
        <f t="shared" si="20"/>
        <v>9.0116097624783342E-2</v>
      </c>
      <c r="G179" s="199">
        <f t="shared" si="20"/>
        <v>9.2508572783365606E-2</v>
      </c>
      <c r="H179" s="199">
        <f t="shared" si="20"/>
        <v>8.7868316724094619E-2</v>
      </c>
      <c r="I179" s="199">
        <f t="shared" si="20"/>
        <v>8.6731382848878796E-2</v>
      </c>
      <c r="J179" s="199">
        <f t="shared" si="20"/>
        <v>8.7518823296861059E-2</v>
      </c>
      <c r="K179" s="199">
        <f t="shared" si="20"/>
        <v>8.5484086733831136E-2</v>
      </c>
      <c r="L179" s="199">
        <f t="shared" si="20"/>
        <v>8.2086151200435525E-2</v>
      </c>
      <c r="M179" s="199">
        <f t="shared" si="20"/>
        <v>8.4991016230227548E-2</v>
      </c>
      <c r="N179" s="199">
        <f t="shared" si="20"/>
        <v>7.6187424980314375E-2</v>
      </c>
      <c r="O179" s="199">
        <f t="shared" si="20"/>
        <v>7.9566007980906669E-2</v>
      </c>
      <c r="P179" s="199">
        <f t="shared" si="20"/>
        <v>7.4395602393019719E-2</v>
      </c>
      <c r="Q179" s="199">
        <f t="shared" si="20"/>
        <v>7.231443188926312E-2</v>
      </c>
    </row>
    <row r="180" spans="1:17" x14ac:dyDescent="0.25">
      <c r="A180" s="142" t="s">
        <v>161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99</v>
      </c>
      <c r="B181" s="209">
        <f t="shared" ref="B181:Q181" si="22">IF(B$68=0,0,B$68/B$33)</f>
        <v>0.73934619358586484</v>
      </c>
      <c r="C181" s="209">
        <f t="shared" si="22"/>
        <v>0.7344626685141572</v>
      </c>
      <c r="D181" s="209">
        <f t="shared" si="22"/>
        <v>0.74450143910178745</v>
      </c>
      <c r="E181" s="209">
        <f t="shared" si="22"/>
        <v>0.75579594691790242</v>
      </c>
      <c r="F181" s="209">
        <f t="shared" si="22"/>
        <v>0.76475282663797195</v>
      </c>
      <c r="G181" s="209">
        <f t="shared" si="22"/>
        <v>0.77805232056952411</v>
      </c>
      <c r="H181" s="209">
        <f t="shared" si="22"/>
        <v>0.78650643356270555</v>
      </c>
      <c r="I181" s="209">
        <f t="shared" si="22"/>
        <v>0.77477812929072076</v>
      </c>
      <c r="J181" s="209">
        <f t="shared" si="22"/>
        <v>0.78155855529879992</v>
      </c>
      <c r="K181" s="209">
        <f t="shared" si="22"/>
        <v>0.75019321926500893</v>
      </c>
      <c r="L181" s="209">
        <f t="shared" si="22"/>
        <v>0.78928168239056118</v>
      </c>
      <c r="M181" s="209">
        <f t="shared" si="22"/>
        <v>0.78303947803803509</v>
      </c>
      <c r="N181" s="209">
        <f t="shared" si="22"/>
        <v>0.78346543269970315</v>
      </c>
      <c r="O181" s="209">
        <f t="shared" si="22"/>
        <v>0.775066247246333</v>
      </c>
      <c r="P181" s="209">
        <f t="shared" si="22"/>
        <v>0.7846707146306825</v>
      </c>
      <c r="Q181" s="209">
        <f t="shared" si="22"/>
        <v>0.80573661291368981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345</v>
      </c>
      <c r="B183" s="77">
        <f t="shared" ref="B183:Q183" si="23">SUM(B$184:B$189,B$193:B$194,B$196:B$198)</f>
        <v>0.99999999999999989</v>
      </c>
      <c r="C183" s="77">
        <f t="shared" si="23"/>
        <v>1</v>
      </c>
      <c r="D183" s="77">
        <f t="shared" si="23"/>
        <v>1</v>
      </c>
      <c r="E183" s="77">
        <f t="shared" si="23"/>
        <v>0.99999999999999989</v>
      </c>
      <c r="F183" s="77">
        <f t="shared" si="23"/>
        <v>0.99999999999999978</v>
      </c>
      <c r="G183" s="77">
        <f t="shared" si="23"/>
        <v>1</v>
      </c>
      <c r="H183" s="77">
        <f t="shared" si="23"/>
        <v>1.0000000000000002</v>
      </c>
      <c r="I183" s="77">
        <f t="shared" si="23"/>
        <v>1</v>
      </c>
      <c r="J183" s="77">
        <f t="shared" si="23"/>
        <v>1</v>
      </c>
      <c r="K183" s="77">
        <f t="shared" si="23"/>
        <v>1</v>
      </c>
      <c r="L183" s="77">
        <f t="shared" si="23"/>
        <v>0.99999999999999978</v>
      </c>
      <c r="M183" s="77">
        <f t="shared" si="23"/>
        <v>0.99999999999999978</v>
      </c>
      <c r="N183" s="77">
        <f t="shared" si="23"/>
        <v>0.99999999999999989</v>
      </c>
      <c r="O183" s="77">
        <f t="shared" si="23"/>
        <v>1</v>
      </c>
      <c r="P183" s="77">
        <f t="shared" si="23"/>
        <v>0.99999999999999978</v>
      </c>
      <c r="Q183" s="77">
        <f t="shared" si="23"/>
        <v>1</v>
      </c>
    </row>
    <row r="184" spans="1:17" x14ac:dyDescent="0.25">
      <c r="A184" s="132" t="s">
        <v>84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83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82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81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80</v>
      </c>
      <c r="B188" s="201">
        <f t="shared" ref="B188:Q188" si="28">IF(B$75=0,0,B$75/B$70)</f>
        <v>9.6706594924902023E-4</v>
      </c>
      <c r="C188" s="201">
        <f t="shared" si="28"/>
        <v>9.3713180733407005E-4</v>
      </c>
      <c r="D188" s="201">
        <f t="shared" si="28"/>
        <v>9.7507569343476951E-4</v>
      </c>
      <c r="E188" s="201">
        <f t="shared" si="28"/>
        <v>9.8786357241267267E-4</v>
      </c>
      <c r="F188" s="201">
        <f t="shared" si="28"/>
        <v>1.0205296955426409E-3</v>
      </c>
      <c r="G188" s="201">
        <f t="shared" si="28"/>
        <v>1.0628699894766128E-3</v>
      </c>
      <c r="H188" s="201">
        <f t="shared" si="28"/>
        <v>1.1867557832119517E-3</v>
      </c>
      <c r="I188" s="201">
        <f t="shared" si="28"/>
        <v>1.2022800997874797E-3</v>
      </c>
      <c r="J188" s="201">
        <f t="shared" si="28"/>
        <v>1.1908825750797565E-3</v>
      </c>
      <c r="K188" s="201">
        <f t="shared" si="28"/>
        <v>9.1754339087482203E-4</v>
      </c>
      <c r="L188" s="201">
        <f t="shared" si="28"/>
        <v>8.8388731709213941E-4</v>
      </c>
      <c r="M188" s="201">
        <f t="shared" si="28"/>
        <v>8.5315699503928034E-4</v>
      </c>
      <c r="N188" s="201">
        <f t="shared" si="28"/>
        <v>9.2980309790463274E-4</v>
      </c>
      <c r="O188" s="201">
        <f t="shared" si="28"/>
        <v>9.3759647056255795E-4</v>
      </c>
      <c r="P188" s="201">
        <f t="shared" si="28"/>
        <v>9.7906756730113545E-4</v>
      </c>
      <c r="Q188" s="201">
        <f t="shared" si="28"/>
        <v>9.9119973156868661E-4</v>
      </c>
    </row>
    <row r="189" spans="1:17" x14ac:dyDescent="0.25">
      <c r="A189" s="127" t="s">
        <v>150</v>
      </c>
      <c r="B189" s="200">
        <f t="shared" ref="B189:Q189" si="29">IF(B$80=0,0,B$80/B$70)</f>
        <v>0.19886281300675043</v>
      </c>
      <c r="C189" s="200">
        <f t="shared" si="29"/>
        <v>0.17751606737498071</v>
      </c>
      <c r="D189" s="200">
        <f t="shared" si="29"/>
        <v>0.16895954978606123</v>
      </c>
      <c r="E189" s="200">
        <f t="shared" si="29"/>
        <v>0.17790842931180514</v>
      </c>
      <c r="F189" s="200">
        <f t="shared" si="29"/>
        <v>0.16512599135466258</v>
      </c>
      <c r="G189" s="200">
        <f t="shared" si="29"/>
        <v>0.21610885750642722</v>
      </c>
      <c r="H189" s="200">
        <f t="shared" si="29"/>
        <v>0.24132806683359875</v>
      </c>
      <c r="I189" s="200">
        <f t="shared" si="29"/>
        <v>0.24577134219857988</v>
      </c>
      <c r="J189" s="200">
        <f t="shared" si="29"/>
        <v>0.24729308791391208</v>
      </c>
      <c r="K189" s="200">
        <f t="shared" si="29"/>
        <v>0.20194208761998211</v>
      </c>
      <c r="L189" s="200">
        <f t="shared" si="29"/>
        <v>0.20917403137838653</v>
      </c>
      <c r="M189" s="200">
        <f t="shared" si="29"/>
        <v>0.19326971534622372</v>
      </c>
      <c r="N189" s="200">
        <f t="shared" si="29"/>
        <v>0.21400061910410187</v>
      </c>
      <c r="O189" s="200">
        <f t="shared" si="29"/>
        <v>0.20748001740558911</v>
      </c>
      <c r="P189" s="200">
        <f t="shared" si="29"/>
        <v>0.21591869767234717</v>
      </c>
      <c r="Q189" s="200">
        <f t="shared" si="29"/>
        <v>0.22137984474106204</v>
      </c>
    </row>
    <row r="190" spans="1:17" x14ac:dyDescent="0.25">
      <c r="A190" s="142" t="s">
        <v>167</v>
      </c>
      <c r="B190" s="199">
        <f t="shared" ref="B190:Q190" si="30">IF(B$81=0,0,B$81/B$70)</f>
        <v>0.19886281300675043</v>
      </c>
      <c r="C190" s="199">
        <f t="shared" si="30"/>
        <v>0.17751606737498071</v>
      </c>
      <c r="D190" s="199">
        <f t="shared" si="30"/>
        <v>0.16895954978606123</v>
      </c>
      <c r="E190" s="199">
        <f t="shared" si="30"/>
        <v>0.17790842931180514</v>
      </c>
      <c r="F190" s="199">
        <f t="shared" si="30"/>
        <v>0.16512599135466258</v>
      </c>
      <c r="G190" s="199">
        <f t="shared" si="30"/>
        <v>0.21610885750642722</v>
      </c>
      <c r="H190" s="199">
        <f t="shared" si="30"/>
        <v>0.24132806683359875</v>
      </c>
      <c r="I190" s="199">
        <f t="shared" si="30"/>
        <v>0.24577134219857988</v>
      </c>
      <c r="J190" s="199">
        <f t="shared" si="30"/>
        <v>0.24729308791391208</v>
      </c>
      <c r="K190" s="199">
        <f t="shared" si="30"/>
        <v>0.20194208761998211</v>
      </c>
      <c r="L190" s="199">
        <f t="shared" si="30"/>
        <v>0.20917403137838653</v>
      </c>
      <c r="M190" s="199">
        <f t="shared" si="30"/>
        <v>0.19326971534622372</v>
      </c>
      <c r="N190" s="199">
        <f t="shared" si="30"/>
        <v>0.21400061910410187</v>
      </c>
      <c r="O190" s="199">
        <f t="shared" si="30"/>
        <v>0.20748001740558911</v>
      </c>
      <c r="P190" s="199">
        <f t="shared" si="30"/>
        <v>0.21591869767234717</v>
      </c>
      <c r="Q190" s="199">
        <f t="shared" si="30"/>
        <v>0.22137984474106204</v>
      </c>
    </row>
    <row r="191" spans="1:17" x14ac:dyDescent="0.25">
      <c r="A191" s="142" t="s">
        <v>166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149</v>
      </c>
      <c r="B192" s="200">
        <f t="shared" ref="B192:Q192" si="32">IF(B$87=0,0,B$87/B$70)</f>
        <v>0.38705997242577889</v>
      </c>
      <c r="C192" s="200">
        <f t="shared" si="32"/>
        <v>0.42178236779066786</v>
      </c>
      <c r="D192" s="200">
        <f t="shared" si="32"/>
        <v>0.40985305097576313</v>
      </c>
      <c r="E192" s="200">
        <f t="shared" si="32"/>
        <v>0.40398725243302752</v>
      </c>
      <c r="F192" s="200">
        <f t="shared" si="32"/>
        <v>0.4073936804821226</v>
      </c>
      <c r="G192" s="200">
        <f t="shared" si="32"/>
        <v>0.34494103925194136</v>
      </c>
      <c r="H192" s="200">
        <f t="shared" si="32"/>
        <v>0.29741137680960605</v>
      </c>
      <c r="I192" s="200">
        <f t="shared" si="32"/>
        <v>0.2874309291329758</v>
      </c>
      <c r="J192" s="200">
        <f t="shared" si="32"/>
        <v>0.2819660682005572</v>
      </c>
      <c r="K192" s="200">
        <f t="shared" si="32"/>
        <v>0.40336466532474069</v>
      </c>
      <c r="L192" s="200">
        <f t="shared" si="32"/>
        <v>0.4236987386785987</v>
      </c>
      <c r="M192" s="200">
        <f t="shared" si="32"/>
        <v>0.4449114820419387</v>
      </c>
      <c r="N192" s="200">
        <f t="shared" si="32"/>
        <v>0.41635147755861501</v>
      </c>
      <c r="O192" s="200">
        <f t="shared" si="32"/>
        <v>0.40137436458599846</v>
      </c>
      <c r="P192" s="200">
        <f t="shared" si="32"/>
        <v>0.38109646387095936</v>
      </c>
      <c r="Q192" s="200">
        <f t="shared" si="32"/>
        <v>0.36340549869569555</v>
      </c>
    </row>
    <row r="193" spans="1:17" x14ac:dyDescent="0.25">
      <c r="A193" s="142" t="s">
        <v>165</v>
      </c>
      <c r="B193" s="199">
        <f t="shared" ref="B193:Q193" si="33">IF(B$88=0,0,B$88/B$70)</f>
        <v>0.38705997242577889</v>
      </c>
      <c r="C193" s="199">
        <f t="shared" si="33"/>
        <v>0.42178236779066786</v>
      </c>
      <c r="D193" s="199">
        <f t="shared" si="33"/>
        <v>0.40985305097576313</v>
      </c>
      <c r="E193" s="199">
        <f t="shared" si="33"/>
        <v>0.40398725243302752</v>
      </c>
      <c r="F193" s="199">
        <f t="shared" si="33"/>
        <v>0.4073936804821226</v>
      </c>
      <c r="G193" s="199">
        <f t="shared" si="33"/>
        <v>0.34494103925194136</v>
      </c>
      <c r="H193" s="199">
        <f t="shared" si="33"/>
        <v>0.29741137680960605</v>
      </c>
      <c r="I193" s="199">
        <f t="shared" si="33"/>
        <v>0.2874309291329758</v>
      </c>
      <c r="J193" s="199">
        <f t="shared" si="33"/>
        <v>0.2819660682005572</v>
      </c>
      <c r="K193" s="199">
        <f t="shared" si="33"/>
        <v>0.40336466532474069</v>
      </c>
      <c r="L193" s="199">
        <f t="shared" si="33"/>
        <v>0.4236987386785987</v>
      </c>
      <c r="M193" s="199">
        <f t="shared" si="33"/>
        <v>0.4449114820419387</v>
      </c>
      <c r="N193" s="199">
        <f t="shared" si="33"/>
        <v>0.41635147755861501</v>
      </c>
      <c r="O193" s="199">
        <f t="shared" si="33"/>
        <v>0.40137436458599846</v>
      </c>
      <c r="P193" s="199">
        <f t="shared" si="33"/>
        <v>0.38109646387095936</v>
      </c>
      <c r="Q193" s="199">
        <f t="shared" si="33"/>
        <v>0.36340549869569555</v>
      </c>
    </row>
    <row r="194" spans="1:17" x14ac:dyDescent="0.25">
      <c r="A194" s="142" t="s">
        <v>164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148</v>
      </c>
      <c r="B195" s="200">
        <f t="shared" ref="B195:Q195" si="35">IF(B$94=0,0,B$94/B$70)</f>
        <v>0.41311014861822137</v>
      </c>
      <c r="C195" s="200">
        <f t="shared" si="35"/>
        <v>0.39976443302701736</v>
      </c>
      <c r="D195" s="200">
        <f t="shared" si="35"/>
        <v>0.42021232354474075</v>
      </c>
      <c r="E195" s="200">
        <f t="shared" si="35"/>
        <v>0.41711645468275454</v>
      </c>
      <c r="F195" s="200">
        <f t="shared" si="35"/>
        <v>0.42645979846767196</v>
      </c>
      <c r="G195" s="200">
        <f t="shared" si="35"/>
        <v>0.43788723325215467</v>
      </c>
      <c r="H195" s="200">
        <f t="shared" si="35"/>
        <v>0.46007380057358332</v>
      </c>
      <c r="I195" s="200">
        <f t="shared" si="35"/>
        <v>0.46559544856865698</v>
      </c>
      <c r="J195" s="200">
        <f t="shared" si="35"/>
        <v>0.46954996131045101</v>
      </c>
      <c r="K195" s="200">
        <f t="shared" si="35"/>
        <v>0.39377570366440245</v>
      </c>
      <c r="L195" s="200">
        <f t="shared" si="35"/>
        <v>0.36624334262592245</v>
      </c>
      <c r="M195" s="200">
        <f t="shared" si="35"/>
        <v>0.36096564561679811</v>
      </c>
      <c r="N195" s="200">
        <f t="shared" si="35"/>
        <v>0.3687181002393784</v>
      </c>
      <c r="O195" s="200">
        <f t="shared" si="35"/>
        <v>0.39020802153784978</v>
      </c>
      <c r="P195" s="200">
        <f t="shared" si="35"/>
        <v>0.4020057708893921</v>
      </c>
      <c r="Q195" s="200">
        <f t="shared" si="35"/>
        <v>0.41422345683167378</v>
      </c>
    </row>
    <row r="196" spans="1:17" x14ac:dyDescent="0.25">
      <c r="A196" s="142" t="s">
        <v>163</v>
      </c>
      <c r="B196" s="199">
        <f t="shared" ref="B196:Q196" si="36">IF(B$95=0,0,B$95/B$70)</f>
        <v>0.13563306488279778</v>
      </c>
      <c r="C196" s="199">
        <f t="shared" si="36"/>
        <v>0.13353899582712953</v>
      </c>
      <c r="D196" s="199">
        <f t="shared" si="36"/>
        <v>0.1362117163492684</v>
      </c>
      <c r="E196" s="199">
        <f t="shared" si="36"/>
        <v>0.13762667777191173</v>
      </c>
      <c r="F196" s="199">
        <f t="shared" si="36"/>
        <v>0.14481327379378445</v>
      </c>
      <c r="G196" s="199">
        <f t="shared" si="36"/>
        <v>0.14642754175701997</v>
      </c>
      <c r="H196" s="199">
        <f t="shared" si="36"/>
        <v>0.15798148722011027</v>
      </c>
      <c r="I196" s="199">
        <f t="shared" si="36"/>
        <v>0.16218177868241926</v>
      </c>
      <c r="J196" s="199">
        <f t="shared" si="36"/>
        <v>0.15683175268424185</v>
      </c>
      <c r="K196" s="199">
        <f t="shared" si="36"/>
        <v>0.138997169466342</v>
      </c>
      <c r="L196" s="199">
        <f t="shared" si="36"/>
        <v>0.13500407430440642</v>
      </c>
      <c r="M196" s="199">
        <f t="shared" si="36"/>
        <v>0.13096821339347936</v>
      </c>
      <c r="N196" s="199">
        <f t="shared" si="36"/>
        <v>0.12341170601437969</v>
      </c>
      <c r="O196" s="199">
        <f t="shared" si="36"/>
        <v>0.13571202861318207</v>
      </c>
      <c r="P196" s="199">
        <f t="shared" si="36"/>
        <v>0.13563646744095231</v>
      </c>
      <c r="Q196" s="199">
        <f t="shared" si="36"/>
        <v>0.14512704241259225</v>
      </c>
    </row>
    <row r="197" spans="1:17" x14ac:dyDescent="0.25">
      <c r="A197" s="142" t="s">
        <v>162</v>
      </c>
      <c r="B197" s="199">
        <f t="shared" ref="B197:Q197" si="37">IF(B$99=0,0,B$99/B$70)</f>
        <v>0.27747708373542368</v>
      </c>
      <c r="C197" s="199">
        <f t="shared" si="37"/>
        <v>0.26622543719988784</v>
      </c>
      <c r="D197" s="199">
        <f t="shared" si="37"/>
        <v>0.28400060719547232</v>
      </c>
      <c r="E197" s="199">
        <f t="shared" si="37"/>
        <v>0.27948977691084276</v>
      </c>
      <c r="F197" s="199">
        <f t="shared" si="37"/>
        <v>0.28164652467388757</v>
      </c>
      <c r="G197" s="199">
        <f t="shared" si="37"/>
        <v>0.29145969149513479</v>
      </c>
      <c r="H197" s="199">
        <f t="shared" si="37"/>
        <v>0.30209231335347314</v>
      </c>
      <c r="I197" s="199">
        <f t="shared" si="37"/>
        <v>0.30341366988623764</v>
      </c>
      <c r="J197" s="199">
        <f t="shared" si="37"/>
        <v>0.31271820862620908</v>
      </c>
      <c r="K197" s="199">
        <f t="shared" si="37"/>
        <v>0.2547785341980604</v>
      </c>
      <c r="L197" s="199">
        <f t="shared" si="37"/>
        <v>0.23123926832151603</v>
      </c>
      <c r="M197" s="199">
        <f t="shared" si="37"/>
        <v>0.2299974322233187</v>
      </c>
      <c r="N197" s="199">
        <f t="shared" si="37"/>
        <v>0.24530639422499864</v>
      </c>
      <c r="O197" s="199">
        <f t="shared" si="37"/>
        <v>0.25449599292466774</v>
      </c>
      <c r="P197" s="199">
        <f t="shared" si="37"/>
        <v>0.26636930344843984</v>
      </c>
      <c r="Q197" s="199">
        <f t="shared" si="37"/>
        <v>0.26909641441908144</v>
      </c>
    </row>
    <row r="198" spans="1:17" x14ac:dyDescent="0.25">
      <c r="A198" s="140" t="s">
        <v>161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43</v>
      </c>
      <c r="B200" s="77">
        <f t="shared" ref="B200:Q200" si="39">SUM(B$201:B$206,B$210:B$211,B$213:B$215,B216)</f>
        <v>1</v>
      </c>
      <c r="C200" s="77">
        <f t="shared" si="39"/>
        <v>1</v>
      </c>
      <c r="D200" s="77">
        <f t="shared" si="39"/>
        <v>1.0000000000000002</v>
      </c>
      <c r="E200" s="77">
        <f t="shared" si="39"/>
        <v>1.0000000000000002</v>
      </c>
      <c r="F200" s="77">
        <f t="shared" si="39"/>
        <v>1</v>
      </c>
      <c r="G200" s="77">
        <f t="shared" si="39"/>
        <v>1</v>
      </c>
      <c r="H200" s="77">
        <f t="shared" si="39"/>
        <v>1</v>
      </c>
      <c r="I200" s="77">
        <f t="shared" si="39"/>
        <v>1</v>
      </c>
      <c r="J200" s="77">
        <f t="shared" si="39"/>
        <v>1.0000000000000002</v>
      </c>
      <c r="K200" s="77">
        <f t="shared" si="39"/>
        <v>0.99999999999999978</v>
      </c>
      <c r="L200" s="77">
        <f t="shared" si="39"/>
        <v>1.0000000000000002</v>
      </c>
      <c r="M200" s="77">
        <f t="shared" si="39"/>
        <v>0.99999999999999978</v>
      </c>
      <c r="N200" s="77">
        <f t="shared" si="39"/>
        <v>1</v>
      </c>
      <c r="O200" s="77">
        <f t="shared" si="39"/>
        <v>1.0000000000000002</v>
      </c>
      <c r="P200" s="77">
        <f t="shared" si="39"/>
        <v>1.0000000000000002</v>
      </c>
      <c r="Q200" s="77">
        <f t="shared" si="39"/>
        <v>0.99999999999999978</v>
      </c>
    </row>
    <row r="201" spans="1:17" x14ac:dyDescent="0.25">
      <c r="A201" s="132" t="s">
        <v>84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83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82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81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80</v>
      </c>
      <c r="B205" s="201">
        <f t="shared" ref="B205:Q205" si="44">IF(B$117=0,0,B$117/B$112)</f>
        <v>5.5150755960344563E-4</v>
      </c>
      <c r="C205" s="201">
        <f t="shared" si="44"/>
        <v>5.4349977878167133E-4</v>
      </c>
      <c r="D205" s="201">
        <f t="shared" si="44"/>
        <v>5.4444667916748557E-4</v>
      </c>
      <c r="E205" s="201">
        <f t="shared" si="44"/>
        <v>5.675269992903853E-4</v>
      </c>
      <c r="F205" s="201">
        <f t="shared" si="44"/>
        <v>6.1542816930496057E-4</v>
      </c>
      <c r="G205" s="201">
        <f t="shared" si="44"/>
        <v>5.9390321771015384E-4</v>
      </c>
      <c r="H205" s="201">
        <f t="shared" si="44"/>
        <v>6.2330237471053653E-4</v>
      </c>
      <c r="I205" s="201">
        <f t="shared" si="44"/>
        <v>6.5574695430177608E-4</v>
      </c>
      <c r="J205" s="201">
        <f t="shared" si="44"/>
        <v>6.4458332978560638E-4</v>
      </c>
      <c r="K205" s="201">
        <f t="shared" si="44"/>
        <v>6.5165814618303936E-4</v>
      </c>
      <c r="L205" s="201">
        <f t="shared" si="44"/>
        <v>6.7719050309603818E-4</v>
      </c>
      <c r="M205" s="201">
        <f t="shared" si="44"/>
        <v>6.5459622663001512E-4</v>
      </c>
      <c r="N205" s="201">
        <f t="shared" si="44"/>
        <v>6.8628875785071053E-4</v>
      </c>
      <c r="O205" s="201">
        <f t="shared" si="44"/>
        <v>6.9309598848654426E-4</v>
      </c>
      <c r="P205" s="201">
        <f t="shared" si="44"/>
        <v>6.5338882267335205E-4</v>
      </c>
      <c r="Q205" s="201">
        <f t="shared" si="44"/>
        <v>6.751276206341776E-4</v>
      </c>
    </row>
    <row r="206" spans="1:17" x14ac:dyDescent="0.25">
      <c r="A206" s="127" t="s">
        <v>147</v>
      </c>
      <c r="B206" s="200">
        <f t="shared" ref="B206:Q206" si="45">IF(B$122=0,0,B$122/B$112)</f>
        <v>0.38394400697786607</v>
      </c>
      <c r="C206" s="200">
        <f t="shared" si="45"/>
        <v>0.36256368292387164</v>
      </c>
      <c r="D206" s="200">
        <f t="shared" si="45"/>
        <v>0.35946683177261463</v>
      </c>
      <c r="E206" s="200">
        <f t="shared" si="45"/>
        <v>0.34078469914509718</v>
      </c>
      <c r="F206" s="200">
        <f t="shared" si="45"/>
        <v>0.33263204562431803</v>
      </c>
      <c r="G206" s="200">
        <f t="shared" si="45"/>
        <v>0.35371899479708246</v>
      </c>
      <c r="H206" s="200">
        <f t="shared" si="45"/>
        <v>0.363709910195324</v>
      </c>
      <c r="I206" s="200">
        <f t="shared" si="45"/>
        <v>0.36133150717747248</v>
      </c>
      <c r="J206" s="200">
        <f t="shared" si="45"/>
        <v>0.32677238035562867</v>
      </c>
      <c r="K206" s="200">
        <f t="shared" si="45"/>
        <v>0.31190104353650172</v>
      </c>
      <c r="L206" s="200">
        <f t="shared" si="45"/>
        <v>0.31461656024239221</v>
      </c>
      <c r="M206" s="200">
        <f t="shared" si="45"/>
        <v>0.31921056953255289</v>
      </c>
      <c r="N206" s="200">
        <f t="shared" si="45"/>
        <v>0.32230931617058534</v>
      </c>
      <c r="O206" s="200">
        <f t="shared" si="45"/>
        <v>0.32036627292895403</v>
      </c>
      <c r="P206" s="200">
        <f t="shared" si="45"/>
        <v>0.31090990983936978</v>
      </c>
      <c r="Q206" s="200">
        <f t="shared" si="45"/>
        <v>0.31844901876704051</v>
      </c>
    </row>
    <row r="207" spans="1:17" x14ac:dyDescent="0.25">
      <c r="A207" s="142" t="s">
        <v>160</v>
      </c>
      <c r="B207" s="199">
        <f t="shared" ref="B207:Q207" si="46">IF(B$123=0,0,B$123/B$112)</f>
        <v>0.38394400697786607</v>
      </c>
      <c r="C207" s="199">
        <f t="shared" si="46"/>
        <v>0.36256368292387164</v>
      </c>
      <c r="D207" s="199">
        <f t="shared" si="46"/>
        <v>0.35946683177261463</v>
      </c>
      <c r="E207" s="199">
        <f t="shared" si="46"/>
        <v>0.34078469914509718</v>
      </c>
      <c r="F207" s="199">
        <f t="shared" si="46"/>
        <v>0.33263204562431803</v>
      </c>
      <c r="G207" s="199">
        <f t="shared" si="46"/>
        <v>0.35371899479708246</v>
      </c>
      <c r="H207" s="199">
        <f t="shared" si="46"/>
        <v>0.363709910195324</v>
      </c>
      <c r="I207" s="199">
        <f t="shared" si="46"/>
        <v>0.36133150717747248</v>
      </c>
      <c r="J207" s="199">
        <f t="shared" si="46"/>
        <v>0.32677238035562867</v>
      </c>
      <c r="K207" s="199">
        <f t="shared" si="46"/>
        <v>0.31190104353650172</v>
      </c>
      <c r="L207" s="199">
        <f t="shared" si="46"/>
        <v>0.31461656024239221</v>
      </c>
      <c r="M207" s="199">
        <f t="shared" si="46"/>
        <v>0.31921056953255289</v>
      </c>
      <c r="N207" s="199">
        <f t="shared" si="46"/>
        <v>0.32230931617058534</v>
      </c>
      <c r="O207" s="199">
        <f t="shared" si="46"/>
        <v>0.32036627292895403</v>
      </c>
      <c r="P207" s="199">
        <f t="shared" si="46"/>
        <v>0.31090990983936978</v>
      </c>
      <c r="Q207" s="199">
        <f t="shared" si="46"/>
        <v>0.31844901876704051</v>
      </c>
    </row>
    <row r="208" spans="1:17" x14ac:dyDescent="0.25">
      <c r="A208" s="142" t="s">
        <v>159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146</v>
      </c>
      <c r="B209" s="200">
        <f t="shared" ref="B209:Q209" si="48">IF(B$130=0,0,B$130/B$112)</f>
        <v>0.14153194010859776</v>
      </c>
      <c r="C209" s="200">
        <f t="shared" si="48"/>
        <v>0.15318469467027701</v>
      </c>
      <c r="D209" s="200">
        <f t="shared" si="48"/>
        <v>0.15947839718160892</v>
      </c>
      <c r="E209" s="200">
        <f t="shared" si="48"/>
        <v>0.15595697113310036</v>
      </c>
      <c r="F209" s="200">
        <f t="shared" si="48"/>
        <v>0.16054650732818712</v>
      </c>
      <c r="G209" s="200">
        <f t="shared" si="48"/>
        <v>0.13577717685712387</v>
      </c>
      <c r="H209" s="200">
        <f t="shared" si="48"/>
        <v>0.11663171257935391</v>
      </c>
      <c r="I209" s="200">
        <f t="shared" si="48"/>
        <v>0.11498204326753314</v>
      </c>
      <c r="J209" s="200">
        <f t="shared" si="48"/>
        <v>0.10911734219595426</v>
      </c>
      <c r="K209" s="200">
        <f t="shared" si="48"/>
        <v>0.17235899666244739</v>
      </c>
      <c r="L209" s="200">
        <f t="shared" si="48"/>
        <v>0.16260518824224554</v>
      </c>
      <c r="M209" s="200">
        <f t="shared" si="48"/>
        <v>0.16148085091700076</v>
      </c>
      <c r="N209" s="200">
        <f t="shared" si="48"/>
        <v>0.14456940181678435</v>
      </c>
      <c r="O209" s="200">
        <f t="shared" si="48"/>
        <v>0.14807182087155943</v>
      </c>
      <c r="P209" s="200">
        <f t="shared" si="48"/>
        <v>0.13528957147275855</v>
      </c>
      <c r="Q209" s="200">
        <f t="shared" si="48"/>
        <v>0.12700295658914956</v>
      </c>
    </row>
    <row r="210" spans="1:17" x14ac:dyDescent="0.25">
      <c r="A210" s="142" t="s">
        <v>158</v>
      </c>
      <c r="B210" s="199">
        <f t="shared" ref="B210:Q210" si="49">IF(B$131=0,0,B$131/B$112)</f>
        <v>0.14153194010859776</v>
      </c>
      <c r="C210" s="199">
        <f t="shared" si="49"/>
        <v>0.15318469467027701</v>
      </c>
      <c r="D210" s="199">
        <f t="shared" si="49"/>
        <v>0.15947839718160892</v>
      </c>
      <c r="E210" s="199">
        <f t="shared" si="49"/>
        <v>0.15595697113310036</v>
      </c>
      <c r="F210" s="199">
        <f t="shared" si="49"/>
        <v>0.16054650732818712</v>
      </c>
      <c r="G210" s="199">
        <f t="shared" si="49"/>
        <v>0.13577717685712387</v>
      </c>
      <c r="H210" s="199">
        <f t="shared" si="49"/>
        <v>0.11663171257935391</v>
      </c>
      <c r="I210" s="199">
        <f t="shared" si="49"/>
        <v>0.11498204326753314</v>
      </c>
      <c r="J210" s="199">
        <f t="shared" si="49"/>
        <v>0.10911734219595426</v>
      </c>
      <c r="K210" s="199">
        <f t="shared" si="49"/>
        <v>0.17235899666244739</v>
      </c>
      <c r="L210" s="199">
        <f t="shared" si="49"/>
        <v>0.16260518824224554</v>
      </c>
      <c r="M210" s="199">
        <f t="shared" si="49"/>
        <v>0.16148085091700076</v>
      </c>
      <c r="N210" s="199">
        <f t="shared" si="49"/>
        <v>0.14456940181678435</v>
      </c>
      <c r="O210" s="199">
        <f t="shared" si="49"/>
        <v>0.14807182087155943</v>
      </c>
      <c r="P210" s="199">
        <f t="shared" si="49"/>
        <v>0.13528957147275855</v>
      </c>
      <c r="Q210" s="199">
        <f t="shared" si="49"/>
        <v>0.12700295658914956</v>
      </c>
    </row>
    <row r="211" spans="1:17" x14ac:dyDescent="0.25">
      <c r="A211" s="142" t="s">
        <v>157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145</v>
      </c>
      <c r="B212" s="200">
        <f t="shared" ref="B212:Q212" si="51">IF(B$137=0,0,B$137/B$112)</f>
        <v>0.18480906191488747</v>
      </c>
      <c r="C212" s="200">
        <f t="shared" si="51"/>
        <v>0.20085573836053544</v>
      </c>
      <c r="D212" s="200">
        <f t="shared" si="51"/>
        <v>0.20334668043093088</v>
      </c>
      <c r="E212" s="200">
        <f t="shared" si="51"/>
        <v>0.20733860415503491</v>
      </c>
      <c r="F212" s="200">
        <f t="shared" si="51"/>
        <v>0.2060459438909491</v>
      </c>
      <c r="G212" s="200">
        <f t="shared" si="51"/>
        <v>0.19583204315858616</v>
      </c>
      <c r="H212" s="200">
        <f t="shared" si="51"/>
        <v>0.19474351042928506</v>
      </c>
      <c r="I212" s="200">
        <f t="shared" si="51"/>
        <v>0.19196170270186083</v>
      </c>
      <c r="J212" s="200">
        <f t="shared" si="51"/>
        <v>0.20907316595434478</v>
      </c>
      <c r="K212" s="200">
        <f t="shared" si="51"/>
        <v>0.21927516715170139</v>
      </c>
      <c r="L212" s="200">
        <f t="shared" si="51"/>
        <v>0.19987103056860608</v>
      </c>
      <c r="M212" s="200">
        <f t="shared" si="51"/>
        <v>0.19577346213245189</v>
      </c>
      <c r="N212" s="200">
        <f t="shared" si="51"/>
        <v>0.19094949340961098</v>
      </c>
      <c r="O212" s="200">
        <f t="shared" si="51"/>
        <v>0.20035646128402243</v>
      </c>
      <c r="P212" s="200">
        <f t="shared" si="51"/>
        <v>0.20090599570906792</v>
      </c>
      <c r="Q212" s="200">
        <f t="shared" si="51"/>
        <v>0.21392033437976574</v>
      </c>
    </row>
    <row r="213" spans="1:17" x14ac:dyDescent="0.25">
      <c r="A213" s="142" t="s">
        <v>156</v>
      </c>
      <c r="B213" s="199">
        <f t="shared" ref="B213:Q213" si="52">IF(B$138=0,0,B$138/B$112)</f>
        <v>5.2518357043227964E-2</v>
      </c>
      <c r="C213" s="199">
        <f t="shared" si="52"/>
        <v>5.639859616818272E-2</v>
      </c>
      <c r="D213" s="199">
        <f t="shared" si="52"/>
        <v>5.4411884918931515E-2</v>
      </c>
      <c r="E213" s="199">
        <f t="shared" si="52"/>
        <v>5.3297029579500943E-2</v>
      </c>
      <c r="F213" s="199">
        <f t="shared" si="52"/>
        <v>5.5650217260606837E-2</v>
      </c>
      <c r="G213" s="199">
        <f t="shared" si="52"/>
        <v>5.5863505116913605E-2</v>
      </c>
      <c r="H213" s="199">
        <f t="shared" si="52"/>
        <v>5.5594974676830125E-2</v>
      </c>
      <c r="I213" s="199">
        <f t="shared" si="52"/>
        <v>5.7541945262513758E-2</v>
      </c>
      <c r="J213" s="199">
        <f t="shared" si="52"/>
        <v>6.101072540247255E-2</v>
      </c>
      <c r="K213" s="199">
        <f t="shared" si="52"/>
        <v>7.1990599995391064E-2</v>
      </c>
      <c r="L213" s="199">
        <f t="shared" si="52"/>
        <v>6.9823399989532769E-2</v>
      </c>
      <c r="M213" s="199">
        <f t="shared" si="52"/>
        <v>6.0856014373779292E-2</v>
      </c>
      <c r="N213" s="199">
        <f t="shared" si="52"/>
        <v>5.6473260097437812E-2</v>
      </c>
      <c r="O213" s="199">
        <f t="shared" si="52"/>
        <v>6.0445016340793752E-2</v>
      </c>
      <c r="P213" s="199">
        <f t="shared" si="52"/>
        <v>6.0378575545122236E-2</v>
      </c>
      <c r="Q213" s="199">
        <f t="shared" si="52"/>
        <v>6.4654366325714183E-2</v>
      </c>
    </row>
    <row r="214" spans="1:17" x14ac:dyDescent="0.25">
      <c r="A214" s="142" t="s">
        <v>155</v>
      </c>
      <c r="B214" s="199">
        <f t="shared" ref="B214:Q214" si="53">IF(B$142=0,0,B$142/B$112)</f>
        <v>0.1322907048716595</v>
      </c>
      <c r="C214" s="199">
        <f t="shared" si="53"/>
        <v>0.14445714219235276</v>
      </c>
      <c r="D214" s="199">
        <f t="shared" si="53"/>
        <v>0.14893479551199937</v>
      </c>
      <c r="E214" s="199">
        <f t="shared" si="53"/>
        <v>0.15404157457553397</v>
      </c>
      <c r="F214" s="199">
        <f t="shared" si="53"/>
        <v>0.15039572663034226</v>
      </c>
      <c r="G214" s="199">
        <f t="shared" si="53"/>
        <v>0.13996853804167259</v>
      </c>
      <c r="H214" s="199">
        <f t="shared" si="53"/>
        <v>0.13914853575245495</v>
      </c>
      <c r="I214" s="199">
        <f t="shared" si="53"/>
        <v>0.13441975743934709</v>
      </c>
      <c r="J214" s="199">
        <f t="shared" si="53"/>
        <v>0.14806244055187223</v>
      </c>
      <c r="K214" s="199">
        <f t="shared" si="53"/>
        <v>0.1472845671563103</v>
      </c>
      <c r="L214" s="199">
        <f t="shared" si="53"/>
        <v>0.13004763057907329</v>
      </c>
      <c r="M214" s="199">
        <f t="shared" si="53"/>
        <v>0.13491744775867259</v>
      </c>
      <c r="N214" s="199">
        <f t="shared" si="53"/>
        <v>0.13447623331217315</v>
      </c>
      <c r="O214" s="199">
        <f t="shared" si="53"/>
        <v>0.13991144494322863</v>
      </c>
      <c r="P214" s="199">
        <f t="shared" si="53"/>
        <v>0.14052742016394568</v>
      </c>
      <c r="Q214" s="199">
        <f t="shared" si="53"/>
        <v>0.14926596805405154</v>
      </c>
    </row>
    <row r="215" spans="1:17" x14ac:dyDescent="0.25">
      <c r="A215" s="142" t="s">
        <v>154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99</v>
      </c>
      <c r="B216" s="209">
        <f t="shared" ref="B216:Q216" si="55">IF(B$154=0,0,B$154/B$112)</f>
        <v>0.28916348343904524</v>
      </c>
      <c r="C216" s="209">
        <f t="shared" si="55"/>
        <v>0.28285238426653425</v>
      </c>
      <c r="D216" s="209">
        <f t="shared" si="55"/>
        <v>0.27716364393567822</v>
      </c>
      <c r="E216" s="209">
        <f t="shared" si="55"/>
        <v>0.29535219856747735</v>
      </c>
      <c r="F216" s="209">
        <f t="shared" si="55"/>
        <v>0.30016007498724073</v>
      </c>
      <c r="G216" s="209">
        <f t="shared" si="55"/>
        <v>0.31407788196949743</v>
      </c>
      <c r="H216" s="209">
        <f t="shared" si="55"/>
        <v>0.32429156442132645</v>
      </c>
      <c r="I216" s="209">
        <f t="shared" si="55"/>
        <v>0.33106899989883171</v>
      </c>
      <c r="J216" s="209">
        <f t="shared" si="55"/>
        <v>0.35439252816428685</v>
      </c>
      <c r="K216" s="209">
        <f t="shared" si="55"/>
        <v>0.29581313450316626</v>
      </c>
      <c r="L216" s="209">
        <f t="shared" si="55"/>
        <v>0.32223003044366022</v>
      </c>
      <c r="M216" s="209">
        <f t="shared" si="55"/>
        <v>0.3228805211913644</v>
      </c>
      <c r="N216" s="209">
        <f t="shared" si="55"/>
        <v>0.34148549984516874</v>
      </c>
      <c r="O216" s="209">
        <f t="shared" si="55"/>
        <v>0.33051234892697778</v>
      </c>
      <c r="P216" s="209">
        <f t="shared" si="55"/>
        <v>0.35224113415613051</v>
      </c>
      <c r="Q216" s="209">
        <f t="shared" si="55"/>
        <v>0.33995256264340984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134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45</v>
      </c>
      <c r="B220" s="133">
        <f>IF(B$5=0,0,B$5/NFM_fec!B$5)</f>
        <v>2.1093789946357124</v>
      </c>
      <c r="C220" s="133">
        <f>IF(C$5=0,0,C$5/NFM_fec!C$5)</f>
        <v>2.0679359361687766</v>
      </c>
      <c r="D220" s="133">
        <f>IF(D$5=0,0,D$5/NFM_fec!D$5)</f>
        <v>2.0043791159550204</v>
      </c>
      <c r="E220" s="133">
        <f>IF(E$5=0,0,E$5/NFM_fec!E$5)</f>
        <v>2.051815987398987</v>
      </c>
      <c r="F220" s="133">
        <f>IF(F$5=0,0,F$5/NFM_fec!F$5)</f>
        <v>2.0082425829016355</v>
      </c>
      <c r="G220" s="133">
        <f>IF(G$5=0,0,G$5/NFM_fec!G$5)</f>
        <v>2.1229957841132254</v>
      </c>
      <c r="H220" s="133">
        <f>IF(H$5=0,0,H$5/NFM_fec!H$5)</f>
        <v>2.1045729688426889</v>
      </c>
      <c r="I220" s="133">
        <f>IF(I$5=0,0,I$5/NFM_fec!I$5)</f>
        <v>1.9302100484217568</v>
      </c>
      <c r="J220" s="133">
        <f>IF(J$5=0,0,J$5/NFM_fec!J$5)</f>
        <v>1.9749307763199568</v>
      </c>
      <c r="K220" s="133">
        <f>IF(K$5=0,0,K$5/NFM_fec!K$5)</f>
        <v>1.8596274729460309</v>
      </c>
      <c r="L220" s="133">
        <f>IF(L$5=0,0,L$5/NFM_fec!L$5)</f>
        <v>1.8897692602609097</v>
      </c>
      <c r="M220" s="133">
        <f>IF(M$5=0,0,M$5/NFM_fec!M$5)</f>
        <v>1.9085893518029458</v>
      </c>
      <c r="N220" s="133">
        <f>IF(N$5=0,0,N$5/NFM_fec!N$5)</f>
        <v>1.8804208657380523</v>
      </c>
      <c r="O220" s="133">
        <f>IF(O$5=0,0,O$5/NFM_fec!O$5)</f>
        <v>1.888226101918915</v>
      </c>
      <c r="P220" s="133">
        <f>IF(P$5=0,0,P$5/NFM_fec!P$5)</f>
        <v>1.8839441734640678</v>
      </c>
      <c r="Q220" s="133">
        <f>IF(Q$5=0,0,Q$5/NFM_fec!Q$5)</f>
        <v>1.9015492604699828</v>
      </c>
    </row>
    <row r="221" spans="1:17" x14ac:dyDescent="0.25">
      <c r="A221" s="132" t="s">
        <v>84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83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82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81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80</v>
      </c>
      <c r="B225" s="128">
        <f>IF(B$10=0,0,B$10/NFM_fec!B$10)</f>
        <v>1.0399226380438094</v>
      </c>
      <c r="C225" s="128">
        <f>IF(C$10=0,0,C$10/NFM_fec!C$10)</f>
        <v>1.0296486122615225</v>
      </c>
      <c r="D225" s="128">
        <f>IF(D$10=0,0,D$10/NFM_fec!D$10)</f>
        <v>1.31636478184052</v>
      </c>
      <c r="E225" s="128">
        <f>IF(E$10=0,0,E$10/NFM_fec!E$10)</f>
        <v>1.3137566177946249</v>
      </c>
      <c r="F225" s="128">
        <f>IF(F$10=0,0,F$10/NFM_fec!F$10)</f>
        <v>1.1698249376887784</v>
      </c>
      <c r="G225" s="128">
        <f>IF(G$10=0,0,G$10/NFM_fec!G$10)</f>
        <v>1.1588055413145124</v>
      </c>
      <c r="H225" s="128">
        <f>IF(H$10=0,0,H$10/NFM_fec!H$10)</f>
        <v>1.1573250704214524</v>
      </c>
      <c r="I225" s="128">
        <f>IF(I$10=0,0,I$10/NFM_fec!I$10)</f>
        <v>1.1431796289594536</v>
      </c>
      <c r="J225" s="128">
        <f>IF(J$10=0,0,J$10/NFM_fec!J$10)</f>
        <v>1.1424481604001386</v>
      </c>
      <c r="K225" s="128">
        <f>IF(K$10=0,0,K$10/NFM_fec!K$10)</f>
        <v>1.0631450060682703</v>
      </c>
      <c r="L225" s="128">
        <f>IF(L$10=0,0,L$10/NFM_fec!L$10)</f>
        <v>1.0850677030899969</v>
      </c>
      <c r="M225" s="128">
        <f>IF(M$10=0,0,M$10/NFM_fec!M$10)</f>
        <v>1.1038985117074624</v>
      </c>
      <c r="N225" s="128">
        <f>IF(N$10=0,0,N$10/NFM_fec!N$10)</f>
        <v>1.0880151866911649</v>
      </c>
      <c r="O225" s="128">
        <f>IF(O$10=0,0,O$10/NFM_fec!O$10)</f>
        <v>1.0577783757941421</v>
      </c>
      <c r="P225" s="128">
        <f>IF(P$10=0,0,P$10/NFM_fec!P$10)</f>
        <v>1.0005047642198326</v>
      </c>
      <c r="Q225" s="128">
        <f>IF(Q$10=0,0,Q$10/NFM_fec!Q$10)</f>
        <v>1.0070391877965625</v>
      </c>
    </row>
    <row r="226" spans="1:17" x14ac:dyDescent="0.25">
      <c r="A226" s="127" t="s">
        <v>153</v>
      </c>
      <c r="B226" s="126">
        <f>IF(B$15=0,0,B$15/NFM_fec!B$15)</f>
        <v>2.9348072728118568</v>
      </c>
      <c r="C226" s="126">
        <f>IF(C$15=0,0,C$15/NFM_fec!C$15)</f>
        <v>2.9179226774676086</v>
      </c>
      <c r="D226" s="126">
        <f>IF(D$15=0,0,D$15/NFM_fec!D$15)</f>
        <v>2.9308892707141561</v>
      </c>
      <c r="E226" s="126">
        <f>IF(E$15=0,0,E$15/NFM_fec!E$15)</f>
        <v>2.8989398798265915</v>
      </c>
      <c r="F226" s="126">
        <f>IF(F$15=0,0,F$15/NFM_fec!F$15)</f>
        <v>2.8807964907892889</v>
      </c>
      <c r="G226" s="126">
        <f>IF(G$15=0,0,G$15/NFM_fec!G$15)</f>
        <v>2.944376493651867</v>
      </c>
      <c r="H226" s="126">
        <f>IF(H$15=0,0,H$15/NFM_fec!H$15)</f>
        <v>2.8313913929199348</v>
      </c>
      <c r="I226" s="126">
        <f>IF(I$15=0,0,I$15/NFM_fec!I$15)</f>
        <v>2.7829137908627137</v>
      </c>
      <c r="J226" s="126">
        <f>IF(J$15=0,0,J$15/NFM_fec!J$15)</f>
        <v>2.8678035524444843</v>
      </c>
      <c r="K226" s="126">
        <f>IF(K$15=0,0,K$15/NFM_fec!K$15)</f>
        <v>2.8741879590619814</v>
      </c>
      <c r="L226" s="126">
        <f>IF(L$15=0,0,L$15/NFM_fec!L$15)</f>
        <v>2.7606309651099039</v>
      </c>
      <c r="M226" s="126">
        <f>IF(M$15=0,0,M$15/NFM_fec!M$15)</f>
        <v>2.8730282665963656</v>
      </c>
      <c r="N226" s="126">
        <f>IF(N$15=0,0,N$15/NFM_fec!N$15)</f>
        <v>2.8391204776985193</v>
      </c>
      <c r="O226" s="126">
        <f>IF(O$15=0,0,O$15/NFM_fec!O$15)</f>
        <v>2.8566903799495584</v>
      </c>
      <c r="P226" s="126">
        <f>IF(P$15=0,0,P$15/NFM_fec!P$15)</f>
        <v>2.8247504256381792</v>
      </c>
      <c r="Q226" s="126">
        <f>IF(Q$15=0,0,Q$15/NFM_fec!Q$15)</f>
        <v>2.8564527616450062</v>
      </c>
    </row>
    <row r="227" spans="1:17" x14ac:dyDescent="0.25">
      <c r="A227" s="72" t="s">
        <v>152</v>
      </c>
      <c r="B227" s="125">
        <f>IF(B$26=0,0,B$26/NFM_fec!B$26)</f>
        <v>1.6458513182032606</v>
      </c>
      <c r="C227" s="125">
        <f>IF(C$26=0,0,C$26/NFM_fec!C$26)</f>
        <v>1.591043396221629</v>
      </c>
      <c r="D227" s="125">
        <f>IF(D$26=0,0,D$26/NFM_fec!D$26)</f>
        <v>1.470125332187034</v>
      </c>
      <c r="E227" s="125">
        <f>IF(E$26=0,0,E$26/NFM_fec!E$26)</f>
        <v>1.5664469017445197</v>
      </c>
      <c r="F227" s="125">
        <f>IF(F$26=0,0,F$26/NFM_fec!F$26)</f>
        <v>1.5021423888662679</v>
      </c>
      <c r="G227" s="125">
        <f>IF(G$26=0,0,G$26/NFM_fec!G$26)</f>
        <v>1.6471293544112537</v>
      </c>
      <c r="H227" s="125">
        <f>IF(H$26=0,0,H$26/NFM_fec!H$26)</f>
        <v>1.7046155475694953</v>
      </c>
      <c r="I227" s="125">
        <f>IF(I$26=0,0,I$26/NFM_fec!I$26)</f>
        <v>1.4261352939934919</v>
      </c>
      <c r="J227" s="125">
        <f>IF(J$26=0,0,J$26/NFM_fec!J$26)</f>
        <v>1.4402583344721058</v>
      </c>
      <c r="K227" s="125">
        <f>IF(K$26=0,0,K$26/NFM_fec!K$26)</f>
        <v>1.2476761217403878</v>
      </c>
      <c r="L227" s="125">
        <f>IF(L$26=0,0,L$26/NFM_fec!L$26)</f>
        <v>1.3787282441297903</v>
      </c>
      <c r="M227" s="125">
        <f>IF(M$26=0,0,M$26/NFM_fec!M$26)</f>
        <v>1.3352695328946811</v>
      </c>
      <c r="N227" s="125">
        <f>IF(N$26=0,0,N$26/NFM_fec!N$26)</f>
        <v>1.3295100325168809</v>
      </c>
      <c r="O227" s="125">
        <f>IF(O$26=0,0,O$26/NFM_fec!O$26)</f>
        <v>1.3351793155328091</v>
      </c>
      <c r="P227" s="125">
        <f>IF(P$26=0,0,P$26/NFM_fec!P$26)</f>
        <v>1.3586795034319086</v>
      </c>
      <c r="Q227" s="125">
        <f>IF(Q$26=0,0,Q$26/NFM_fec!Q$26)</f>
        <v>1.3716373454860202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169</v>
      </c>
      <c r="B229" s="133">
        <f>IF(B$33=0,0,(B$33-B$68)/NFM_fec!B$33)</f>
        <v>0.37886450564528151</v>
      </c>
      <c r="C229" s="133">
        <f>IF(C$33=0,0,(C$33-C$68)/NFM_fec!C$33)</f>
        <v>0.38332745086048009</v>
      </c>
      <c r="D229" s="133">
        <f>IF(D$33=0,0,(D$33-D$68)/NFM_fec!D$33)</f>
        <v>0.38242239011551904</v>
      </c>
      <c r="E229" s="133">
        <f>IF(E$33=0,0,(E$33-E$68)/NFM_fec!E$33)</f>
        <v>0.35717077414178716</v>
      </c>
      <c r="F229" s="133">
        <f>IF(F$33=0,0,(F$33-F$68)/NFM_fec!F$33)</f>
        <v>0.34293721642431768</v>
      </c>
      <c r="G229" s="133">
        <f>IF(G$33=0,0,(G$33-G$68)/NFM_fec!G$33)</f>
        <v>0.31999630578499094</v>
      </c>
      <c r="H229" s="133">
        <f>IF(H$33=0,0,(H$33-H$68)/NFM_fec!H$33)</f>
        <v>0.31324938528095075</v>
      </c>
      <c r="I229" s="133">
        <f>IF(I$33=0,0,(I$33-I$68)/NFM_fec!I$33)</f>
        <v>0.33584254720604267</v>
      </c>
      <c r="J229" s="133">
        <f>IF(J$33=0,0,(J$33-J$68)/NFM_fec!J$33)</f>
        <v>0.33371182517358894</v>
      </c>
      <c r="K229" s="133">
        <f>IF(K$33=0,0,(K$33-K$68)/NFM_fec!K$33)</f>
        <v>0.37284801958011315</v>
      </c>
      <c r="L229" s="133">
        <f>IF(L$33=0,0,(L$33-L$68)/NFM_fec!L$33)</f>
        <v>0.30381793189416334</v>
      </c>
      <c r="M229" s="133">
        <f>IF(M$33=0,0,(M$33-M$68)/NFM_fec!M$33)</f>
        <v>0.31635874748747711</v>
      </c>
      <c r="N229" s="133">
        <f>IF(N$33=0,0,(N$33-N$68)/NFM_fec!N$33)</f>
        <v>0.32989750716858612</v>
      </c>
      <c r="O229" s="133">
        <f>IF(O$33=0,0,(O$33-O$68)/NFM_fec!O$33)</f>
        <v>0.3543596561979393</v>
      </c>
      <c r="P229" s="133">
        <f>IF(P$33=0,0,(P$33-P$68)/NFM_fec!P$33)</f>
        <v>0.33739817553875961</v>
      </c>
      <c r="Q229" s="133">
        <f>IF(Q$33=0,0,(Q$33-Q$68)/NFM_fec!Q$33)</f>
        <v>0.3010159268097366</v>
      </c>
    </row>
    <row r="230" spans="1:17" x14ac:dyDescent="0.25">
      <c r="A230" s="132" t="s">
        <v>84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83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82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81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80</v>
      </c>
      <c r="B234" s="128">
        <f>IF(B$38=0,0,B$38/NFM_fec!B$38)</f>
        <v>1.3455966814951323</v>
      </c>
      <c r="C234" s="128">
        <f>IF(C$38=0,0,C$38/NFM_fec!C$38)</f>
        <v>1.2519965802897379</v>
      </c>
      <c r="D234" s="128">
        <f>IF(D$38=0,0,D$38/NFM_fec!D$38)</f>
        <v>1.2508681261800765</v>
      </c>
      <c r="E234" s="128">
        <f>IF(E$38=0,0,E$38/NFM_fec!E$38)</f>
        <v>1.2482339302759125</v>
      </c>
      <c r="F234" s="128">
        <f>IF(F$38=0,0,F$38/NFM_fec!F$38)</f>
        <v>1.2342445299119162</v>
      </c>
      <c r="G234" s="128">
        <f>IF(G$38=0,0,G$38/NFM_fec!G$38)</f>
        <v>1.2300467230748542</v>
      </c>
      <c r="H234" s="128">
        <f>IF(H$38=0,0,H$38/NFM_fec!H$38)</f>
        <v>1.242404040309004</v>
      </c>
      <c r="I234" s="128">
        <f>IF(I$38=0,0,I$38/NFM_fec!I$38)</f>
        <v>1.2140038902719255</v>
      </c>
      <c r="J234" s="128">
        <f>IF(J$38=0,0,J$38/NFM_fec!J$38)</f>
        <v>1.200741194276493</v>
      </c>
      <c r="K234" s="128">
        <f>IF(K$38=0,0,K$38/NFM_fec!K$38)</f>
        <v>1.1667971412672409</v>
      </c>
      <c r="L234" s="128">
        <f>IF(L$38=0,0,L$38/NFM_fec!L$38)</f>
        <v>1.1274824317213155</v>
      </c>
      <c r="M234" s="128">
        <f>IF(M$38=0,0,M$38/NFM_fec!M$38)</f>
        <v>1.1186821859758533</v>
      </c>
      <c r="N234" s="128">
        <f>IF(N$38=0,0,N$38/NFM_fec!N$38)</f>
        <v>1.1962181199734017</v>
      </c>
      <c r="O234" s="128">
        <f>IF(O$38=0,0,O$38/NFM_fec!O$38)</f>
        <v>1.1880691246299426</v>
      </c>
      <c r="P234" s="128">
        <f>IF(P$38=0,0,P$38/NFM_fec!P$38)</f>
        <v>1.072973771263426</v>
      </c>
      <c r="Q234" s="128">
        <f>IF(Q$38=0,0,Q$38/NFM_fec!Q$38)</f>
        <v>1.1162551306327932</v>
      </c>
    </row>
    <row r="235" spans="1:17" x14ac:dyDescent="0.25">
      <c r="A235" s="127" t="s">
        <v>151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149</v>
      </c>
      <c r="B236" s="126">
        <f>IF(B$44=0,0,B$44/NFM_fec!B$44)</f>
        <v>1.4961748600703828</v>
      </c>
      <c r="C236" s="126">
        <f>IF(C$44=0,0,C$44/NFM_fec!C$44)</f>
        <v>1.4998869930379215</v>
      </c>
      <c r="D236" s="126">
        <f>IF(D$44=0,0,D$44/NFM_fec!D$44)</f>
        <v>1.5112124747364115</v>
      </c>
      <c r="E236" s="126">
        <f>IF(E$44=0,0,E$44/NFM_fec!E$44)</f>
        <v>1.4304430367992758</v>
      </c>
      <c r="F236" s="126">
        <f>IF(F$44=0,0,F$44/NFM_fec!F$44)</f>
        <v>1.386318516377258</v>
      </c>
      <c r="G236" s="126">
        <f>IF(G$44=0,0,G$44/NFM_fec!G$44)</f>
        <v>1.1954110244148946</v>
      </c>
      <c r="H236" s="126">
        <f>IF(H$44=0,0,H$44/NFM_fec!H$44)</f>
        <v>1.0765500581929432</v>
      </c>
      <c r="I236" s="126">
        <f>IF(I$44=0,0,I$44/NFM_fec!I$44)</f>
        <v>1.0350829506796491</v>
      </c>
      <c r="J236" s="126">
        <f>IF(J$44=0,0,J$44/NFM_fec!J$44)</f>
        <v>0.98828513273170837</v>
      </c>
      <c r="K236" s="126">
        <f>IF(K$44=0,0,K$44/NFM_fec!K$44)</f>
        <v>1.4670546029471236</v>
      </c>
      <c r="L236" s="126">
        <f>IF(L$44=0,0,L$44/NFM_fec!L$44)</f>
        <v>1.184070926039452</v>
      </c>
      <c r="M236" s="126">
        <f>IF(M$44=0,0,M$44/NFM_fec!M$44)</f>
        <v>1.241532148140315</v>
      </c>
      <c r="N236" s="126">
        <f>IF(N$44=0,0,N$44/NFM_fec!N$44)</f>
        <v>1.2587392293387547</v>
      </c>
      <c r="O236" s="126">
        <f>IF(O$44=0,0,O$44/NFM_fec!O$44)</f>
        <v>1.2798041475334094</v>
      </c>
      <c r="P236" s="126">
        <f>IF(P$44=0,0,P$44/NFM_fec!P$44)</f>
        <v>1.1469431493271396</v>
      </c>
      <c r="Q236" s="126">
        <f>IF(Q$44=0,0,Q$44/NFM_fec!Q$44)</f>
        <v>0.87719954561385771</v>
      </c>
    </row>
    <row r="237" spans="1:17" x14ac:dyDescent="0.25">
      <c r="A237" s="72" t="s">
        <v>148</v>
      </c>
      <c r="B237" s="125">
        <f>IF(B$51=0,0,B$51/NFM_fec!B$51)</f>
        <v>2.6765659209647876</v>
      </c>
      <c r="C237" s="125">
        <f>IF(C$51=0,0,C$51/NFM_fec!C$51)</f>
        <v>2.6683742355114757</v>
      </c>
      <c r="D237" s="125">
        <f>IF(D$51=0,0,D$51/NFM_fec!D$51)</f>
        <v>2.6887276571482297</v>
      </c>
      <c r="E237" s="125">
        <f>IF(E$51=0,0,E$51/NFM_fec!E$51)</f>
        <v>2.4876039798857623</v>
      </c>
      <c r="F237" s="125">
        <f>IF(F$51=0,0,F$51/NFM_fec!F$51)</f>
        <v>2.3471670928063411</v>
      </c>
      <c r="G237" s="125">
        <f>IF(G$51=0,0,G$51/NFM_fec!G$51)</f>
        <v>2.3077206349908188</v>
      </c>
      <c r="H237" s="125">
        <f>IF(H$51=0,0,H$51/NFM_fec!H$51)</f>
        <v>2.2580089064605375</v>
      </c>
      <c r="I237" s="125">
        <f>IF(I$51=0,0,I$51/NFM_fec!I$51)</f>
        <v>2.4926108850641957</v>
      </c>
      <c r="J237" s="125">
        <f>IF(J$51=0,0,J$51/NFM_fec!J$51)</f>
        <v>2.6014751602664417</v>
      </c>
      <c r="K237" s="125">
        <f>IF(K$51=0,0,K$51/NFM_fec!K$51)</f>
        <v>2.5703512267848514</v>
      </c>
      <c r="L237" s="125">
        <f>IF(L$51=0,0,L$51/NFM_fec!L$51)</f>
        <v>2.1773927417699572</v>
      </c>
      <c r="M237" s="125">
        <f>IF(M$51=0,0,M$51/NFM_fec!M$51)</f>
        <v>2.2518551421771504</v>
      </c>
      <c r="N237" s="125">
        <f>IF(N$51=0,0,N$51/NFM_fec!N$51)</f>
        <v>2.1787826927572644</v>
      </c>
      <c r="O237" s="125">
        <f>IF(O$51=0,0,O$51/NFM_fec!O$51)</f>
        <v>2.4648775206451048</v>
      </c>
      <c r="P237" s="125">
        <f>IF(P$51=0,0,P$51/NFM_fec!P$51)</f>
        <v>2.459703804713151</v>
      </c>
      <c r="Q237" s="125">
        <f>IF(Q$51=0,0,Q$51/NFM_fec!Q$51)</f>
        <v>2.4605761874699259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345</v>
      </c>
      <c r="B239" s="133">
        <f>IF(B$70=0,0,B$70/NFM_fec!B$70)</f>
        <v>1.5188029838498422</v>
      </c>
      <c r="C239" s="133">
        <f>IF(C$70=0,0,C$70/NFM_fec!C$70)</f>
        <v>1.5576252076782169</v>
      </c>
      <c r="D239" s="133">
        <f>IF(D$70=0,0,D$70/NFM_fec!D$70)</f>
        <v>1.5000296795813786</v>
      </c>
      <c r="E239" s="133">
        <f>IF(E$70=0,0,E$70/NFM_fec!E$70)</f>
        <v>1.4859723210405806</v>
      </c>
      <c r="F239" s="133">
        <f>IF(F$70=0,0,F$70/NFM_fec!F$70)</f>
        <v>1.4204724476034003</v>
      </c>
      <c r="G239" s="133">
        <f>IF(G$70=0,0,G$70/NFM_fec!G$70)</f>
        <v>1.3543287473651853</v>
      </c>
      <c r="H239" s="133">
        <f>IF(H$70=0,0,H$70/NFM_fec!H$70)</f>
        <v>1.235711680941936</v>
      </c>
      <c r="I239" s="133">
        <f>IF(I$70=0,0,I$70/NFM_fec!I$70)</f>
        <v>1.2089682434795541</v>
      </c>
      <c r="J239" s="133">
        <f>IF(J$70=0,0,J$70/NFM_fec!J$70)</f>
        <v>1.2044564463861829</v>
      </c>
      <c r="K239" s="133">
        <f>IF(K$70=0,0,K$70/NFM_fec!K$70)</f>
        <v>1.4957076302000225</v>
      </c>
      <c r="L239" s="133">
        <f>IF(L$70=0,0,L$70/NFM_fec!L$70)</f>
        <v>1.4874521819519844</v>
      </c>
      <c r="M239" s="133">
        <f>IF(M$70=0,0,M$70/NFM_fec!M$70)</f>
        <v>1.5904951616945078</v>
      </c>
      <c r="N239" s="133">
        <f>IF(N$70=0,0,N$70/NFM_fec!N$70)</f>
        <v>1.4123801406755649</v>
      </c>
      <c r="O239" s="133">
        <f>IF(O$70=0,0,O$70/NFM_fec!O$70)</f>
        <v>1.4400364670874093</v>
      </c>
      <c r="P239" s="133">
        <f>IF(P$70=0,0,P$70/NFM_fec!P$70)</f>
        <v>1.4074509695941457</v>
      </c>
      <c r="Q239" s="133">
        <f>IF(Q$70=0,0,Q$70/NFM_fec!Q$70)</f>
        <v>1.3450633955820692</v>
      </c>
    </row>
    <row r="240" spans="1:17" x14ac:dyDescent="0.25">
      <c r="A240" s="132" t="s">
        <v>84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83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82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81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80</v>
      </c>
      <c r="B244" s="128">
        <f>IF(B$75=0,0,B$75/NFM_fec!B$75)</f>
        <v>1.3192212070509</v>
      </c>
      <c r="C244" s="128">
        <f>IF(C$75=0,0,C$75/NFM_fec!C$75)</f>
        <v>1.2901746675477921</v>
      </c>
      <c r="D244" s="128">
        <f>IF(D$75=0,0,D$75/NFM_fec!D$75)</f>
        <v>1.2833521977528419</v>
      </c>
      <c r="E244" s="128">
        <f>IF(E$75=0,0,E$75/NFM_fec!E$75)</f>
        <v>1.2909078840952442</v>
      </c>
      <c r="F244" s="128">
        <f>IF(F$75=0,0,F$75/NFM_fec!F$75)</f>
        <v>1.2774359746353992</v>
      </c>
      <c r="G244" s="128">
        <f>IF(G$75=0,0,G$75/NFM_fec!G$75)</f>
        <v>1.2607557092754442</v>
      </c>
      <c r="H244" s="128">
        <f>IF(H$75=0,0,H$75/NFM_fec!H$75)</f>
        <v>1.2870465128798778</v>
      </c>
      <c r="I244" s="128">
        <f>IF(I$75=0,0,I$75/NFM_fec!I$75)</f>
        <v>1.2761613830579277</v>
      </c>
      <c r="J244" s="128">
        <f>IF(J$75=0,0,J$75/NFM_fec!J$75)</f>
        <v>1.2518158299102611</v>
      </c>
      <c r="K244" s="128">
        <f>IF(K$75=0,0,K$75/NFM_fec!K$75)</f>
        <v>1.2052373023965233</v>
      </c>
      <c r="L244" s="128">
        <f>IF(L$75=0,0,L$75/NFM_fec!L$75)</f>
        <v>1.1464697863666282</v>
      </c>
      <c r="M244" s="128">
        <f>IF(M$75=0,0,M$75/NFM_fec!M$75)</f>
        <v>1.1899045240262998</v>
      </c>
      <c r="N244" s="128">
        <f>IF(N$75=0,0,N$75/NFM_fec!N$75)</f>
        <v>1.1624570911831713</v>
      </c>
      <c r="O244" s="128">
        <f>IF(O$75=0,0,O$75/NFM_fec!O$75)</f>
        <v>1.2011569433156186</v>
      </c>
      <c r="P244" s="128">
        <f>IF(P$75=0,0,P$75/NFM_fec!P$75)</f>
        <v>1.2235551752682192</v>
      </c>
      <c r="Q244" s="128">
        <f>IF(Q$75=0,0,Q$75/NFM_fec!Q$75)</f>
        <v>1.1691722796397614</v>
      </c>
    </row>
    <row r="245" spans="1:17" x14ac:dyDescent="0.25">
      <c r="A245" s="127" t="s">
        <v>150</v>
      </c>
      <c r="B245" s="126">
        <f>IF(B$80=0,0,B$80/NFM_fec!B$80)</f>
        <v>1.0779428369955502</v>
      </c>
      <c r="C245" s="126">
        <f>IF(C$80=0,0,C$80/NFM_fec!C$80)</f>
        <v>0.9872312127055074</v>
      </c>
      <c r="D245" s="126">
        <f>IF(D$80=0,0,D$80/NFM_fec!D$80)</f>
        <v>0.90507105905149154</v>
      </c>
      <c r="E245" s="126">
        <f>IF(E$80=0,0,E$80/NFM_fec!E$80)</f>
        <v>0.9440217963254971</v>
      </c>
      <c r="F245" s="126">
        <f>IF(F$80=0,0,F$80/NFM_fec!F$80)</f>
        <v>0.83752930991680308</v>
      </c>
      <c r="G245" s="126">
        <f>IF(G$80=0,0,G$80/NFM_fec!G$80)</f>
        <v>1.0452422533655505</v>
      </c>
      <c r="H245" s="126">
        <f>IF(H$80=0,0,H$80/NFM_fec!H$80)</f>
        <v>1.0649329744712657</v>
      </c>
      <c r="I245" s="126">
        <f>IF(I$80=0,0,I$80/NFM_fec!I$80)</f>
        <v>1.0610578127954648</v>
      </c>
      <c r="J245" s="126">
        <f>IF(J$80=0,0,J$80/NFM_fec!J$80)</f>
        <v>1.0638086031695377</v>
      </c>
      <c r="K245" s="126">
        <f>IF(K$80=0,0,K$80/NFM_fec!K$80)</f>
        <v>1.0786076930767556</v>
      </c>
      <c r="L245" s="126">
        <f>IF(L$80=0,0,L$80/NFM_fec!L$80)</f>
        <v>1.1112723362444523</v>
      </c>
      <c r="M245" s="126">
        <f>IF(M$80=0,0,M$80/NFM_fec!M$80)</f>
        <v>1.0977485824375097</v>
      </c>
      <c r="N245" s="126">
        <f>IF(N$80=0,0,N$80/NFM_fec!N$80)</f>
        <v>1.0791162209786749</v>
      </c>
      <c r="O245" s="126">
        <f>IF(O$80=0,0,O$80/NFM_fec!O$80)</f>
        <v>1.066585668216359</v>
      </c>
      <c r="P245" s="126">
        <f>IF(P$80=0,0,P$80/NFM_fec!P$80)</f>
        <v>1.0849026037266734</v>
      </c>
      <c r="Q245" s="126">
        <f>IF(Q$80=0,0,Q$80/NFM_fec!Q$80)</f>
        <v>1.0633762177586146</v>
      </c>
    </row>
    <row r="246" spans="1:17" x14ac:dyDescent="0.25">
      <c r="A246" s="127" t="s">
        <v>149</v>
      </c>
      <c r="B246" s="126">
        <f>IF(B$87=0,0,B$87/NFM_fec!B$87)</f>
        <v>1.2747922662713123</v>
      </c>
      <c r="C246" s="126">
        <f>IF(C$87=0,0,C$87/NFM_fec!C$87)</f>
        <v>1.4240699729821302</v>
      </c>
      <c r="D246" s="126">
        <f>IF(D$87=0,0,D$87/NFM_fec!D$87)</f>
        <v>1.3332463961236714</v>
      </c>
      <c r="E246" s="126">
        <f>IF(E$87=0,0,E$87/NFM_fec!E$87)</f>
        <v>1.3013038702405244</v>
      </c>
      <c r="F246" s="126">
        <f>IF(F$87=0,0,F$87/NFM_fec!F$87)</f>
        <v>1.2544285713234109</v>
      </c>
      <c r="G246" s="126">
        <f>IF(G$87=0,0,G$87/NFM_fec!G$87)</f>
        <v>1.0124070018468472</v>
      </c>
      <c r="H246" s="126">
        <f>IF(H$87=0,0,H$87/NFM_fec!H$87)</f>
        <v>0.79625241489458076</v>
      </c>
      <c r="I246" s="126">
        <f>IF(I$87=0,0,I$87/NFM_fec!I$87)</f>
        <v>0.75266387010035873</v>
      </c>
      <c r="J246" s="126">
        <f>IF(J$87=0,0,J$87/NFM_fec!J$87)</f>
        <v>0.7356511176852214</v>
      </c>
      <c r="K246" s="126">
        <f>IF(K$87=0,0,K$87/NFM_fec!K$87)</f>
        <v>1.3056827500643395</v>
      </c>
      <c r="L246" s="126">
        <f>IF(L$87=0,0,L$87/NFM_fec!L$87)</f>
        <v>1.3634988296533397</v>
      </c>
      <c r="M246" s="126">
        <f>IF(M$87=0,0,M$87/NFM_fec!M$87)</f>
        <v>1.5359957818631031</v>
      </c>
      <c r="N246" s="126">
        <f>IF(N$87=0,0,N$87/NFM_fec!N$87)</f>
        <v>1.3307483803452436</v>
      </c>
      <c r="O246" s="126">
        <f>IF(O$87=0,0,O$87/NFM_fec!O$87)</f>
        <v>1.251816008848144</v>
      </c>
      <c r="P246" s="126">
        <f>IF(P$87=0,0,P$87/NFM_fec!P$87)</f>
        <v>1.1603645858759952</v>
      </c>
      <c r="Q246" s="126">
        <f>IF(Q$87=0,0,Q$87/NFM_fec!Q$87)</f>
        <v>1.0665814419190391</v>
      </c>
    </row>
    <row r="247" spans="1:17" x14ac:dyDescent="0.25">
      <c r="A247" s="72" t="s">
        <v>148</v>
      </c>
      <c r="B247" s="125">
        <f>IF(B$94=0,0,B$94/NFM_fec!B$94)</f>
        <v>2.6809191409270454</v>
      </c>
      <c r="C247" s="125">
        <f>IF(C$94=0,0,C$94/NFM_fec!C$94)</f>
        <v>2.66603571949629</v>
      </c>
      <c r="D247" s="125">
        <f>IF(D$94=0,0,D$94/NFM_fec!D$94)</f>
        <v>2.6978088868530783</v>
      </c>
      <c r="E247" s="125">
        <f>IF(E$94=0,0,E$94/NFM_fec!E$94)</f>
        <v>2.6545738105549077</v>
      </c>
      <c r="F247" s="125">
        <f>IF(F$94=0,0,F$94/NFM_fec!F$94)</f>
        <v>2.5940131157050907</v>
      </c>
      <c r="G247" s="125">
        <f>IF(G$94=0,0,G$94/NFM_fec!G$94)</f>
        <v>2.5419928173617565</v>
      </c>
      <c r="H247" s="125">
        <f>IF(H$94=0,0,H$94/NFM_fec!H$94)</f>
        <v>2.4377097248060036</v>
      </c>
      <c r="I247" s="125">
        <f>IF(I$94=0,0,I$94/NFM_fec!I$94)</f>
        <v>2.4148610419243806</v>
      </c>
      <c r="J247" s="125">
        <f>IF(J$94=0,0,J$94/NFM_fec!J$94)</f>
        <v>2.4270611575368823</v>
      </c>
      <c r="K247" s="125">
        <f>IF(K$94=0,0,K$94/NFM_fec!K$94)</f>
        <v>2.5308617449918116</v>
      </c>
      <c r="L247" s="125">
        <f>IF(L$94=0,0,L$94/NFM_fec!L$94)</f>
        <v>2.3436839280747557</v>
      </c>
      <c r="M247" s="125">
        <f>IF(M$94=0,0,M$94/NFM_fec!M$94)</f>
        <v>2.4528379163348233</v>
      </c>
      <c r="N247" s="125">
        <f>IF(N$94=0,0,N$94/NFM_fec!N$94)</f>
        <v>2.0580923271366478</v>
      </c>
      <c r="O247" s="125">
        <f>IF(O$94=0,0,O$94/NFM_fec!O$94)</f>
        <v>2.408630816228523</v>
      </c>
      <c r="P247" s="125">
        <f>IF(P$94=0,0,P$94/NFM_fec!P$94)</f>
        <v>2.4311020388630236</v>
      </c>
      <c r="Q247" s="125">
        <f>IF(Q$94=0,0,Q$94/NFM_fec!Q$94)</f>
        <v>2.3561425083484657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168</v>
      </c>
      <c r="B249" s="133">
        <f>IF(B$112=0,0,(B$112-B$154)/NFM_fec!B$112)</f>
        <v>1.6512245556519736</v>
      </c>
      <c r="C249" s="133">
        <f>IF(C$112=0,0,(C$112-C$154)/NFM_fec!C$112)</f>
        <v>1.5786939584275053</v>
      </c>
      <c r="D249" s="133">
        <f>IF(D$112=0,0,(D$112-D$154)/NFM_fec!D$112)</f>
        <v>1.5824565674346678</v>
      </c>
      <c r="E249" s="133">
        <f>IF(E$112=0,0,(E$112-E$154)/NFM_fec!E$112)</f>
        <v>1.4829189601743633</v>
      </c>
      <c r="F249" s="133">
        <f>IF(F$112=0,0,(F$112-F$154)/NFM_fec!F$112)</f>
        <v>1.3720096249114777</v>
      </c>
      <c r="G249" s="133">
        <f>IF(G$112=0,0,(G$112-G$154)/NFM_fec!G$112)</f>
        <v>1.3427397979867046</v>
      </c>
      <c r="H249" s="133">
        <f>IF(H$112=0,0,(H$112-H$154)/NFM_fec!H$112)</f>
        <v>1.2796938931545245</v>
      </c>
      <c r="I249" s="133">
        <f>IF(I$112=0,0,(I$112-I$154)/NFM_fec!I$112)</f>
        <v>1.2588986707194356</v>
      </c>
      <c r="J249" s="133">
        <f>IF(J$112=0,0,(J$112-J$154)/NFM_fec!J$112)</f>
        <v>1.2149050363003526</v>
      </c>
      <c r="K249" s="133">
        <f>IF(K$112=0,0,(K$112-K$154)/NFM_fec!K$112)</f>
        <v>1.2356922514700353</v>
      </c>
      <c r="L249" s="133">
        <f>IF(L$112=0,0,(L$112-L$154)/NFM_fec!L$112)</f>
        <v>1.1817472839091729</v>
      </c>
      <c r="M249" s="133">
        <f>IF(M$112=0,0,(M$112-M$154)/NFM_fec!M$112)</f>
        <v>1.2163591777996896</v>
      </c>
      <c r="N249" s="133">
        <f>IF(N$112=0,0,(N$112-N$154)/NFM_fec!N$112)</f>
        <v>1.1187765010073971</v>
      </c>
      <c r="O249" s="133">
        <f>IF(O$112=0,0,(O$112-O$154)/NFM_fec!O$112)</f>
        <v>1.1410684433659564</v>
      </c>
      <c r="P249" s="133">
        <f>IF(P$112=0,0,(P$112-P$154)/NFM_fec!P$112)</f>
        <v>1.1020152820626563</v>
      </c>
      <c r="Q249" s="133">
        <f>IF(Q$112=0,0,(Q$112-Q$154)/NFM_fec!Q$112)</f>
        <v>1.083615828494165</v>
      </c>
    </row>
    <row r="250" spans="1:17" x14ac:dyDescent="0.25">
      <c r="A250" s="132" t="s">
        <v>84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83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82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81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80</v>
      </c>
      <c r="B254" s="128">
        <f>IF(B$117=0,0,B$117/NFM_fec!B$117)</f>
        <v>1.3289192509341266</v>
      </c>
      <c r="C254" s="128">
        <f>IF(C$117=0,0,C$117/NFM_fec!C$117)</f>
        <v>1.2392061826681369</v>
      </c>
      <c r="D254" s="128">
        <f>IF(D$117=0,0,D$117/NFM_fec!D$117)</f>
        <v>1.2183072833005062</v>
      </c>
      <c r="E254" s="128">
        <f>IF(E$117=0,0,E$117/NFM_fec!E$117)</f>
        <v>1.2090726697956979</v>
      </c>
      <c r="F254" s="128">
        <f>IF(F$117=0,0,F$117/NFM_fec!F$117)</f>
        <v>1.2062182149826681</v>
      </c>
      <c r="G254" s="128">
        <f>IF(G$117=0,0,G$117/NFM_fec!G$117)</f>
        <v>1.1784383855733318</v>
      </c>
      <c r="H254" s="128">
        <f>IF(H$117=0,0,H$117/NFM_fec!H$117)</f>
        <v>1.1678520232436582</v>
      </c>
      <c r="I254" s="128">
        <f>IF(I$117=0,0,I$117/NFM_fec!I$117)</f>
        <v>1.2158893811315963</v>
      </c>
      <c r="J254" s="128">
        <f>IF(J$117=0,0,J$117/NFM_fec!J$117)</f>
        <v>1.1889466974517595</v>
      </c>
      <c r="K254" s="128">
        <f>IF(K$117=0,0,K$117/NFM_fec!K$117)</f>
        <v>1.1519398309411135</v>
      </c>
      <c r="L254" s="128">
        <f>IF(L$117=0,0,L$117/NFM_fec!L$117)</f>
        <v>1.1766006556966209</v>
      </c>
      <c r="M254" s="128">
        <f>IF(M$117=0,0,M$117/NFM_fec!M$117)</f>
        <v>1.1863205290435794</v>
      </c>
      <c r="N254" s="128">
        <f>IF(N$117=0,0,N$117/NFM_fec!N$117)</f>
        <v>1.1689895996995368</v>
      </c>
      <c r="O254" s="128">
        <f>IF(O$117=0,0,O$117/NFM_fec!O$117)</f>
        <v>1.2026267179606358</v>
      </c>
      <c r="P254" s="128">
        <f>IF(P$117=0,0,P$117/NFM_fec!P$117)</f>
        <v>1.1307302622698239</v>
      </c>
      <c r="Q254" s="128">
        <f>IF(Q$117=0,0,Q$117/NFM_fec!Q$117)</f>
        <v>1.1299759459617771</v>
      </c>
    </row>
    <row r="255" spans="1:17" x14ac:dyDescent="0.25">
      <c r="A255" s="127" t="s">
        <v>147</v>
      </c>
      <c r="B255" s="126">
        <f>IF(B$122=0,0,B$122/NFM_fec!B$122)</f>
        <v>1.6012919984630811</v>
      </c>
      <c r="C255" s="126">
        <f>IF(C$122=0,0,C$122/NFM_fec!C$122)</f>
        <v>1.4482055052993419</v>
      </c>
      <c r="D255" s="126">
        <f>IF(D$122=0,0,D$122/NFM_fec!D$122)</f>
        <v>1.4290167708834349</v>
      </c>
      <c r="E255" s="126">
        <f>IF(E$122=0,0,E$122/NFM_fec!E$122)</f>
        <v>1.3049537609172002</v>
      </c>
      <c r="F255" s="126">
        <f>IF(F$122=0,0,F$122/NFM_fec!F$122)</f>
        <v>1.1791378209525207</v>
      </c>
      <c r="G255" s="126">
        <f>IF(G$122=0,0,G$122/NFM_fec!G$122)</f>
        <v>1.2521116870447633</v>
      </c>
      <c r="H255" s="126">
        <f>IF(H$122=0,0,H$122/NFM_fec!H$122)</f>
        <v>1.2534718460941636</v>
      </c>
      <c r="I255" s="126">
        <f>IF(I$122=0,0,I$122/NFM_fec!I$122)</f>
        <v>1.2471557737578518</v>
      </c>
      <c r="J255" s="126">
        <f>IF(J$122=0,0,J$122/NFM_fec!J$122)</f>
        <v>1.1401346627053015</v>
      </c>
      <c r="K255" s="126">
        <f>IF(K$122=0,0,K$122/NFM_fec!K$122)</f>
        <v>1.0079222351637336</v>
      </c>
      <c r="L255" s="126">
        <f>IF(L$122=0,0,L$122/NFM_fec!L$122)</f>
        <v>1.0090730776520713</v>
      </c>
      <c r="M255" s="126">
        <f>IF(M$122=0,0,M$122/NFM_fec!M$122)</f>
        <v>1.0441899666878094</v>
      </c>
      <c r="N255" s="126">
        <f>IF(N$122=0,0,N$122/NFM_fec!N$122)</f>
        <v>1.000762027518638</v>
      </c>
      <c r="O255" s="126">
        <f>IF(O$122=0,0,O$122/NFM_fec!O$122)</f>
        <v>0.99278030069093504</v>
      </c>
      <c r="P255" s="126">
        <f>IF(P$122=0,0,P$122/NFM_fec!P$122)</f>
        <v>0.96300400292734933</v>
      </c>
      <c r="Q255" s="126">
        <f>IF(Q$122=0,0,Q$122/NFM_fec!Q$122)</f>
        <v>0.95157057535774947</v>
      </c>
    </row>
    <row r="256" spans="1:17" x14ac:dyDescent="0.25">
      <c r="A256" s="127" t="s">
        <v>146</v>
      </c>
      <c r="B256" s="126">
        <f>IF(B$130=0,0,B$130/NFM_fec!B$130)</f>
        <v>1.2350208163356564</v>
      </c>
      <c r="C256" s="126">
        <f>IF(C$130=0,0,C$130/NFM_fec!C$130)</f>
        <v>1.2786872232414606</v>
      </c>
      <c r="D256" s="126">
        <f>IF(D$130=0,0,D$130/NFM_fec!D$130)</f>
        <v>1.3237970555176055</v>
      </c>
      <c r="E256" s="126">
        <f>IF(E$130=0,0,E$130/NFM_fec!E$130)</f>
        <v>1.2435586479572525</v>
      </c>
      <c r="F256" s="126">
        <f>IF(F$130=0,0,F$130/NFM_fec!F$130)</f>
        <v>1.1888419194105952</v>
      </c>
      <c r="G256" s="126">
        <f>IF(G$130=0,0,G$130/NFM_fec!G$130)</f>
        <v>1.0268359724077634</v>
      </c>
      <c r="H256" s="126">
        <f>IF(H$130=0,0,H$130/NFM_fec!H$130)</f>
        <v>0.83028982418365327</v>
      </c>
      <c r="I256" s="126">
        <f>IF(I$130=0,0,I$130/NFM_fec!I$130)</f>
        <v>0.82165586480559283</v>
      </c>
      <c r="J256" s="126">
        <f>IF(J$130=0,0,J$130/NFM_fec!J$130)</f>
        <v>0.77557666473669651</v>
      </c>
      <c r="K256" s="126">
        <f>IF(K$130=0,0,K$130/NFM_fec!K$130)</f>
        <v>1.1514726331884344</v>
      </c>
      <c r="L256" s="126">
        <f>IF(L$130=0,0,L$130/NFM_fec!L$130)</f>
        <v>1.0820515412175826</v>
      </c>
      <c r="M256" s="126">
        <f>IF(M$130=0,0,M$130/NFM_fec!M$130)</f>
        <v>1.1100640217282141</v>
      </c>
      <c r="N256" s="126">
        <f>IF(N$130=0,0,N$130/NFM_fec!N$130)</f>
        <v>0.93347668635608805</v>
      </c>
      <c r="O256" s="126">
        <f>IF(O$130=0,0,O$130/NFM_fec!O$130)</f>
        <v>0.9650096229707642</v>
      </c>
      <c r="P256" s="126">
        <f>IF(P$130=0,0,P$130/NFM_fec!P$130)</f>
        <v>0.85879691923386248</v>
      </c>
      <c r="Q256" s="126">
        <f>IF(Q$130=0,0,Q$130/NFM_fec!Q$130)</f>
        <v>0.78696444275800215</v>
      </c>
    </row>
    <row r="257" spans="1:17" x14ac:dyDescent="0.25">
      <c r="A257" s="72" t="s">
        <v>145</v>
      </c>
      <c r="B257" s="125">
        <f>IF(B$137=0,0,B$137/NFM_fec!B$137)</f>
        <v>2.8867849945014914</v>
      </c>
      <c r="C257" s="125">
        <f>IF(C$137=0,0,C$137/NFM_fec!C$137)</f>
        <v>2.8335902083630029</v>
      </c>
      <c r="D257" s="125">
        <f>IF(D$137=0,0,D$137/NFM_fec!D$137)</f>
        <v>2.8858115478995572</v>
      </c>
      <c r="E257" s="125">
        <f>IF(E$137=0,0,E$137/NFM_fec!E$137)</f>
        <v>2.8221967344243355</v>
      </c>
      <c r="F257" s="125">
        <f>IF(F$137=0,0,F$137/NFM_fec!F$137)</f>
        <v>2.7628633268898919</v>
      </c>
      <c r="G257" s="125">
        <f>IF(G$137=0,0,G$137/NFM_fec!G$137)</f>
        <v>2.4853386471430596</v>
      </c>
      <c r="H257" s="125">
        <f>IF(H$137=0,0,H$137/NFM_fec!H$137)</f>
        <v>2.4979056879760395</v>
      </c>
      <c r="I257" s="125">
        <f>IF(I$137=0,0,I$137/NFM_fec!I$137)</f>
        <v>2.3325443419885001</v>
      </c>
      <c r="J257" s="125">
        <f>IF(J$137=0,0,J$137/NFM_fec!J$137)</f>
        <v>2.5269672168810113</v>
      </c>
      <c r="K257" s="125">
        <f>IF(K$137=0,0,K$137/NFM_fec!K$137)</f>
        <v>2.3865132028373552</v>
      </c>
      <c r="L257" s="125">
        <f>IF(L$137=0,0,L$137/NFM_fec!L$137)</f>
        <v>2.1942545487462715</v>
      </c>
      <c r="M257" s="125">
        <f>IF(M$137=0,0,M$137/NFM_fec!M$137)</f>
        <v>2.2198001769722024</v>
      </c>
      <c r="N257" s="125">
        <f>IF(N$137=0,0,N$137/NFM_fec!N$137)</f>
        <v>2.0874942115541608</v>
      </c>
      <c r="O257" s="125">
        <f>IF(O$137=0,0,O$137/NFM_fec!O$137)</f>
        <v>2.1500867967553439</v>
      </c>
      <c r="P257" s="125">
        <f>IF(P$137=0,0,P$137/NFM_fec!P$137)</f>
        <v>2.2359151364015579</v>
      </c>
      <c r="Q257" s="125">
        <f>IF(Q$137=0,0,Q$137/NFM_fec!Q$137)</f>
        <v>2.2490935609305298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79</v>
      </c>
      <c r="B3" s="46">
        <f>SUM(B4,B7)</f>
        <v>205632.54052442004</v>
      </c>
      <c r="C3" s="46">
        <f t="shared" ref="C3:Q3" si="0">SUM(C4,C7)</f>
        <v>213239.87361063279</v>
      </c>
      <c r="D3" s="46">
        <f t="shared" si="0"/>
        <v>217881.38503619836</v>
      </c>
      <c r="E3" s="46">
        <f t="shared" si="0"/>
        <v>214688.49135853886</v>
      </c>
      <c r="F3" s="46">
        <f t="shared" si="0"/>
        <v>209043.59901123479</v>
      </c>
      <c r="G3" s="46">
        <f t="shared" si="0"/>
        <v>214187.04664683438</v>
      </c>
      <c r="H3" s="46">
        <f t="shared" si="0"/>
        <v>217361.22266986308</v>
      </c>
      <c r="I3" s="46">
        <f t="shared" si="0"/>
        <v>222050.06519816216</v>
      </c>
      <c r="J3" s="46">
        <f t="shared" si="0"/>
        <v>221181.86982197239</v>
      </c>
      <c r="K3" s="46">
        <f t="shared" si="0"/>
        <v>211040.89490886909</v>
      </c>
      <c r="L3" s="46">
        <f t="shared" si="0"/>
        <v>224217.79885043445</v>
      </c>
      <c r="M3" s="46">
        <f t="shared" si="0"/>
        <v>227175.50214538618</v>
      </c>
      <c r="N3" s="46">
        <f t="shared" si="0"/>
        <v>223424.00917680658</v>
      </c>
      <c r="O3" s="46">
        <f t="shared" si="0"/>
        <v>221788.34906461631</v>
      </c>
      <c r="P3" s="46">
        <f t="shared" si="0"/>
        <v>227411.95593795786</v>
      </c>
      <c r="Q3" s="46">
        <f t="shared" si="0"/>
        <v>240638.97897833015</v>
      </c>
    </row>
    <row r="4" spans="1:17" x14ac:dyDescent="0.25">
      <c r="A4" s="110" t="s">
        <v>179</v>
      </c>
      <c r="B4" s="120">
        <f>SUM(B5:B6)</f>
        <v>128853.21364789407</v>
      </c>
      <c r="C4" s="120">
        <f t="shared" ref="C4:Q4" si="1">SUM(C5:C6)</f>
        <v>127152.54998059093</v>
      </c>
      <c r="D4" s="120">
        <f t="shared" si="1"/>
        <v>125836.90894096345</v>
      </c>
      <c r="E4" s="120">
        <f t="shared" si="1"/>
        <v>122714.9660732029</v>
      </c>
      <c r="F4" s="120">
        <f t="shared" si="1"/>
        <v>122054.08286666661</v>
      </c>
      <c r="G4" s="120">
        <f t="shared" si="1"/>
        <v>124609.13915797253</v>
      </c>
      <c r="H4" s="120">
        <f t="shared" si="1"/>
        <v>124945.57726897678</v>
      </c>
      <c r="I4" s="120">
        <f t="shared" si="1"/>
        <v>128110.91889999153</v>
      </c>
      <c r="J4" s="120">
        <f t="shared" si="1"/>
        <v>123589.36277917406</v>
      </c>
      <c r="K4" s="120">
        <f t="shared" si="1"/>
        <v>111092.62096847818</v>
      </c>
      <c r="L4" s="120">
        <f t="shared" si="1"/>
        <v>122522.72842367568</v>
      </c>
      <c r="M4" s="120">
        <f t="shared" si="1"/>
        <v>125874.92942309851</v>
      </c>
      <c r="N4" s="120">
        <f t="shared" si="1"/>
        <v>124630.86511017264</v>
      </c>
      <c r="O4" s="120">
        <f t="shared" si="1"/>
        <v>123722.45927620603</v>
      </c>
      <c r="P4" s="120">
        <f t="shared" si="1"/>
        <v>127512.13192906851</v>
      </c>
      <c r="Q4" s="120">
        <f t="shared" si="1"/>
        <v>139298.75165501281</v>
      </c>
    </row>
    <row r="5" spans="1:17" x14ac:dyDescent="0.25">
      <c r="A5" s="179" t="s">
        <v>62</v>
      </c>
      <c r="B5" s="189">
        <v>50401.755559824545</v>
      </c>
      <c r="C5" s="189">
        <v>51586.2092126672</v>
      </c>
      <c r="D5" s="189">
        <v>52364.96736730713</v>
      </c>
      <c r="E5" s="189">
        <v>52799.855375396139</v>
      </c>
      <c r="F5" s="189">
        <v>52638.151981918119</v>
      </c>
      <c r="G5" s="189">
        <v>53461.140366771258</v>
      </c>
      <c r="H5" s="189">
        <v>55299.801613106436</v>
      </c>
      <c r="I5" s="189">
        <v>57101.972978422593</v>
      </c>
      <c r="J5" s="189">
        <v>60192.189704274184</v>
      </c>
      <c r="K5" s="189">
        <v>53330.856255589359</v>
      </c>
      <c r="L5" s="189">
        <v>61328.200319073905</v>
      </c>
      <c r="M5" s="189">
        <v>62617.226736925368</v>
      </c>
      <c r="N5" s="189">
        <v>59988.588018839509</v>
      </c>
      <c r="O5" s="189">
        <v>58829.646363703978</v>
      </c>
      <c r="P5" s="189">
        <v>58557.114505622092</v>
      </c>
      <c r="Q5" s="189">
        <v>66380.739866064017</v>
      </c>
    </row>
    <row r="6" spans="1:17" x14ac:dyDescent="0.25">
      <c r="A6" s="179" t="s">
        <v>41</v>
      </c>
      <c r="B6" s="189">
        <v>78451.458088069528</v>
      </c>
      <c r="C6" s="189">
        <v>75566.340767923743</v>
      </c>
      <c r="D6" s="189">
        <v>73471.94157365631</v>
      </c>
      <c r="E6" s="189">
        <v>69915.110697806755</v>
      </c>
      <c r="F6" s="189">
        <v>69415.930884748479</v>
      </c>
      <c r="G6" s="189">
        <v>71147.998791201273</v>
      </c>
      <c r="H6" s="189">
        <v>69645.77565587034</v>
      </c>
      <c r="I6" s="189">
        <v>71008.945921568942</v>
      </c>
      <c r="J6" s="189">
        <v>63397.173074899882</v>
      </c>
      <c r="K6" s="189">
        <v>57761.76471288882</v>
      </c>
      <c r="L6" s="189">
        <v>61194.528104601777</v>
      </c>
      <c r="M6" s="189">
        <v>63257.70268617315</v>
      </c>
      <c r="N6" s="189">
        <v>64642.277091333133</v>
      </c>
      <c r="O6" s="189">
        <v>64892.812912502057</v>
      </c>
      <c r="P6" s="189">
        <v>68955.017423446407</v>
      </c>
      <c r="Q6" s="189">
        <v>72918.011788948788</v>
      </c>
    </row>
    <row r="7" spans="1:17" x14ac:dyDescent="0.25">
      <c r="A7" s="223" t="s">
        <v>40</v>
      </c>
      <c r="B7" s="118">
        <v>76779.326876525971</v>
      </c>
      <c r="C7" s="118">
        <v>86087.32363004185</v>
      </c>
      <c r="D7" s="118">
        <v>92044.476095234932</v>
      </c>
      <c r="E7" s="118">
        <v>91973.525285335942</v>
      </c>
      <c r="F7" s="118">
        <v>86989.516144568188</v>
      </c>
      <c r="G7" s="118">
        <v>89577.907488861849</v>
      </c>
      <c r="H7" s="118">
        <v>92415.645400886307</v>
      </c>
      <c r="I7" s="118">
        <v>93939.146298170614</v>
      </c>
      <c r="J7" s="118">
        <v>97592.50704279833</v>
      </c>
      <c r="K7" s="118">
        <v>99948.273940390907</v>
      </c>
      <c r="L7" s="118">
        <v>101695.07042675877</v>
      </c>
      <c r="M7" s="118">
        <v>101300.57272228767</v>
      </c>
      <c r="N7" s="118">
        <v>98793.144066633933</v>
      </c>
      <c r="O7" s="118">
        <v>98065.889788410263</v>
      </c>
      <c r="P7" s="118">
        <v>99899.824008889351</v>
      </c>
      <c r="Q7" s="118">
        <v>101340.22732331736</v>
      </c>
    </row>
    <row r="8" spans="1:17" x14ac:dyDescent="0.25">
      <c r="B8" s="13"/>
    </row>
    <row r="9" spans="1:17" x14ac:dyDescent="0.25">
      <c r="A9" s="31" t="s">
        <v>144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178</v>
      </c>
      <c r="B10" s="215">
        <v>62362.761378855139</v>
      </c>
      <c r="C10" s="215">
        <v>64742.604300376945</v>
      </c>
      <c r="D10" s="215">
        <v>67303.370377468033</v>
      </c>
      <c r="E10" s="215">
        <v>72972.516669982258</v>
      </c>
      <c r="F10" s="215">
        <v>70776.390815835242</v>
      </c>
      <c r="G10" s="215">
        <v>72153.41486299994</v>
      </c>
      <c r="H10" s="215">
        <v>72099.440994541277</v>
      </c>
      <c r="I10" s="215">
        <v>77692.56695731706</v>
      </c>
      <c r="J10" s="215">
        <v>79872.610618384802</v>
      </c>
      <c r="K10" s="215">
        <v>70430.191402794415</v>
      </c>
      <c r="L10" s="215">
        <v>77875.792606917457</v>
      </c>
      <c r="M10" s="215">
        <v>80001.934296334162</v>
      </c>
      <c r="N10" s="215">
        <v>81144.919789627602</v>
      </c>
      <c r="O10" s="215">
        <v>85607.027308585341</v>
      </c>
      <c r="P10" s="215">
        <v>84701.804294404748</v>
      </c>
      <c r="Q10" s="215">
        <v>86440.62947288953</v>
      </c>
    </row>
    <row r="11" spans="1:17" x14ac:dyDescent="0.25">
      <c r="A11" s="222" t="s">
        <v>177</v>
      </c>
      <c r="B11" s="214">
        <v>26013.374692114834</v>
      </c>
      <c r="C11" s="214">
        <v>26250.301578039202</v>
      </c>
      <c r="D11" s="214">
        <v>25453.594928796134</v>
      </c>
      <c r="E11" s="214">
        <v>26520.457672772052</v>
      </c>
      <c r="F11" s="214">
        <v>25858.599737731543</v>
      </c>
      <c r="G11" s="214">
        <v>26295.48770740327</v>
      </c>
      <c r="H11" s="214">
        <v>25164.489962998527</v>
      </c>
      <c r="I11" s="214">
        <v>26752.502007489355</v>
      </c>
      <c r="J11" s="214">
        <v>23699.950095537217</v>
      </c>
      <c r="K11" s="214">
        <v>23556.310380737039</v>
      </c>
      <c r="L11" s="214">
        <v>23457.330920277145</v>
      </c>
      <c r="M11" s="214">
        <v>23395.724224551428</v>
      </c>
      <c r="N11" s="214">
        <v>23507.848022515431</v>
      </c>
      <c r="O11" s="214">
        <v>23232.311846420504</v>
      </c>
      <c r="P11" s="214">
        <v>24457.299725274032</v>
      </c>
      <c r="Q11" s="214">
        <v>23732.061206377468</v>
      </c>
    </row>
    <row r="12" spans="1:17" x14ac:dyDescent="0.25">
      <c r="A12" s="221" t="s">
        <v>176</v>
      </c>
      <c r="B12" s="213">
        <v>1939.0830610897251</v>
      </c>
      <c r="C12" s="213">
        <v>2329.3815990718294</v>
      </c>
      <c r="D12" s="213">
        <v>2463.9051534551745</v>
      </c>
      <c r="E12" s="213">
        <v>2677.5381618724268</v>
      </c>
      <c r="F12" s="213">
        <v>2449.8960323565407</v>
      </c>
      <c r="G12" s="213">
        <v>2528.2494563218097</v>
      </c>
      <c r="H12" s="213">
        <v>2542.4387565199781</v>
      </c>
      <c r="I12" s="213">
        <v>2558.5131186839153</v>
      </c>
      <c r="J12" s="213">
        <v>2628.7231089599745</v>
      </c>
      <c r="K12" s="213">
        <v>2882.554932553051</v>
      </c>
      <c r="L12" s="213">
        <v>2606.7986364527583</v>
      </c>
      <c r="M12" s="213">
        <v>2580.4864497430704</v>
      </c>
      <c r="N12" s="213">
        <v>2594.1461304676754</v>
      </c>
      <c r="O12" s="213">
        <v>2739.1332832511289</v>
      </c>
      <c r="P12" s="213">
        <v>2767.2917194268643</v>
      </c>
      <c r="Q12" s="213">
        <v>2911.2264729770145</v>
      </c>
    </row>
    <row r="13" spans="1:17" x14ac:dyDescent="0.25">
      <c r="B13" s="13"/>
    </row>
    <row r="14" spans="1:17" x14ac:dyDescent="0.25">
      <c r="A14" s="31" t="s">
        <v>143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178</v>
      </c>
      <c r="B15" s="120">
        <v>71683.068198727924</v>
      </c>
      <c r="C15" s="120">
        <v>72657.507306726955</v>
      </c>
      <c r="D15" s="120">
        <v>73615.036377370299</v>
      </c>
      <c r="E15" s="120">
        <v>80329.5233101802</v>
      </c>
      <c r="F15" s="120">
        <v>81375.646792640488</v>
      </c>
      <c r="G15" s="120">
        <v>81955.971375365072</v>
      </c>
      <c r="H15" s="120">
        <v>82578.079508540133</v>
      </c>
      <c r="I15" s="120">
        <v>86406.812727161916</v>
      </c>
      <c r="J15" s="120">
        <v>89134.211545486396</v>
      </c>
      <c r="K15" s="120">
        <v>85541.841728085317</v>
      </c>
      <c r="L15" s="120">
        <v>90252.780323612766</v>
      </c>
      <c r="M15" s="120">
        <v>90522.291522658765</v>
      </c>
      <c r="N15" s="120">
        <v>91037.580291270744</v>
      </c>
      <c r="O15" s="120">
        <v>95058.520001502809</v>
      </c>
      <c r="P15" s="120">
        <v>94394.678036176861</v>
      </c>
      <c r="Q15" s="120">
        <v>96857.601891130093</v>
      </c>
    </row>
    <row r="16" spans="1:17" x14ac:dyDescent="0.25">
      <c r="A16" s="180" t="s">
        <v>177</v>
      </c>
      <c r="B16" s="189">
        <v>29766.357332683467</v>
      </c>
      <c r="C16" s="189">
        <v>29516.376995128074</v>
      </c>
      <c r="D16" s="189">
        <v>29949.386745897809</v>
      </c>
      <c r="E16" s="189">
        <v>30706.993597596287</v>
      </c>
      <c r="F16" s="189">
        <v>30713.899692165745</v>
      </c>
      <c r="G16" s="189">
        <v>30241.910630293412</v>
      </c>
      <c r="H16" s="189">
        <v>30446.971741984846</v>
      </c>
      <c r="I16" s="189">
        <v>31318.95941813539</v>
      </c>
      <c r="J16" s="189">
        <v>30399.01743847418</v>
      </c>
      <c r="K16" s="189">
        <v>31257.746430719373</v>
      </c>
      <c r="L16" s="189">
        <v>30691.48113207845</v>
      </c>
      <c r="M16" s="189">
        <v>30808.517384612769</v>
      </c>
      <c r="N16" s="189">
        <v>30087.010450930662</v>
      </c>
      <c r="O16" s="189">
        <v>30673.633637730425</v>
      </c>
      <c r="P16" s="189">
        <v>30858.013897884211</v>
      </c>
      <c r="Q16" s="189">
        <v>31379.353390267777</v>
      </c>
    </row>
    <row r="17" spans="1:17" x14ac:dyDescent="0.25">
      <c r="A17" s="108" t="s">
        <v>176</v>
      </c>
      <c r="B17" s="118">
        <v>2271.4256234330273</v>
      </c>
      <c r="C17" s="118">
        <v>2545.2213315388908</v>
      </c>
      <c r="D17" s="118">
        <v>2700.9425200267942</v>
      </c>
      <c r="E17" s="118">
        <v>2936.3281629251533</v>
      </c>
      <c r="F17" s="118">
        <v>2892.1623722555269</v>
      </c>
      <c r="G17" s="118">
        <v>2999.9550215888617</v>
      </c>
      <c r="H17" s="118">
        <v>2928.2140065404169</v>
      </c>
      <c r="I17" s="118">
        <v>2977.8902967796935</v>
      </c>
      <c r="J17" s="118">
        <v>3119.3887236452356</v>
      </c>
      <c r="K17" s="118">
        <v>3301.3776680449746</v>
      </c>
      <c r="L17" s="118">
        <v>3287.4302712986901</v>
      </c>
      <c r="M17" s="118">
        <v>3296.8011496205245</v>
      </c>
      <c r="N17" s="118">
        <v>3284.8307316653722</v>
      </c>
      <c r="O17" s="118">
        <v>3415.0982023880701</v>
      </c>
      <c r="P17" s="118">
        <v>3515.6102661764216</v>
      </c>
      <c r="Q17" s="118">
        <v>3578.326404018751</v>
      </c>
    </row>
    <row r="18" spans="1:17" x14ac:dyDescent="0.25">
      <c r="A18" s="124" t="s">
        <v>142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178</v>
      </c>
      <c r="B19" s="120"/>
      <c r="C19" s="120">
        <v>5576.0865560872062</v>
      </c>
      <c r="D19" s="120">
        <v>4291.2472921400849</v>
      </c>
      <c r="E19" s="120">
        <v>9878.3447376158656</v>
      </c>
      <c r="F19" s="120">
        <v>5184.7061945957576</v>
      </c>
      <c r="G19" s="120">
        <v>3353.1339595903805</v>
      </c>
      <c r="H19" s="120">
        <v>4298.5646464931197</v>
      </c>
      <c r="I19" s="120">
        <v>8842.0299808428754</v>
      </c>
      <c r="J19" s="120">
        <v>4331.3493499008855</v>
      </c>
      <c r="K19" s="120">
        <v>1246.8818025785572</v>
      </c>
      <c r="L19" s="120">
        <v>8240.550845868147</v>
      </c>
      <c r="M19" s="120">
        <v>3530.6141544398588</v>
      </c>
      <c r="N19" s="120">
        <v>5066.1020759482035</v>
      </c>
      <c r="O19" s="120">
        <v>6896.0163266921045</v>
      </c>
      <c r="P19" s="120">
        <v>2821.6286818951166</v>
      </c>
      <c r="Q19" s="120">
        <v>5896.2727043924897</v>
      </c>
    </row>
    <row r="20" spans="1:17" x14ac:dyDescent="0.25">
      <c r="A20" s="179" t="s">
        <v>177</v>
      </c>
      <c r="B20" s="189"/>
      <c r="C20" s="189">
        <v>1669.4646813467116</v>
      </c>
      <c r="D20" s="189">
        <v>1647.1894386620083</v>
      </c>
      <c r="E20" s="189">
        <v>2308.14678472794</v>
      </c>
      <c r="F20" s="189">
        <v>1336.2642701923783</v>
      </c>
      <c r="G20" s="189">
        <v>1332.2774692991284</v>
      </c>
      <c r="H20" s="189">
        <v>1421.1015891158881</v>
      </c>
      <c r="I20" s="189">
        <v>2767.4030317450506</v>
      </c>
      <c r="J20" s="189">
        <v>368.80212280855386</v>
      </c>
      <c r="K20" s="189">
        <v>2380.502745424692</v>
      </c>
      <c r="L20" s="189">
        <v>764.96936623468798</v>
      </c>
      <c r="M20" s="189">
        <v>1547.213177730486</v>
      </c>
      <c r="N20" s="189">
        <v>919.31959315138954</v>
      </c>
      <c r="O20" s="189">
        <v>2040.0823789723943</v>
      </c>
      <c r="P20" s="189">
        <v>1618.1972668918065</v>
      </c>
      <c r="Q20" s="189">
        <v>1888.741527692775</v>
      </c>
    </row>
    <row r="21" spans="1:17" x14ac:dyDescent="0.25">
      <c r="A21" s="119" t="s">
        <v>176</v>
      </c>
      <c r="B21" s="118"/>
      <c r="C21" s="118">
        <v>371.43543925403497</v>
      </c>
      <c r="D21" s="118">
        <v>288.92155534224383</v>
      </c>
      <c r="E21" s="118">
        <v>344.79959497557763</v>
      </c>
      <c r="F21" s="118">
        <v>87.486102311204945</v>
      </c>
      <c r="G21" s="118">
        <v>169.13446924764295</v>
      </c>
      <c r="H21" s="118">
        <v>107.0277528389593</v>
      </c>
      <c r="I21" s="118">
        <v>101.81689579601334</v>
      </c>
      <c r="J21" s="118">
        <v>286.51205215408021</v>
      </c>
      <c r="K21" s="118">
        <v>317.9327261846729</v>
      </c>
      <c r="L21" s="118">
        <v>70.890398735989166</v>
      </c>
      <c r="M21" s="118">
        <v>120.3854783623059</v>
      </c>
      <c r="N21" s="118">
        <v>114.80819799699091</v>
      </c>
      <c r="O21" s="118">
        <v>222.53315203509004</v>
      </c>
      <c r="P21" s="118">
        <v>237.38502665434953</v>
      </c>
      <c r="Q21" s="118">
        <v>163.20474478015157</v>
      </c>
    </row>
    <row r="22" spans="1:17" x14ac:dyDescent="0.25">
      <c r="A22" s="124" t="s">
        <v>141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178</v>
      </c>
      <c r="B23" s="120"/>
      <c r="C23" s="120">
        <f>B15+C19-C15</f>
        <v>4601.6474480881734</v>
      </c>
      <c r="D23" s="120">
        <f t="shared" ref="D23:Q23" si="2">C15+D19-D15</f>
        <v>3333.718221496747</v>
      </c>
      <c r="E23" s="120">
        <f t="shared" si="2"/>
        <v>3163.8578048059717</v>
      </c>
      <c r="F23" s="120">
        <f t="shared" si="2"/>
        <v>4138.5827121354669</v>
      </c>
      <c r="G23" s="120">
        <f t="shared" si="2"/>
        <v>2772.8093768658</v>
      </c>
      <c r="H23" s="120">
        <f t="shared" si="2"/>
        <v>3676.4565133180586</v>
      </c>
      <c r="I23" s="120">
        <f t="shared" si="2"/>
        <v>5013.2967622210854</v>
      </c>
      <c r="J23" s="120">
        <f t="shared" si="2"/>
        <v>1603.9505315764109</v>
      </c>
      <c r="K23" s="120">
        <f t="shared" si="2"/>
        <v>4839.2516199796373</v>
      </c>
      <c r="L23" s="120">
        <f t="shared" si="2"/>
        <v>3529.612250340695</v>
      </c>
      <c r="M23" s="120">
        <f t="shared" si="2"/>
        <v>3261.102955393857</v>
      </c>
      <c r="N23" s="120">
        <f t="shared" si="2"/>
        <v>4550.813307336226</v>
      </c>
      <c r="O23" s="120">
        <f t="shared" si="2"/>
        <v>2875.0766164600354</v>
      </c>
      <c r="P23" s="120">
        <f t="shared" si="2"/>
        <v>3485.4706472210673</v>
      </c>
      <c r="Q23" s="120">
        <f t="shared" si="2"/>
        <v>3433.3488494392659</v>
      </c>
    </row>
    <row r="24" spans="1:17" x14ac:dyDescent="0.25">
      <c r="A24" s="179" t="s">
        <v>177</v>
      </c>
      <c r="B24" s="189"/>
      <c r="C24" s="189">
        <f t="shared" ref="C24:Q24" si="3">B16+C20-C16</f>
        <v>1919.4450189021045</v>
      </c>
      <c r="D24" s="189">
        <f t="shared" si="3"/>
        <v>1214.1796878922723</v>
      </c>
      <c r="E24" s="189">
        <f t="shared" si="3"/>
        <v>1550.5399330294604</v>
      </c>
      <c r="F24" s="189">
        <f t="shared" si="3"/>
        <v>1329.3581756229214</v>
      </c>
      <c r="G24" s="189">
        <f t="shared" si="3"/>
        <v>1804.2665311714627</v>
      </c>
      <c r="H24" s="189">
        <f t="shared" si="3"/>
        <v>1216.0404774244562</v>
      </c>
      <c r="I24" s="189">
        <f t="shared" si="3"/>
        <v>1895.4153555945086</v>
      </c>
      <c r="J24" s="189">
        <f t="shared" si="3"/>
        <v>1288.7441024697619</v>
      </c>
      <c r="K24" s="189">
        <f t="shared" si="3"/>
        <v>1521.7737531794992</v>
      </c>
      <c r="L24" s="189">
        <f t="shared" si="3"/>
        <v>1331.2346648756102</v>
      </c>
      <c r="M24" s="189">
        <f t="shared" si="3"/>
        <v>1430.1769251961668</v>
      </c>
      <c r="N24" s="189">
        <f t="shared" si="3"/>
        <v>1640.8265268334981</v>
      </c>
      <c r="O24" s="189">
        <f t="shared" si="3"/>
        <v>1453.4591921726314</v>
      </c>
      <c r="P24" s="189">
        <f t="shared" si="3"/>
        <v>1433.8170067380197</v>
      </c>
      <c r="Q24" s="189">
        <f t="shared" si="3"/>
        <v>1367.4020353092092</v>
      </c>
    </row>
    <row r="25" spans="1:17" x14ac:dyDescent="0.25">
      <c r="A25" s="119" t="s">
        <v>176</v>
      </c>
      <c r="B25" s="118"/>
      <c r="C25" s="118">
        <f t="shared" ref="C25:Q25" si="4">B17+C21-C17</f>
        <v>97.63973114817145</v>
      </c>
      <c r="D25" s="118">
        <f t="shared" si="4"/>
        <v>133.20036685434025</v>
      </c>
      <c r="E25" s="118">
        <f t="shared" si="4"/>
        <v>109.41395207721871</v>
      </c>
      <c r="F25" s="118">
        <f t="shared" si="4"/>
        <v>131.65189298083124</v>
      </c>
      <c r="G25" s="118">
        <f t="shared" si="4"/>
        <v>61.341819914307962</v>
      </c>
      <c r="H25" s="118">
        <f t="shared" si="4"/>
        <v>178.76876788740401</v>
      </c>
      <c r="I25" s="118">
        <f t="shared" si="4"/>
        <v>52.140605556736773</v>
      </c>
      <c r="J25" s="118">
        <f t="shared" si="4"/>
        <v>145.01362528853815</v>
      </c>
      <c r="K25" s="118">
        <f t="shared" si="4"/>
        <v>135.94378178493389</v>
      </c>
      <c r="L25" s="118">
        <f t="shared" si="4"/>
        <v>84.837795482273577</v>
      </c>
      <c r="M25" s="118">
        <f t="shared" si="4"/>
        <v>111.01460004047158</v>
      </c>
      <c r="N25" s="118">
        <f t="shared" si="4"/>
        <v>126.77861595214335</v>
      </c>
      <c r="O25" s="118">
        <f t="shared" si="4"/>
        <v>92.265681312392189</v>
      </c>
      <c r="P25" s="118">
        <f t="shared" si="4"/>
        <v>136.87296286599803</v>
      </c>
      <c r="Q25" s="118">
        <f t="shared" si="4"/>
        <v>100.48860693782217</v>
      </c>
    </row>
    <row r="26" spans="1:17" x14ac:dyDescent="0.25">
      <c r="A26" s="31" t="s">
        <v>139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178</v>
      </c>
      <c r="B27" s="120">
        <f>B15-B10</f>
        <v>9320.3068198727851</v>
      </c>
      <c r="C27" s="120">
        <f t="shared" ref="C27:Q27" si="5">C15-C10</f>
        <v>7914.9030063500104</v>
      </c>
      <c r="D27" s="120">
        <f t="shared" si="5"/>
        <v>6311.6659999022668</v>
      </c>
      <c r="E27" s="120">
        <f t="shared" si="5"/>
        <v>7357.006640197942</v>
      </c>
      <c r="F27" s="120">
        <f t="shared" si="5"/>
        <v>10599.255976805245</v>
      </c>
      <c r="G27" s="120">
        <f t="shared" si="5"/>
        <v>9802.5565123651322</v>
      </c>
      <c r="H27" s="120">
        <f t="shared" si="5"/>
        <v>10478.638513998856</v>
      </c>
      <c r="I27" s="120">
        <f t="shared" si="5"/>
        <v>8714.2457698448561</v>
      </c>
      <c r="J27" s="120">
        <f t="shared" si="5"/>
        <v>9261.6009271015937</v>
      </c>
      <c r="K27" s="120">
        <f t="shared" si="5"/>
        <v>15111.650325290902</v>
      </c>
      <c r="L27" s="120">
        <f t="shared" si="5"/>
        <v>12376.987716695308</v>
      </c>
      <c r="M27" s="120">
        <f t="shared" si="5"/>
        <v>10520.357226324602</v>
      </c>
      <c r="N27" s="120">
        <f t="shared" si="5"/>
        <v>9892.6605016431422</v>
      </c>
      <c r="O27" s="120">
        <f t="shared" si="5"/>
        <v>9451.492692917469</v>
      </c>
      <c r="P27" s="120">
        <f t="shared" si="5"/>
        <v>9692.8737417721131</v>
      </c>
      <c r="Q27" s="120">
        <f t="shared" si="5"/>
        <v>10416.972418240563</v>
      </c>
    </row>
    <row r="28" spans="1:17" x14ac:dyDescent="0.25">
      <c r="A28" s="180" t="s">
        <v>177</v>
      </c>
      <c r="B28" s="189">
        <f t="shared" ref="B28:Q28" si="6">B16-B11</f>
        <v>3752.9826405686326</v>
      </c>
      <c r="C28" s="189">
        <f t="shared" si="6"/>
        <v>3266.0754170888722</v>
      </c>
      <c r="D28" s="189">
        <f t="shared" si="6"/>
        <v>4495.7918171016754</v>
      </c>
      <c r="E28" s="189">
        <f t="shared" si="6"/>
        <v>4186.5359248242348</v>
      </c>
      <c r="F28" s="189">
        <f t="shared" si="6"/>
        <v>4855.2999544342019</v>
      </c>
      <c r="G28" s="189">
        <f t="shared" si="6"/>
        <v>3946.4229228901422</v>
      </c>
      <c r="H28" s="189">
        <f t="shared" si="6"/>
        <v>5282.4817789863191</v>
      </c>
      <c r="I28" s="189">
        <f t="shared" si="6"/>
        <v>4566.457410646035</v>
      </c>
      <c r="J28" s="189">
        <f t="shared" si="6"/>
        <v>6699.0673429369635</v>
      </c>
      <c r="K28" s="189">
        <f t="shared" si="6"/>
        <v>7701.4360499823342</v>
      </c>
      <c r="L28" s="189">
        <f t="shared" si="6"/>
        <v>7234.150211801305</v>
      </c>
      <c r="M28" s="189">
        <f t="shared" si="6"/>
        <v>7412.793160061341</v>
      </c>
      <c r="N28" s="189">
        <f t="shared" si="6"/>
        <v>6579.1624284152313</v>
      </c>
      <c r="O28" s="189">
        <f t="shared" si="6"/>
        <v>7441.3217913099215</v>
      </c>
      <c r="P28" s="189">
        <f t="shared" si="6"/>
        <v>6400.71417261018</v>
      </c>
      <c r="Q28" s="189">
        <f t="shared" si="6"/>
        <v>7647.2921838903094</v>
      </c>
    </row>
    <row r="29" spans="1:17" x14ac:dyDescent="0.25">
      <c r="A29" s="108" t="s">
        <v>176</v>
      </c>
      <c r="B29" s="118">
        <f t="shared" ref="B29:Q29" si="7">B17-B12</f>
        <v>332.34256234330223</v>
      </c>
      <c r="C29" s="118">
        <f t="shared" si="7"/>
        <v>215.83973246706137</v>
      </c>
      <c r="D29" s="118">
        <f t="shared" si="7"/>
        <v>237.03736657161971</v>
      </c>
      <c r="E29" s="118">
        <f t="shared" si="7"/>
        <v>258.79000105272644</v>
      </c>
      <c r="F29" s="118">
        <f t="shared" si="7"/>
        <v>442.26633989898619</v>
      </c>
      <c r="G29" s="118">
        <f t="shared" si="7"/>
        <v>471.70556526705195</v>
      </c>
      <c r="H29" s="118">
        <f t="shared" si="7"/>
        <v>385.77525002043876</v>
      </c>
      <c r="I29" s="118">
        <f t="shared" si="7"/>
        <v>419.37717809577816</v>
      </c>
      <c r="J29" s="118">
        <f t="shared" si="7"/>
        <v>490.66561468526106</v>
      </c>
      <c r="K29" s="118">
        <f t="shared" si="7"/>
        <v>418.82273549192359</v>
      </c>
      <c r="L29" s="118">
        <f t="shared" si="7"/>
        <v>680.63163484593179</v>
      </c>
      <c r="M29" s="118">
        <f t="shared" si="7"/>
        <v>716.31469987745413</v>
      </c>
      <c r="N29" s="118">
        <f t="shared" si="7"/>
        <v>690.68460119769679</v>
      </c>
      <c r="O29" s="118">
        <f t="shared" si="7"/>
        <v>675.96491913694126</v>
      </c>
      <c r="P29" s="118">
        <f t="shared" si="7"/>
        <v>748.3185467495573</v>
      </c>
      <c r="Q29" s="118">
        <f t="shared" si="7"/>
        <v>667.09993104173645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78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70</v>
      </c>
      <c r="B32" s="38">
        <v>56787.255491108182</v>
      </c>
      <c r="C32" s="38">
        <v>57178.744179999994</v>
      </c>
      <c r="D32" s="38">
        <v>57555.36887999998</v>
      </c>
      <c r="E32" s="38">
        <v>60390.542720000019</v>
      </c>
      <c r="F32" s="38">
        <v>57469.876850000001</v>
      </c>
      <c r="G32" s="38">
        <v>57633.43361410802</v>
      </c>
      <c r="H32" s="38">
        <v>55830.553360000005</v>
      </c>
      <c r="I32" s="38">
        <v>58148.721049999993</v>
      </c>
      <c r="J32" s="38">
        <v>56418.622889999999</v>
      </c>
      <c r="K32" s="38">
        <v>49807.508900000001</v>
      </c>
      <c r="L32" s="38">
        <v>51715.847021317932</v>
      </c>
      <c r="M32" s="38">
        <v>52185.454291860951</v>
      </c>
      <c r="N32" s="38">
        <v>51822.476417218066</v>
      </c>
      <c r="O32" s="38">
        <v>52601.795176741791</v>
      </c>
      <c r="P32" s="38">
        <v>51622.234298979114</v>
      </c>
      <c r="Q32" s="38">
        <v>50386.588040582312</v>
      </c>
    </row>
    <row r="33" spans="1:17" x14ac:dyDescent="0.25">
      <c r="A33" s="55" t="s">
        <v>34</v>
      </c>
      <c r="B33" s="54">
        <v>2974.6850060002898</v>
      </c>
      <c r="C33" s="54">
        <v>3079.0777799999978</v>
      </c>
      <c r="D33" s="54">
        <v>3283.8880499999977</v>
      </c>
      <c r="E33" s="54">
        <v>3140.2735999999959</v>
      </c>
      <c r="F33" s="54">
        <v>3016.6998299999955</v>
      </c>
      <c r="G33" s="54">
        <v>2712.2216315125688</v>
      </c>
      <c r="H33" s="54">
        <v>2595.8347600000052</v>
      </c>
      <c r="I33" s="54">
        <v>2398.52502</v>
      </c>
      <c r="J33" s="54">
        <v>2972.9566100000002</v>
      </c>
      <c r="K33" s="54">
        <v>2709.1040699999999</v>
      </c>
      <c r="L33" s="54">
        <v>2641.1293682532473</v>
      </c>
      <c r="M33" s="54">
        <v>2516.1865073514473</v>
      </c>
      <c r="N33" s="54">
        <v>2536.7288621418306</v>
      </c>
      <c r="O33" s="54">
        <v>2752.8054430376264</v>
      </c>
      <c r="P33" s="54">
        <v>2798.4564679894033</v>
      </c>
      <c r="Q33" s="54">
        <v>3059.4928844050742</v>
      </c>
    </row>
    <row r="34" spans="1:17" x14ac:dyDescent="0.25">
      <c r="A34" s="52" t="s">
        <v>33</v>
      </c>
      <c r="B34" s="51">
        <v>7435.3540838913941</v>
      </c>
      <c r="C34" s="51">
        <v>8231.0027200000077</v>
      </c>
      <c r="D34" s="51">
        <v>8113.2650700000049</v>
      </c>
      <c r="E34" s="51">
        <v>9444.1386700000166</v>
      </c>
      <c r="F34" s="51">
        <v>8489.2578700000049</v>
      </c>
      <c r="G34" s="51">
        <v>7830.4167056177848</v>
      </c>
      <c r="H34" s="51">
        <v>7975.7342200000148</v>
      </c>
      <c r="I34" s="51">
        <v>9030.9490799999912</v>
      </c>
      <c r="J34" s="51">
        <v>7920.9006199999994</v>
      </c>
      <c r="K34" s="51">
        <v>7146.0143299999982</v>
      </c>
      <c r="L34" s="51">
        <v>7088.7645419772944</v>
      </c>
      <c r="M34" s="51">
        <v>7122.1117938785401</v>
      </c>
      <c r="N34" s="51">
        <v>7018.4901608994196</v>
      </c>
      <c r="O34" s="51">
        <v>6325.6099247285119</v>
      </c>
      <c r="P34" s="51">
        <v>6397.3261174905692</v>
      </c>
      <c r="Q34" s="51">
        <v>6114.9661535060195</v>
      </c>
    </row>
    <row r="35" spans="1:17" x14ac:dyDescent="0.25">
      <c r="A35" s="53" t="s">
        <v>32</v>
      </c>
      <c r="B35" s="51">
        <v>2910.6925276451761</v>
      </c>
      <c r="C35" s="51">
        <v>3194.80258</v>
      </c>
      <c r="D35" s="51">
        <v>3476.8276500000006</v>
      </c>
      <c r="E35" s="51">
        <v>4134.03089</v>
      </c>
      <c r="F35" s="51">
        <v>3704.2093699999996</v>
      </c>
      <c r="G35" s="51">
        <v>3307.2659933711793</v>
      </c>
      <c r="H35" s="51">
        <v>3731.1504199999999</v>
      </c>
      <c r="I35" s="51">
        <v>4458.44445</v>
      </c>
      <c r="J35" s="51">
        <v>3953.3802499999997</v>
      </c>
      <c r="K35" s="51">
        <v>3492.9823500000002</v>
      </c>
      <c r="L35" s="51">
        <v>3553.3280134116167</v>
      </c>
      <c r="M35" s="51">
        <v>3252.8816234617934</v>
      </c>
      <c r="N35" s="51">
        <v>3240.7091130632434</v>
      </c>
      <c r="O35" s="51">
        <v>3175.6665940135704</v>
      </c>
      <c r="P35" s="51">
        <v>3176.3410177907394</v>
      </c>
      <c r="Q35" s="51">
        <v>3124.9691347106209</v>
      </c>
    </row>
    <row r="36" spans="1:17" x14ac:dyDescent="0.25">
      <c r="A36" s="53" t="s">
        <v>31</v>
      </c>
      <c r="B36" s="51">
        <v>835.32093584498637</v>
      </c>
      <c r="C36" s="51">
        <v>996.75841000000014</v>
      </c>
      <c r="D36" s="51">
        <v>772.63683999999978</v>
      </c>
      <c r="E36" s="51">
        <v>555.13377000000025</v>
      </c>
      <c r="F36" s="51">
        <v>473.67313999999982</v>
      </c>
      <c r="G36" s="51">
        <v>528.75956410668709</v>
      </c>
      <c r="H36" s="51">
        <v>480.50653000000011</v>
      </c>
      <c r="I36" s="51">
        <v>505.64389</v>
      </c>
      <c r="J36" s="51">
        <v>534.86671000000035</v>
      </c>
      <c r="K36" s="51">
        <v>625.12026000000003</v>
      </c>
      <c r="L36" s="51">
        <v>585.61914480016242</v>
      </c>
      <c r="M36" s="51">
        <v>736.4036805042706</v>
      </c>
      <c r="N36" s="51">
        <v>730.54668045094593</v>
      </c>
      <c r="O36" s="51">
        <v>520.34719629671872</v>
      </c>
      <c r="P36" s="51">
        <v>629.95689895773205</v>
      </c>
      <c r="Q36" s="51">
        <v>586.12757995520576</v>
      </c>
    </row>
    <row r="37" spans="1:17" x14ac:dyDescent="0.25">
      <c r="A37" s="53" t="s">
        <v>77</v>
      </c>
      <c r="B37" s="51">
        <v>369.89899649500489</v>
      </c>
      <c r="C37" s="51">
        <v>488.61786999999993</v>
      </c>
      <c r="D37" s="51">
        <v>477.61748999999986</v>
      </c>
      <c r="E37" s="51">
        <v>547.56215999999995</v>
      </c>
      <c r="F37" s="51">
        <v>595.30894000000001</v>
      </c>
      <c r="G37" s="51">
        <v>595.14430875685514</v>
      </c>
      <c r="H37" s="51">
        <v>488.41596999999922</v>
      </c>
      <c r="I37" s="51">
        <v>510.85142999999999</v>
      </c>
      <c r="J37" s="51">
        <v>513.9734400000001</v>
      </c>
      <c r="K37" s="51">
        <v>486.66552999999959</v>
      </c>
      <c r="L37" s="51">
        <v>530.18332670433347</v>
      </c>
      <c r="M37" s="51">
        <v>809.76581867975483</v>
      </c>
      <c r="N37" s="51">
        <v>609.16034428494117</v>
      </c>
      <c r="O37" s="51">
        <v>432.31125643185572</v>
      </c>
      <c r="P37" s="51">
        <v>443.66583325466382</v>
      </c>
      <c r="Q37" s="51">
        <v>428.18787233223003</v>
      </c>
    </row>
    <row r="38" spans="1:17" x14ac:dyDescent="0.25">
      <c r="A38" s="53" t="s">
        <v>30</v>
      </c>
      <c r="B38" s="51">
        <v>2951.1892645014464</v>
      </c>
      <c r="C38" s="51">
        <v>3133.7492600000005</v>
      </c>
      <c r="D38" s="51">
        <v>2741.8960699999993</v>
      </c>
      <c r="E38" s="51">
        <v>3348.7617700000005</v>
      </c>
      <c r="F38" s="51">
        <v>2954.96576</v>
      </c>
      <c r="G38" s="51">
        <v>2655.9700347658691</v>
      </c>
      <c r="H38" s="51">
        <v>2613.8313900000003</v>
      </c>
      <c r="I38" s="51">
        <v>2770.4727699999999</v>
      </c>
      <c r="J38" s="51">
        <v>2428.4750700000004</v>
      </c>
      <c r="K38" s="51">
        <v>2092.26197</v>
      </c>
      <c r="L38" s="51">
        <v>1954.7103702975282</v>
      </c>
      <c r="M38" s="51">
        <v>2067.4427228519507</v>
      </c>
      <c r="N38" s="51">
        <v>1734.9705104607956</v>
      </c>
      <c r="O38" s="51">
        <v>1745.5000981148737</v>
      </c>
      <c r="P38" s="51">
        <v>1627.9714509826572</v>
      </c>
      <c r="Q38" s="51">
        <v>1804.7129417345309</v>
      </c>
    </row>
    <row r="39" spans="1:17" x14ac:dyDescent="0.25">
      <c r="A39" s="53" t="s">
        <v>29</v>
      </c>
      <c r="B39" s="51">
        <v>368.25235940478092</v>
      </c>
      <c r="C39" s="51">
        <v>417.0746000000064</v>
      </c>
      <c r="D39" s="51">
        <v>644.28702000000374</v>
      </c>
      <c r="E39" s="51">
        <v>858.65008000001706</v>
      </c>
      <c r="F39" s="51">
        <v>761.1006600000045</v>
      </c>
      <c r="G39" s="51">
        <v>743.27680461719376</v>
      </c>
      <c r="H39" s="51">
        <v>661.82991000001641</v>
      </c>
      <c r="I39" s="51">
        <v>785.53653999999233</v>
      </c>
      <c r="J39" s="51">
        <v>490.20514999999824</v>
      </c>
      <c r="K39" s="51">
        <v>448.98421999999721</v>
      </c>
      <c r="L39" s="51">
        <v>464.92368676365373</v>
      </c>
      <c r="M39" s="51">
        <v>255.61794838077267</v>
      </c>
      <c r="N39" s="51">
        <v>703.10351263949428</v>
      </c>
      <c r="O39" s="51">
        <v>451.78477987149279</v>
      </c>
      <c r="P39" s="51">
        <v>519.39091650477701</v>
      </c>
      <c r="Q39" s="51">
        <v>170.96862477343268</v>
      </c>
    </row>
    <row r="40" spans="1:17" x14ac:dyDescent="0.25">
      <c r="A40" s="52" t="s">
        <v>28</v>
      </c>
      <c r="B40" s="51">
        <v>23106.005539810307</v>
      </c>
      <c r="C40" s="51">
        <v>23028.252919999999</v>
      </c>
      <c r="D40" s="51">
        <v>22713.698410000001</v>
      </c>
      <c r="E40" s="51">
        <v>23336.838990000004</v>
      </c>
      <c r="F40" s="51">
        <v>21513.1774</v>
      </c>
      <c r="G40" s="51">
        <v>21955.468212719905</v>
      </c>
      <c r="H40" s="51">
        <v>19911.636210000001</v>
      </c>
      <c r="I40" s="51">
        <v>20742.288199999999</v>
      </c>
      <c r="J40" s="51">
        <v>19779.05802</v>
      </c>
      <c r="K40" s="51">
        <v>17012.655560000003</v>
      </c>
      <c r="L40" s="51">
        <v>17354.011904209103</v>
      </c>
      <c r="M40" s="51">
        <v>17583.565170502981</v>
      </c>
      <c r="N40" s="51">
        <v>17878.358214676238</v>
      </c>
      <c r="O40" s="51">
        <v>19159.571765595261</v>
      </c>
      <c r="P40" s="51">
        <v>18743.433297604377</v>
      </c>
      <c r="Q40" s="51">
        <v>17762.701786104863</v>
      </c>
    </row>
    <row r="41" spans="1:17" x14ac:dyDescent="0.25">
      <c r="A41" s="53" t="s">
        <v>67</v>
      </c>
      <c r="B41" s="51">
        <v>23009.129252448889</v>
      </c>
      <c r="C41" s="51">
        <v>22938.633439999998</v>
      </c>
      <c r="D41" s="51">
        <v>22622.176120000004</v>
      </c>
      <c r="E41" s="51">
        <v>23295.742430000006</v>
      </c>
      <c r="F41" s="51">
        <v>21496.084440000002</v>
      </c>
      <c r="G41" s="51">
        <v>21937.791048245337</v>
      </c>
      <c r="H41" s="51">
        <v>19895.944530000001</v>
      </c>
      <c r="I41" s="51">
        <v>20702.181299999997</v>
      </c>
      <c r="J41" s="51">
        <v>19741.958149999999</v>
      </c>
      <c r="K41" s="51">
        <v>17001.1489</v>
      </c>
      <c r="L41" s="51">
        <v>17219.540569432753</v>
      </c>
      <c r="M41" s="51">
        <v>17365.92513518456</v>
      </c>
      <c r="N41" s="51">
        <v>17740.735425810239</v>
      </c>
      <c r="O41" s="51">
        <v>19016.64531098841</v>
      </c>
      <c r="P41" s="51">
        <v>18624.988219344497</v>
      </c>
      <c r="Q41" s="51">
        <v>17649.753788205551</v>
      </c>
    </row>
    <row r="42" spans="1:17" x14ac:dyDescent="0.25">
      <c r="A42" s="53" t="s">
        <v>26</v>
      </c>
      <c r="B42" s="51">
        <v>96.876287361413389</v>
      </c>
      <c r="C42" s="51">
        <v>89.619479999999996</v>
      </c>
      <c r="D42" s="51">
        <v>91.522290000000012</v>
      </c>
      <c r="E42" s="51">
        <v>41.096559999999997</v>
      </c>
      <c r="F42" s="51">
        <v>17.092960000000005</v>
      </c>
      <c r="G42" s="51">
        <v>17.677164474567171</v>
      </c>
      <c r="H42" s="51">
        <v>15.691680000000002</v>
      </c>
      <c r="I42" s="51">
        <v>40.106899999999996</v>
      </c>
      <c r="J42" s="51">
        <v>37.099870000000003</v>
      </c>
      <c r="K42" s="51">
        <v>11.50666</v>
      </c>
      <c r="L42" s="51">
        <v>134.4713347763475</v>
      </c>
      <c r="M42" s="51">
        <v>217.64003531842141</v>
      </c>
      <c r="N42" s="51">
        <v>137.62278886599964</v>
      </c>
      <c r="O42" s="51">
        <v>142.92645460685216</v>
      </c>
      <c r="P42" s="51">
        <v>118.44507825987864</v>
      </c>
      <c r="Q42" s="51">
        <v>112.947997899312</v>
      </c>
    </row>
    <row r="43" spans="1:17" x14ac:dyDescent="0.25">
      <c r="A43" s="52" t="s">
        <v>25</v>
      </c>
      <c r="B43" s="51">
        <v>228.87671031496603</v>
      </c>
      <c r="C43" s="51">
        <v>275.53698999999961</v>
      </c>
      <c r="D43" s="51">
        <v>310.53688999999946</v>
      </c>
      <c r="E43" s="51">
        <v>379.78919999999954</v>
      </c>
      <c r="F43" s="51">
        <v>421.84587999999877</v>
      </c>
      <c r="G43" s="51">
        <v>409.76377912678731</v>
      </c>
      <c r="H43" s="51">
        <v>384.8336899999984</v>
      </c>
      <c r="I43" s="51">
        <v>482.07170999999948</v>
      </c>
      <c r="J43" s="51">
        <v>484.11627000000095</v>
      </c>
      <c r="K43" s="51">
        <v>439.99398000000207</v>
      </c>
      <c r="L43" s="51">
        <v>618.77034086200581</v>
      </c>
      <c r="M43" s="51">
        <v>632.85443818168858</v>
      </c>
      <c r="N43" s="51">
        <v>554.81787738417609</v>
      </c>
      <c r="O43" s="51">
        <v>655.44024286266063</v>
      </c>
      <c r="P43" s="51">
        <v>641.03992302052757</v>
      </c>
      <c r="Q43" s="51">
        <v>698.69481969474759</v>
      </c>
    </row>
    <row r="44" spans="1:17" x14ac:dyDescent="0.25">
      <c r="A44" s="53" t="s">
        <v>24</v>
      </c>
      <c r="B44" s="51">
        <v>228.87671031496603</v>
      </c>
      <c r="C44" s="51">
        <v>275.53698999999961</v>
      </c>
      <c r="D44" s="51">
        <v>310.53688999999946</v>
      </c>
      <c r="E44" s="51">
        <v>379.78919999999954</v>
      </c>
      <c r="F44" s="51">
        <v>421.84587999999877</v>
      </c>
      <c r="G44" s="51">
        <v>409.76377912678731</v>
      </c>
      <c r="H44" s="51">
        <v>384.8336899999984</v>
      </c>
      <c r="I44" s="51">
        <v>482.07170999999948</v>
      </c>
      <c r="J44" s="51">
        <v>484.11627000000095</v>
      </c>
      <c r="K44" s="51">
        <v>439.99398000000207</v>
      </c>
      <c r="L44" s="51">
        <v>618.48372378462273</v>
      </c>
      <c r="M44" s="51">
        <v>632.56782337342077</v>
      </c>
      <c r="N44" s="51">
        <v>554.53126113284111</v>
      </c>
      <c r="O44" s="51">
        <v>655.10585737552992</v>
      </c>
      <c r="P44" s="51">
        <v>640.70553484023935</v>
      </c>
      <c r="Q44" s="51">
        <v>698.36043221401565</v>
      </c>
    </row>
    <row r="45" spans="1:17" x14ac:dyDescent="0.25">
      <c r="A45" s="53" t="s">
        <v>75</v>
      </c>
      <c r="B45" s="51">
        <v>8.9327601734055584</v>
      </c>
      <c r="C45" s="51">
        <v>7.70078</v>
      </c>
      <c r="D45" s="51">
        <v>4.5514499999999973</v>
      </c>
      <c r="E45" s="51">
        <v>10.004479999999997</v>
      </c>
      <c r="F45" s="51">
        <v>12.790430000000004</v>
      </c>
      <c r="G45" s="51">
        <v>31.981485966052524</v>
      </c>
      <c r="H45" s="51">
        <v>13.904470000000002</v>
      </c>
      <c r="I45" s="51">
        <v>24.76193</v>
      </c>
      <c r="J45" s="51">
        <v>17.854019999999998</v>
      </c>
      <c r="K45" s="51">
        <v>17.661210000000004</v>
      </c>
      <c r="L45" s="51">
        <v>133.72969861609064</v>
      </c>
      <c r="M45" s="51">
        <v>156.3486298816207</v>
      </c>
      <c r="N45" s="51">
        <v>26.32092092666181</v>
      </c>
      <c r="O45" s="51">
        <v>40.484178980060271</v>
      </c>
      <c r="P45" s="51">
        <v>47.172227478606771</v>
      </c>
      <c r="Q45" s="51">
        <v>67.522033738630554</v>
      </c>
    </row>
    <row r="46" spans="1:17" x14ac:dyDescent="0.25">
      <c r="A46" s="53" t="s">
        <v>74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0.33438478531912935</v>
      </c>
      <c r="H46" s="51">
        <v>0.3982500000000524</v>
      </c>
      <c r="I46" s="51">
        <v>5.8979000000000008</v>
      </c>
      <c r="J46" s="51">
        <v>56.492760000000004</v>
      </c>
      <c r="K46" s="51">
        <v>23.243280000000002</v>
      </c>
      <c r="L46" s="51">
        <v>14.194074067000152</v>
      </c>
      <c r="M46" s="51">
        <v>3.2916607286395116</v>
      </c>
      <c r="N46" s="51">
        <v>4.2205744247013515</v>
      </c>
      <c r="O46" s="51">
        <v>8.977299218382532</v>
      </c>
      <c r="P46" s="51">
        <v>8.8297318490424352</v>
      </c>
      <c r="Q46" s="51">
        <v>8.8484437084490821</v>
      </c>
    </row>
    <row r="47" spans="1:17" x14ac:dyDescent="0.25">
      <c r="A47" s="53" t="s">
        <v>73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0.14330853869156723</v>
      </c>
      <c r="M47" s="51">
        <v>0.14330740413387388</v>
      </c>
      <c r="N47" s="51">
        <v>0.14330812566753234</v>
      </c>
      <c r="O47" s="51">
        <v>0.16719274356539982</v>
      </c>
      <c r="P47" s="51">
        <v>0.1671940901441013</v>
      </c>
      <c r="Q47" s="51">
        <v>0.16719374036590962</v>
      </c>
    </row>
    <row r="48" spans="1:17" x14ac:dyDescent="0.25">
      <c r="A48" s="53" t="s">
        <v>72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23</v>
      </c>
      <c r="B49" s="51">
        <v>5846.7697671850929</v>
      </c>
      <c r="C49" s="51">
        <v>5630.8963199999998</v>
      </c>
      <c r="D49" s="51">
        <v>6082.6498600000004</v>
      </c>
      <c r="E49" s="51">
        <v>7163.4676399999998</v>
      </c>
      <c r="F49" s="51">
        <v>7022.6994900000009</v>
      </c>
      <c r="G49" s="51">
        <v>7306.2084788146112</v>
      </c>
      <c r="H49" s="51">
        <v>7738.9889000000003</v>
      </c>
      <c r="I49" s="51">
        <v>8168.6222399999988</v>
      </c>
      <c r="J49" s="51">
        <v>7915.7598400000015</v>
      </c>
      <c r="K49" s="51">
        <v>7528.263899999999</v>
      </c>
      <c r="L49" s="51">
        <v>7514.954834833422</v>
      </c>
      <c r="M49" s="51">
        <v>7919.1398322141658</v>
      </c>
      <c r="N49" s="51">
        <v>7820.8919536604571</v>
      </c>
      <c r="O49" s="51">
        <v>8146.0831636071052</v>
      </c>
      <c r="P49" s="51">
        <v>7518.4930196034093</v>
      </c>
      <c r="Q49" s="51">
        <v>7153.6128514127086</v>
      </c>
    </row>
    <row r="50" spans="1:17" x14ac:dyDescent="0.25">
      <c r="A50" s="63" t="s">
        <v>22</v>
      </c>
      <c r="B50" s="62">
        <v>17186.631623732726</v>
      </c>
      <c r="C50" s="62">
        <v>16926.276669999999</v>
      </c>
      <c r="D50" s="62">
        <v>17046.779150000002</v>
      </c>
      <c r="E50" s="62">
        <v>16916.030139999999</v>
      </c>
      <c r="F50" s="62">
        <v>16993.405949999997</v>
      </c>
      <c r="G50" s="62">
        <v>17387.038935565011</v>
      </c>
      <c r="H50" s="62">
        <v>17209.222860000002</v>
      </c>
      <c r="I50" s="62">
        <v>17295.60497</v>
      </c>
      <c r="J50" s="62">
        <v>17271.48475</v>
      </c>
      <c r="K50" s="62">
        <v>14930.572570000002</v>
      </c>
      <c r="L50" s="62">
        <v>16350.435567038459</v>
      </c>
      <c r="M50" s="62">
        <v>16252.099566526011</v>
      </c>
      <c r="N50" s="62">
        <v>15982.791161230249</v>
      </c>
      <c r="O50" s="62">
        <v>15512.990351455734</v>
      </c>
      <c r="P50" s="62">
        <v>15467.650708033325</v>
      </c>
      <c r="Q50" s="62">
        <v>15520.916261752189</v>
      </c>
    </row>
    <row r="51" spans="1:17" x14ac:dyDescent="0.25">
      <c r="A51" s="191" t="s">
        <v>106</v>
      </c>
      <c r="B51" s="190">
        <f t="shared" ref="B51:Q51" si="8">SUM(B52:B54)</f>
        <v>56787.255491108182</v>
      </c>
      <c r="C51" s="190">
        <f t="shared" si="8"/>
        <v>57178.744179999994</v>
      </c>
      <c r="D51" s="190">
        <f t="shared" si="8"/>
        <v>57555.368879999995</v>
      </c>
      <c r="E51" s="190">
        <f t="shared" si="8"/>
        <v>60390.542720000012</v>
      </c>
      <c r="F51" s="190">
        <f t="shared" si="8"/>
        <v>57469.876850000001</v>
      </c>
      <c r="G51" s="190">
        <f t="shared" si="8"/>
        <v>57633.433614108035</v>
      </c>
      <c r="H51" s="190">
        <f t="shared" si="8"/>
        <v>55830.55336000002</v>
      </c>
      <c r="I51" s="190">
        <f t="shared" si="8"/>
        <v>58148.72105</v>
      </c>
      <c r="J51" s="190">
        <f t="shared" si="8"/>
        <v>56418.622889999999</v>
      </c>
      <c r="K51" s="190">
        <f t="shared" si="8"/>
        <v>49807.508900000015</v>
      </c>
      <c r="L51" s="190">
        <f t="shared" si="8"/>
        <v>51715.847021317917</v>
      </c>
      <c r="M51" s="190">
        <f t="shared" si="8"/>
        <v>52185.45429186098</v>
      </c>
      <c r="N51" s="190">
        <f t="shared" si="8"/>
        <v>51822.476417218058</v>
      </c>
      <c r="O51" s="190">
        <f t="shared" si="8"/>
        <v>52601.795176741776</v>
      </c>
      <c r="P51" s="190">
        <f t="shared" si="8"/>
        <v>51622.234298979107</v>
      </c>
      <c r="Q51" s="190">
        <f t="shared" si="8"/>
        <v>50386.588040582312</v>
      </c>
    </row>
    <row r="52" spans="1:17" x14ac:dyDescent="0.25">
      <c r="A52" s="216" t="s">
        <v>42</v>
      </c>
      <c r="B52" s="220">
        <v>40109.490557885598</v>
      </c>
      <c r="C52" s="220">
        <v>40619.027353155296</v>
      </c>
      <c r="D52" s="220">
        <v>41744.784575099766</v>
      </c>
      <c r="E52" s="220">
        <v>44121.738581050442</v>
      </c>
      <c r="F52" s="220">
        <v>41848.136675974332</v>
      </c>
      <c r="G52" s="220">
        <v>42013.504308851865</v>
      </c>
      <c r="H52" s="220">
        <v>41169.034788005098</v>
      </c>
      <c r="I52" s="220">
        <v>43008.52211690828</v>
      </c>
      <c r="J52" s="220">
        <v>43121.75652005677</v>
      </c>
      <c r="K52" s="220">
        <v>36877.189349086628</v>
      </c>
      <c r="L52" s="220">
        <v>39201.278190889294</v>
      </c>
      <c r="M52" s="220">
        <v>40011.015785478463</v>
      </c>
      <c r="N52" s="220">
        <v>39565.609294822432</v>
      </c>
      <c r="O52" s="220">
        <v>40863.852068712142</v>
      </c>
      <c r="P52" s="220">
        <v>39619.709227847219</v>
      </c>
      <c r="Q52" s="220">
        <v>39032.359807924506</v>
      </c>
    </row>
    <row r="53" spans="1:17" x14ac:dyDescent="0.25">
      <c r="A53" s="179" t="s">
        <v>41</v>
      </c>
      <c r="B53" s="219">
        <v>15961.600716153835</v>
      </c>
      <c r="C53" s="219">
        <v>15733.36963614</v>
      </c>
      <c r="D53" s="219">
        <v>14958.142906799922</v>
      </c>
      <c r="E53" s="219">
        <v>15361.99324672854</v>
      </c>
      <c r="F53" s="219">
        <v>14799.322422555402</v>
      </c>
      <c r="G53" s="219">
        <v>14789.815423280797</v>
      </c>
      <c r="H53" s="219">
        <v>13842.250673835757</v>
      </c>
      <c r="I53" s="219">
        <v>14328.004415844192</v>
      </c>
      <c r="J53" s="219">
        <v>12493.678800524367</v>
      </c>
      <c r="K53" s="219">
        <v>12081.506689976031</v>
      </c>
      <c r="L53" s="219">
        <v>11764.177376408599</v>
      </c>
      <c r="M53" s="219">
        <v>11444.180013408848</v>
      </c>
      <c r="N53" s="219">
        <v>11530.700348430883</v>
      </c>
      <c r="O53" s="219">
        <v>10988.568685484268</v>
      </c>
      <c r="P53" s="219">
        <v>11266.498983904234</v>
      </c>
      <c r="Q53" s="219">
        <v>10600.8766206276</v>
      </c>
    </row>
    <row r="54" spans="1:17" x14ac:dyDescent="0.25">
      <c r="A54" s="119" t="s">
        <v>40</v>
      </c>
      <c r="B54" s="218">
        <v>716.16421706875178</v>
      </c>
      <c r="C54" s="218">
        <v>826.34719070470169</v>
      </c>
      <c r="D54" s="218">
        <v>852.44139810030811</v>
      </c>
      <c r="E54" s="218">
        <v>906.81089222103265</v>
      </c>
      <c r="F54" s="218">
        <v>822.41775147026965</v>
      </c>
      <c r="G54" s="218">
        <v>830.11388197537769</v>
      </c>
      <c r="H54" s="218">
        <v>819.26789815916538</v>
      </c>
      <c r="I54" s="218">
        <v>812.19451724753378</v>
      </c>
      <c r="J54" s="218">
        <v>803.18756941886215</v>
      </c>
      <c r="K54" s="218">
        <v>848.8128609373515</v>
      </c>
      <c r="L54" s="218">
        <v>750.3914540200285</v>
      </c>
      <c r="M54" s="218">
        <v>730.25849297366619</v>
      </c>
      <c r="N54" s="218">
        <v>726.16677396474722</v>
      </c>
      <c r="O54" s="218">
        <v>749.37442254536086</v>
      </c>
      <c r="P54" s="218">
        <v>736.02608722765729</v>
      </c>
      <c r="Q54" s="218">
        <v>753.35161203020846</v>
      </c>
    </row>
    <row r="55" spans="1:17" x14ac:dyDescent="0.25">
      <c r="B55" s="13"/>
    </row>
    <row r="56" spans="1:17" x14ac:dyDescent="0.25">
      <c r="A56" s="31" t="s">
        <v>175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70</v>
      </c>
      <c r="B57" s="38">
        <v>84486.516718857456</v>
      </c>
      <c r="C57" s="38">
        <v>83140.397839999976</v>
      </c>
      <c r="D57" s="38">
        <v>82966.191160000017</v>
      </c>
      <c r="E57" s="38">
        <v>84118.172959999996</v>
      </c>
      <c r="F57" s="38">
        <v>85339.024779999949</v>
      </c>
      <c r="G57" s="38">
        <v>86451.478671489793</v>
      </c>
      <c r="H57" s="38">
        <v>85528.918799999985</v>
      </c>
      <c r="I57" s="38">
        <v>85828.460440000039</v>
      </c>
      <c r="J57" s="38">
        <v>82698.145679999972</v>
      </c>
      <c r="K57" s="38">
        <v>75901.085560000007</v>
      </c>
      <c r="L57" s="38">
        <v>80504.992776420564</v>
      </c>
      <c r="M57" s="38">
        <v>78273.139720739375</v>
      </c>
      <c r="N57" s="38">
        <v>76532.784546539289</v>
      </c>
      <c r="O57" s="38">
        <v>75492.577254184886</v>
      </c>
      <c r="P57" s="38">
        <v>78872.103081732639</v>
      </c>
      <c r="Q57" s="38">
        <v>75820.503347702994</v>
      </c>
    </row>
    <row r="58" spans="1:17" x14ac:dyDescent="0.25">
      <c r="A58" s="55" t="s">
        <v>34</v>
      </c>
      <c r="B58" s="54">
        <v>256.11454640535197</v>
      </c>
      <c r="C58" s="54">
        <v>264.56105000000127</v>
      </c>
      <c r="D58" s="54">
        <v>252.69780000000927</v>
      </c>
      <c r="E58" s="54">
        <v>271.37450000000035</v>
      </c>
      <c r="F58" s="54">
        <v>299.56517999998994</v>
      </c>
      <c r="G58" s="54">
        <v>328.98923580036865</v>
      </c>
      <c r="H58" s="54">
        <v>395.08591000000888</v>
      </c>
      <c r="I58" s="54">
        <v>414.72530000001444</v>
      </c>
      <c r="J58" s="54">
        <v>425.97825999998201</v>
      </c>
      <c r="K58" s="54">
        <v>280.18651999998957</v>
      </c>
      <c r="L58" s="54">
        <v>636.73272383949825</v>
      </c>
      <c r="M58" s="54">
        <v>607.6556254703678</v>
      </c>
      <c r="N58" s="54">
        <v>642.37366839593528</v>
      </c>
      <c r="O58" s="54">
        <v>651.29848555741955</v>
      </c>
      <c r="P58" s="54">
        <v>650.57668598360033</v>
      </c>
      <c r="Q58" s="54">
        <v>645.24052553522893</v>
      </c>
    </row>
    <row r="59" spans="1:17" x14ac:dyDescent="0.25">
      <c r="A59" s="52" t="s">
        <v>33</v>
      </c>
      <c r="B59" s="51">
        <v>69048.01437266884</v>
      </c>
      <c r="C59" s="51">
        <v>68533.330169999987</v>
      </c>
      <c r="D59" s="51">
        <v>69729.053909999988</v>
      </c>
      <c r="E59" s="51">
        <v>70072.196079999994</v>
      </c>
      <c r="F59" s="51">
        <v>70649.762139999977</v>
      </c>
      <c r="G59" s="51">
        <v>71418.160935733235</v>
      </c>
      <c r="H59" s="51">
        <v>71695.402170000001</v>
      </c>
      <c r="I59" s="51">
        <v>70922.213490000024</v>
      </c>
      <c r="J59" s="51">
        <v>68347.172739999995</v>
      </c>
      <c r="K59" s="51">
        <v>63605.222260000017</v>
      </c>
      <c r="L59" s="51">
        <v>66490.482928450525</v>
      </c>
      <c r="M59" s="51">
        <v>63811.984538858575</v>
      </c>
      <c r="N59" s="51">
        <v>62976.834003171505</v>
      </c>
      <c r="O59" s="51">
        <v>61914.277638017418</v>
      </c>
      <c r="P59" s="51">
        <v>64818.737896958439</v>
      </c>
      <c r="Q59" s="51">
        <v>61986.530348453882</v>
      </c>
    </row>
    <row r="60" spans="1:17" x14ac:dyDescent="0.25">
      <c r="A60" s="53" t="s">
        <v>32</v>
      </c>
      <c r="B60" s="51">
        <v>2719.8332824077806</v>
      </c>
      <c r="C60" s="51">
        <v>3522.5702600000004</v>
      </c>
      <c r="D60" s="51">
        <v>3691.2034999999996</v>
      </c>
      <c r="E60" s="51">
        <v>2979.6508200000003</v>
      </c>
      <c r="F60" s="51">
        <v>2691.2159299999998</v>
      </c>
      <c r="G60" s="51">
        <v>2868.8568948534885</v>
      </c>
      <c r="H60" s="51">
        <v>2972.7454900000002</v>
      </c>
      <c r="I60" s="51">
        <v>3063.1074699999999</v>
      </c>
      <c r="J60" s="51">
        <v>2775.5839999999998</v>
      </c>
      <c r="K60" s="51">
        <v>2076.6186699999998</v>
      </c>
      <c r="L60" s="51">
        <v>1844.5124776005905</v>
      </c>
      <c r="M60" s="51">
        <v>1857.4331583717542</v>
      </c>
      <c r="N60" s="51">
        <v>1698.7581965493794</v>
      </c>
      <c r="O60" s="51">
        <v>1753.365953435132</v>
      </c>
      <c r="P60" s="51">
        <v>1823.8639336711553</v>
      </c>
      <c r="Q60" s="51">
        <v>1851.6532361386589</v>
      </c>
    </row>
    <row r="61" spans="1:17" x14ac:dyDescent="0.25">
      <c r="A61" s="53" t="s">
        <v>31</v>
      </c>
      <c r="B61" s="51">
        <v>3887.1641099967674</v>
      </c>
      <c r="C61" s="51">
        <v>4516.5461000000005</v>
      </c>
      <c r="D61" s="51">
        <v>5228.7781799999993</v>
      </c>
      <c r="E61" s="51">
        <v>5074.6423200000008</v>
      </c>
      <c r="F61" s="51">
        <v>5858.2582500000008</v>
      </c>
      <c r="G61" s="51">
        <v>6617.4118565970239</v>
      </c>
      <c r="H61" s="51">
        <v>7420.1353399999998</v>
      </c>
      <c r="I61" s="51">
        <v>7445.0050999999985</v>
      </c>
      <c r="J61" s="51">
        <v>8378.9048000000003</v>
      </c>
      <c r="K61" s="51">
        <v>8356.9104000000007</v>
      </c>
      <c r="L61" s="51">
        <v>8039.6851430969691</v>
      </c>
      <c r="M61" s="51">
        <v>8718.0849228167044</v>
      </c>
      <c r="N61" s="51">
        <v>7823.7577296467734</v>
      </c>
      <c r="O61" s="51">
        <v>10931.511430586354</v>
      </c>
      <c r="P61" s="51">
        <v>12734.381651649675</v>
      </c>
      <c r="Q61" s="51">
        <v>13766.614176550578</v>
      </c>
    </row>
    <row r="62" spans="1:17" x14ac:dyDescent="0.25">
      <c r="A62" s="53" t="s">
        <v>77</v>
      </c>
      <c r="B62" s="51">
        <v>4699.0316447589048</v>
      </c>
      <c r="C62" s="51">
        <v>3562.5324499999888</v>
      </c>
      <c r="D62" s="51">
        <v>3397.4957899999972</v>
      </c>
      <c r="E62" s="51">
        <v>3295.7841599999915</v>
      </c>
      <c r="F62" s="51">
        <v>3411.5609699999941</v>
      </c>
      <c r="G62" s="51">
        <v>3591.5315936234429</v>
      </c>
      <c r="H62" s="51">
        <v>3381.7424900000033</v>
      </c>
      <c r="I62" s="51">
        <v>3598.5229500000119</v>
      </c>
      <c r="J62" s="51">
        <v>3101.4166799999975</v>
      </c>
      <c r="K62" s="51">
        <v>2708.1954000000078</v>
      </c>
      <c r="L62" s="51">
        <v>3440.3563257321694</v>
      </c>
      <c r="M62" s="51">
        <v>2768.3440242238476</v>
      </c>
      <c r="N62" s="51">
        <v>2455.9331975317682</v>
      </c>
      <c r="O62" s="51">
        <v>2045.236903186584</v>
      </c>
      <c r="P62" s="51">
        <v>1665.7847508027655</v>
      </c>
      <c r="Q62" s="51">
        <v>1569.2139028597014</v>
      </c>
    </row>
    <row r="63" spans="1:17" x14ac:dyDescent="0.25">
      <c r="A63" s="53" t="s">
        <v>30</v>
      </c>
      <c r="B63" s="51">
        <v>3048.6285347132707</v>
      </c>
      <c r="C63" s="51">
        <v>3201.5659900000001</v>
      </c>
      <c r="D63" s="51">
        <v>3384.8348300000007</v>
      </c>
      <c r="E63" s="51">
        <v>2242.36924</v>
      </c>
      <c r="F63" s="51">
        <v>1966.2887700000003</v>
      </c>
      <c r="G63" s="51">
        <v>2082.7360827252301</v>
      </c>
      <c r="H63" s="51">
        <v>2194.5854099999997</v>
      </c>
      <c r="I63" s="51">
        <v>2073.1742300000001</v>
      </c>
      <c r="J63" s="51">
        <v>2183.1311699999997</v>
      </c>
      <c r="K63" s="51">
        <v>2046.4006499999998</v>
      </c>
      <c r="L63" s="51">
        <v>1980.5103520544155</v>
      </c>
      <c r="M63" s="51">
        <v>1981.4661911490928</v>
      </c>
      <c r="N63" s="51">
        <v>2121.9070290021386</v>
      </c>
      <c r="O63" s="51">
        <v>1607.9113630061804</v>
      </c>
      <c r="P63" s="51">
        <v>1568.7408649883751</v>
      </c>
      <c r="Q63" s="51">
        <v>1621.2848309305948</v>
      </c>
    </row>
    <row r="64" spans="1:17" x14ac:dyDescent="0.25">
      <c r="A64" s="53" t="s">
        <v>29</v>
      </c>
      <c r="B64" s="51">
        <v>8333.6775158039036</v>
      </c>
      <c r="C64" s="51">
        <v>9838.2857699999968</v>
      </c>
      <c r="D64" s="51">
        <v>9757.7279399999989</v>
      </c>
      <c r="E64" s="51">
        <v>9800.1009700000031</v>
      </c>
      <c r="F64" s="51">
        <v>10759.458019999993</v>
      </c>
      <c r="G64" s="51">
        <v>10638.084108634743</v>
      </c>
      <c r="H64" s="51">
        <v>11854.361979999991</v>
      </c>
      <c r="I64" s="51">
        <v>10579.251960000003</v>
      </c>
      <c r="J64" s="51">
        <v>10780.134329999993</v>
      </c>
      <c r="K64" s="51">
        <v>9857.4069799999997</v>
      </c>
      <c r="L64" s="51">
        <v>9863.4500756458638</v>
      </c>
      <c r="M64" s="51">
        <v>10726.276016266909</v>
      </c>
      <c r="N64" s="51">
        <v>9763.0639206814976</v>
      </c>
      <c r="O64" s="51">
        <v>9177.862842194816</v>
      </c>
      <c r="P64" s="51">
        <v>9491.1830038095195</v>
      </c>
      <c r="Q64" s="51">
        <v>7573.9851411087302</v>
      </c>
    </row>
    <row r="65" spans="1:17" x14ac:dyDescent="0.25">
      <c r="A65" s="53" t="s">
        <v>68</v>
      </c>
      <c r="B65" s="51">
        <v>46359.679284988204</v>
      </c>
      <c r="C65" s="51">
        <v>43891.829600000005</v>
      </c>
      <c r="D65" s="51">
        <v>44269.01367</v>
      </c>
      <c r="E65" s="51">
        <v>46679.64856999999</v>
      </c>
      <c r="F65" s="51">
        <v>45962.980199999998</v>
      </c>
      <c r="G65" s="51">
        <v>45619.540399299301</v>
      </c>
      <c r="H65" s="51">
        <v>43871.831460000001</v>
      </c>
      <c r="I65" s="51">
        <v>44163.15178</v>
      </c>
      <c r="J65" s="51">
        <v>41128.001760000006</v>
      </c>
      <c r="K65" s="51">
        <v>38559.690159999998</v>
      </c>
      <c r="L65" s="51">
        <v>41321.968554320512</v>
      </c>
      <c r="M65" s="51">
        <v>37760.380226030276</v>
      </c>
      <c r="N65" s="51">
        <v>39113.413929759969</v>
      </c>
      <c r="O65" s="51">
        <v>36398.389145608344</v>
      </c>
      <c r="P65" s="51">
        <v>37534.783692036945</v>
      </c>
      <c r="Q65" s="51">
        <v>35603.779060865621</v>
      </c>
    </row>
    <row r="66" spans="1:17" x14ac:dyDescent="0.25">
      <c r="A66" s="52" t="s">
        <v>28</v>
      </c>
      <c r="B66" s="51">
        <v>15182.387799783266</v>
      </c>
      <c r="C66" s="51">
        <v>14342.50662</v>
      </c>
      <c r="D66" s="51">
        <v>12984.439450000009</v>
      </c>
      <c r="E66" s="51">
        <v>13774.602380000004</v>
      </c>
      <c r="F66" s="51">
        <v>14389.697459999979</v>
      </c>
      <c r="G66" s="51">
        <v>14704.3284999562</v>
      </c>
      <c r="H66" s="51">
        <v>13438.430720000004</v>
      </c>
      <c r="I66" s="51">
        <v>14491.521650000004</v>
      </c>
      <c r="J66" s="51">
        <v>13924.99468</v>
      </c>
      <c r="K66" s="51">
        <v>12015.676779999998</v>
      </c>
      <c r="L66" s="51">
        <v>13377.777124130544</v>
      </c>
      <c r="M66" s="51">
        <v>13853.49955641043</v>
      </c>
      <c r="N66" s="51">
        <v>12913.576874971845</v>
      </c>
      <c r="O66" s="51">
        <v>12927.001130610071</v>
      </c>
      <c r="P66" s="51">
        <v>13402.788498790629</v>
      </c>
      <c r="Q66" s="51">
        <v>13188.732473713897</v>
      </c>
    </row>
    <row r="67" spans="1:17" x14ac:dyDescent="0.25">
      <c r="A67" s="53" t="s">
        <v>67</v>
      </c>
      <c r="B67" s="51">
        <v>15182.387799783266</v>
      </c>
      <c r="C67" s="51">
        <v>14342.50662</v>
      </c>
      <c r="D67" s="51">
        <v>12984.439450000009</v>
      </c>
      <c r="E67" s="51">
        <v>13774.602380000004</v>
      </c>
      <c r="F67" s="51">
        <v>14389.697459999979</v>
      </c>
      <c r="G67" s="51">
        <v>14704.3284999562</v>
      </c>
      <c r="H67" s="51">
        <v>13438.430720000004</v>
      </c>
      <c r="I67" s="51">
        <v>14491.521650000004</v>
      </c>
      <c r="J67" s="51">
        <v>13924.99468</v>
      </c>
      <c r="K67" s="51">
        <v>12015.676779999998</v>
      </c>
      <c r="L67" s="51">
        <v>13377.777124130544</v>
      </c>
      <c r="M67" s="51">
        <v>13853.49955641043</v>
      </c>
      <c r="N67" s="51">
        <v>12913.576874971845</v>
      </c>
      <c r="O67" s="51">
        <v>12927.001130610071</v>
      </c>
      <c r="P67" s="51">
        <v>13402.788498790629</v>
      </c>
      <c r="Q67" s="51">
        <v>13188.732473713897</v>
      </c>
    </row>
    <row r="68" spans="1:17" x14ac:dyDescent="0.25">
      <c r="A68" s="53" t="s">
        <v>26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25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106</v>
      </c>
      <c r="B70" s="190">
        <f t="shared" ref="B70:Q70" si="9">SUM(B71:B73)</f>
        <v>84486.516718857456</v>
      </c>
      <c r="C70" s="190">
        <f t="shared" si="9"/>
        <v>83140.397839999976</v>
      </c>
      <c r="D70" s="190">
        <f t="shared" si="9"/>
        <v>82966.191160000017</v>
      </c>
      <c r="E70" s="190">
        <f t="shared" si="9"/>
        <v>84118.172959999996</v>
      </c>
      <c r="F70" s="190">
        <f t="shared" si="9"/>
        <v>85339.024779999949</v>
      </c>
      <c r="G70" s="190">
        <f t="shared" si="9"/>
        <v>86451.478671489793</v>
      </c>
      <c r="H70" s="190">
        <f t="shared" si="9"/>
        <v>85528.918799999985</v>
      </c>
      <c r="I70" s="190">
        <f t="shared" si="9"/>
        <v>85828.460440000039</v>
      </c>
      <c r="J70" s="190">
        <f t="shared" si="9"/>
        <v>82698.145679999972</v>
      </c>
      <c r="K70" s="190">
        <f t="shared" si="9"/>
        <v>75901.085560000007</v>
      </c>
      <c r="L70" s="190">
        <f t="shared" si="9"/>
        <v>80504.992776420564</v>
      </c>
      <c r="M70" s="190">
        <f t="shared" si="9"/>
        <v>78273.139720739375</v>
      </c>
      <c r="N70" s="190">
        <f t="shared" si="9"/>
        <v>76532.784546539289</v>
      </c>
      <c r="O70" s="190">
        <f t="shared" si="9"/>
        <v>75492.577254184886</v>
      </c>
      <c r="P70" s="190">
        <f t="shared" si="9"/>
        <v>78872.103081732639</v>
      </c>
      <c r="Q70" s="190">
        <f t="shared" si="9"/>
        <v>75820.503347702994</v>
      </c>
    </row>
    <row r="71" spans="1:17" x14ac:dyDescent="0.25">
      <c r="A71" s="216" t="str">
        <f>A52</f>
        <v>Basic chemicals</v>
      </c>
      <c r="B71" s="215">
        <v>84486.516718857456</v>
      </c>
      <c r="C71" s="215">
        <v>83140.397839999976</v>
      </c>
      <c r="D71" s="215">
        <v>82966.191160000017</v>
      </c>
      <c r="E71" s="215">
        <v>84118.172959999996</v>
      </c>
      <c r="F71" s="215">
        <v>85339.024779999949</v>
      </c>
      <c r="G71" s="215">
        <v>86451.478671489793</v>
      </c>
      <c r="H71" s="215">
        <v>85528.918799999985</v>
      </c>
      <c r="I71" s="215">
        <v>85828.460440000039</v>
      </c>
      <c r="J71" s="215">
        <v>82698.145679999972</v>
      </c>
      <c r="K71" s="215">
        <v>75901.085560000007</v>
      </c>
      <c r="L71" s="215">
        <v>80504.992776420564</v>
      </c>
      <c r="M71" s="215">
        <v>78273.139720739375</v>
      </c>
      <c r="N71" s="215">
        <v>76532.784546539289</v>
      </c>
      <c r="O71" s="215">
        <v>75492.577254184886</v>
      </c>
      <c r="P71" s="215">
        <v>78872.103081732639</v>
      </c>
      <c r="Q71" s="215">
        <v>75820.503347702994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64</v>
      </c>
      <c r="B75" s="70">
        <f t="shared" ref="B75:Q75" si="10">SUM(B76:B77)</f>
        <v>147621.60014402325</v>
      </c>
      <c r="C75" s="70">
        <f t="shared" si="10"/>
        <v>147633.26733428371</v>
      </c>
      <c r="D75" s="70">
        <f t="shared" si="10"/>
        <v>144675.17375091213</v>
      </c>
      <c r="E75" s="70">
        <f t="shared" si="10"/>
        <v>152561.43318072561</v>
      </c>
      <c r="F75" s="70">
        <f t="shared" si="10"/>
        <v>147031.34396851386</v>
      </c>
      <c r="G75" s="70">
        <f t="shared" si="10"/>
        <v>146194.24016127601</v>
      </c>
      <c r="H75" s="70">
        <f t="shared" si="10"/>
        <v>138358.17598017541</v>
      </c>
      <c r="I75" s="70">
        <f t="shared" si="10"/>
        <v>144960.47095465363</v>
      </c>
      <c r="J75" s="70">
        <f t="shared" si="10"/>
        <v>138808.63984346829</v>
      </c>
      <c r="K75" s="70">
        <f t="shared" si="10"/>
        <v>121052.71478992868</v>
      </c>
      <c r="L75" s="70">
        <f t="shared" si="10"/>
        <v>127171.71588221466</v>
      </c>
      <c r="M75" s="70">
        <f t="shared" si="10"/>
        <v>129103.64480079357</v>
      </c>
      <c r="N75" s="70">
        <f t="shared" si="10"/>
        <v>127602.49669397385</v>
      </c>
      <c r="O75" s="70">
        <f t="shared" si="10"/>
        <v>128214.05300744483</v>
      </c>
      <c r="P75" s="70">
        <f t="shared" si="10"/>
        <v>126490.17303927761</v>
      </c>
      <c r="Q75" s="70">
        <f t="shared" si="10"/>
        <v>124851.98805564223</v>
      </c>
    </row>
    <row r="76" spans="1:17" x14ac:dyDescent="0.25">
      <c r="A76" s="55" t="s">
        <v>344</v>
      </c>
      <c r="B76" s="54">
        <v>88057.005785692018</v>
      </c>
      <c r="C76" s="54">
        <v>90808.512295677167</v>
      </c>
      <c r="D76" s="54">
        <v>90601.519645612512</v>
      </c>
      <c r="E76" s="54">
        <v>95718.456410392202</v>
      </c>
      <c r="F76" s="54">
        <v>88470.235731558438</v>
      </c>
      <c r="G76" s="54">
        <v>86063.288575911167</v>
      </c>
      <c r="H76" s="54">
        <v>80996.998381603902</v>
      </c>
      <c r="I76" s="54">
        <v>84659.551716377304</v>
      </c>
      <c r="J76" s="54">
        <v>82103.271822684066</v>
      </c>
      <c r="K76" s="54">
        <v>72317.782591168681</v>
      </c>
      <c r="L76" s="54">
        <v>73423.176503137656</v>
      </c>
      <c r="M76" s="54">
        <v>73830.821767879315</v>
      </c>
      <c r="N76" s="54">
        <v>74000.99053713234</v>
      </c>
      <c r="O76" s="54">
        <v>75866.417718188168</v>
      </c>
      <c r="P76" s="54">
        <v>75091.448044045377</v>
      </c>
      <c r="Q76" s="54">
        <v>73576.899819742655</v>
      </c>
    </row>
    <row r="77" spans="1:17" x14ac:dyDescent="0.25">
      <c r="A77" s="52" t="s">
        <v>107</v>
      </c>
      <c r="B77" s="51">
        <v>59564.594358331233</v>
      </c>
      <c r="C77" s="51">
        <v>56824.755038606549</v>
      </c>
      <c r="D77" s="51">
        <v>54073.654105299604</v>
      </c>
      <c r="E77" s="51">
        <v>56842.976770333422</v>
      </c>
      <c r="F77" s="51">
        <v>58561.108236955421</v>
      </c>
      <c r="G77" s="51">
        <v>60130.951585364834</v>
      </c>
      <c r="H77" s="51">
        <v>57361.177598571507</v>
      </c>
      <c r="I77" s="51">
        <v>60300.919238276336</v>
      </c>
      <c r="J77" s="51">
        <v>56705.368020784219</v>
      </c>
      <c r="K77" s="51">
        <v>48734.932198759998</v>
      </c>
      <c r="L77" s="51">
        <v>53748.53937907701</v>
      </c>
      <c r="M77" s="51">
        <v>55272.823032914253</v>
      </c>
      <c r="N77" s="51">
        <v>53601.506156841511</v>
      </c>
      <c r="O77" s="51">
        <v>52347.635289256672</v>
      </c>
      <c r="P77" s="51">
        <v>51398.724995232231</v>
      </c>
      <c r="Q77" s="51">
        <v>51275.08823589958</v>
      </c>
    </row>
    <row r="78" spans="1:17" x14ac:dyDescent="0.25">
      <c r="A78" s="50" t="s">
        <v>106</v>
      </c>
      <c r="B78" s="38">
        <f t="shared" ref="B78:Q78" si="11">SUM(B79:B81)</f>
        <v>147621.60014402322</v>
      </c>
      <c r="C78" s="38">
        <f t="shared" si="11"/>
        <v>147633.26733428368</v>
      </c>
      <c r="D78" s="38">
        <f t="shared" si="11"/>
        <v>144675.17375091207</v>
      </c>
      <c r="E78" s="38">
        <f t="shared" si="11"/>
        <v>152561.43318072564</v>
      </c>
      <c r="F78" s="38">
        <f t="shared" si="11"/>
        <v>147031.34396851386</v>
      </c>
      <c r="G78" s="38">
        <f t="shared" si="11"/>
        <v>146194.24016127599</v>
      </c>
      <c r="H78" s="38">
        <f t="shared" si="11"/>
        <v>138358.17598017538</v>
      </c>
      <c r="I78" s="38">
        <f t="shared" si="11"/>
        <v>144960.4709546536</v>
      </c>
      <c r="J78" s="38">
        <f t="shared" si="11"/>
        <v>138808.63984346826</v>
      </c>
      <c r="K78" s="38">
        <f t="shared" si="11"/>
        <v>121052.71478992869</v>
      </c>
      <c r="L78" s="38">
        <f t="shared" si="11"/>
        <v>127171.71588221464</v>
      </c>
      <c r="M78" s="38">
        <f t="shared" si="11"/>
        <v>129103.64480079357</v>
      </c>
      <c r="N78" s="38">
        <f t="shared" si="11"/>
        <v>127602.49669397382</v>
      </c>
      <c r="O78" s="38">
        <f t="shared" si="11"/>
        <v>128214.0530074448</v>
      </c>
      <c r="P78" s="38">
        <f t="shared" si="11"/>
        <v>126490.17303927762</v>
      </c>
      <c r="Q78" s="38">
        <f t="shared" si="11"/>
        <v>124851.98805564224</v>
      </c>
    </row>
    <row r="79" spans="1:17" x14ac:dyDescent="0.25">
      <c r="A79" s="121" t="s">
        <v>42</v>
      </c>
      <c r="B79" s="120">
        <f>CHI_emi!B$5</f>
        <v>124946.6185682528</v>
      </c>
      <c r="C79" s="120">
        <f>CHI_emi!C$5</f>
        <v>124822.90539365122</v>
      </c>
      <c r="D79" s="120">
        <f>CHI_emi!D$5</f>
        <v>123279.10394013996</v>
      </c>
      <c r="E79" s="120">
        <f>CHI_emi!E$5</f>
        <v>130363.66068316798</v>
      </c>
      <c r="F79" s="120">
        <f>CHI_emi!F$5</f>
        <v>126602.14832617193</v>
      </c>
      <c r="G79" s="120">
        <f>CHI_emi!G$5</f>
        <v>126276.60081218947</v>
      </c>
      <c r="H79" s="120">
        <f>CHI_emi!H$5</f>
        <v>120267.61444609397</v>
      </c>
      <c r="I79" s="120">
        <f>CHI_emi!I$5</f>
        <v>125515.1297296327</v>
      </c>
      <c r="J79" s="120">
        <f>CHI_emi!J$5</f>
        <v>122860.4367628232</v>
      </c>
      <c r="K79" s="120">
        <f>CHI_emi!K$5</f>
        <v>105297.42294676678</v>
      </c>
      <c r="L79" s="120">
        <f>CHI_emi!L$5</f>
        <v>112946.60047010396</v>
      </c>
      <c r="M79" s="120">
        <f>CHI_emi!M$5</f>
        <v>115143.39145064975</v>
      </c>
      <c r="N79" s="120">
        <f>CHI_emi!N$5</f>
        <v>113338.21975064371</v>
      </c>
      <c r="O79" s="120">
        <f>CHI_emi!O$5</f>
        <v>113864.53298990801</v>
      </c>
      <c r="P79" s="120">
        <f>CHI_emi!P$5</f>
        <v>111939.83553826073</v>
      </c>
      <c r="Q79" s="120">
        <f>CHI_emi!Q$5</f>
        <v>111940.77281780152</v>
      </c>
    </row>
    <row r="80" spans="1:17" x14ac:dyDescent="0.25">
      <c r="A80" s="179" t="s">
        <v>41</v>
      </c>
      <c r="B80" s="189">
        <f>CHI_emi!B$60</f>
        <v>21980.075793370317</v>
      </c>
      <c r="C80" s="189">
        <f>CHI_emi!C$60</f>
        <v>21961.039799748585</v>
      </c>
      <c r="D80" s="189">
        <f>CHI_emi!D$60</f>
        <v>20534.193468785874</v>
      </c>
      <c r="E80" s="189">
        <f>CHI_emi!E$60</f>
        <v>21245.628998861237</v>
      </c>
      <c r="F80" s="189">
        <f>CHI_emi!F$60</f>
        <v>19625.355289275263</v>
      </c>
      <c r="G80" s="189">
        <f>CHI_emi!G$60</f>
        <v>19128.180832879822</v>
      </c>
      <c r="H80" s="189">
        <f>CHI_emi!H$60</f>
        <v>17332.618595578133</v>
      </c>
      <c r="I80" s="189">
        <f>CHI_emi!I$60</f>
        <v>18687.39425964297</v>
      </c>
      <c r="J80" s="189">
        <f>CHI_emi!J$60</f>
        <v>15254.450128464034</v>
      </c>
      <c r="K80" s="189">
        <f>CHI_emi!K$60</f>
        <v>14972.278624386932</v>
      </c>
      <c r="L80" s="189">
        <f>CHI_emi!L$60</f>
        <v>13597.445901300533</v>
      </c>
      <c r="M80" s="189">
        <f>CHI_emi!M$60</f>
        <v>13378.694184720172</v>
      </c>
      <c r="N80" s="189">
        <f>CHI_emi!N$60</f>
        <v>13667.308244299777</v>
      </c>
      <c r="O80" s="189">
        <f>CHI_emi!O$60</f>
        <v>13690.447329346531</v>
      </c>
      <c r="P80" s="189">
        <f>CHI_emi!P$60</f>
        <v>13904.445881174903</v>
      </c>
      <c r="Q80" s="189">
        <f>CHI_emi!Q$60</f>
        <v>12260.940704075976</v>
      </c>
    </row>
    <row r="81" spans="1:17" x14ac:dyDescent="0.25">
      <c r="A81" s="119" t="s">
        <v>40</v>
      </c>
      <c r="B81" s="118">
        <f>CHI_emi!B$108</f>
        <v>694.90578240009859</v>
      </c>
      <c r="C81" s="118">
        <f>CHI_emi!C$108</f>
        <v>849.32214088388901</v>
      </c>
      <c r="D81" s="118">
        <f>CHI_emi!D$108</f>
        <v>861.8763419862488</v>
      </c>
      <c r="E81" s="118">
        <f>CHI_emi!E$108</f>
        <v>952.14349869641842</v>
      </c>
      <c r="F81" s="118">
        <f>CHI_emi!F$108</f>
        <v>803.84035306665419</v>
      </c>
      <c r="G81" s="118">
        <f>CHI_emi!G$108</f>
        <v>789.45851620668395</v>
      </c>
      <c r="H81" s="118">
        <f>CHI_emi!H$108</f>
        <v>757.94293850329586</v>
      </c>
      <c r="I81" s="118">
        <f>CHI_emi!I$108</f>
        <v>757.94696537792424</v>
      </c>
      <c r="J81" s="118">
        <f>CHI_emi!J$108</f>
        <v>693.75295218104884</v>
      </c>
      <c r="K81" s="118">
        <f>CHI_emi!K$108</f>
        <v>783.01321877497685</v>
      </c>
      <c r="L81" s="118">
        <f>CHI_emi!L$108</f>
        <v>627.66951081015247</v>
      </c>
      <c r="M81" s="118">
        <f>CHI_emi!M$108</f>
        <v>581.5591654236506</v>
      </c>
      <c r="N81" s="118">
        <f>CHI_emi!N$108</f>
        <v>596.96869903033337</v>
      </c>
      <c r="O81" s="118">
        <f>CHI_emi!O$108</f>
        <v>659.07268819026069</v>
      </c>
      <c r="P81" s="118">
        <f>CHI_emi!P$108</f>
        <v>645.89161984198472</v>
      </c>
      <c r="Q81" s="118">
        <f>CHI_emi!Q$108</f>
        <v>650.27453376474261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105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42</v>
      </c>
      <c r="B84" s="187">
        <f t="shared" ref="B84:Q84" si="12">IF(B$5=0,"",B$5/B$10*1000)</f>
        <v>808.2027550645613</v>
      </c>
      <c r="C84" s="187">
        <f t="shared" si="12"/>
        <v>796.78922048501613</v>
      </c>
      <c r="D84" s="187">
        <f t="shared" si="12"/>
        <v>778.04376026966384</v>
      </c>
      <c r="E84" s="187">
        <f t="shared" si="12"/>
        <v>723.55809810127755</v>
      </c>
      <c r="F84" s="187">
        <f t="shared" si="12"/>
        <v>743.72472762684379</v>
      </c>
      <c r="G84" s="187">
        <f t="shared" si="12"/>
        <v>740.93707786775826</v>
      </c>
      <c r="H84" s="187">
        <f t="shared" si="12"/>
        <v>766.99348636133311</v>
      </c>
      <c r="I84" s="187">
        <f t="shared" si="12"/>
        <v>734.97343716025523</v>
      </c>
      <c r="J84" s="187">
        <f t="shared" si="12"/>
        <v>753.60238307296993</v>
      </c>
      <c r="K84" s="187">
        <f t="shared" si="12"/>
        <v>757.21583589894067</v>
      </c>
      <c r="L84" s="187">
        <f t="shared" si="12"/>
        <v>787.51301612596774</v>
      </c>
      <c r="M84" s="187">
        <f t="shared" si="12"/>
        <v>782.69640962661833</v>
      </c>
      <c r="N84" s="187">
        <f t="shared" si="12"/>
        <v>739.27718672176923</v>
      </c>
      <c r="O84" s="187">
        <f t="shared" si="12"/>
        <v>687.20580790222209</v>
      </c>
      <c r="P84" s="187">
        <f t="shared" si="12"/>
        <v>691.3325518083476</v>
      </c>
      <c r="Q84" s="187">
        <f t="shared" si="12"/>
        <v>767.93448024210738</v>
      </c>
    </row>
    <row r="85" spans="1:17" x14ac:dyDescent="0.25">
      <c r="A85" s="180" t="s">
        <v>41</v>
      </c>
      <c r="B85" s="186">
        <f t="shared" ref="B85:Q85" si="13">IF(B$6=0,"",B$6/B$11*1000)</f>
        <v>3015.8124048337995</v>
      </c>
      <c r="C85" s="186">
        <f t="shared" si="13"/>
        <v>2878.6846712321949</v>
      </c>
      <c r="D85" s="186">
        <f t="shared" si="13"/>
        <v>2886.5054928070736</v>
      </c>
      <c r="E85" s="186">
        <f t="shared" si="13"/>
        <v>2636.2708954901259</v>
      </c>
      <c r="F85" s="186">
        <f t="shared" si="13"/>
        <v>2684.4427613557245</v>
      </c>
      <c r="G85" s="186">
        <f t="shared" si="13"/>
        <v>2705.7113213827238</v>
      </c>
      <c r="H85" s="186">
        <f t="shared" si="13"/>
        <v>2767.6211899496634</v>
      </c>
      <c r="I85" s="186">
        <f t="shared" si="13"/>
        <v>2654.2917706048584</v>
      </c>
      <c r="J85" s="186">
        <f t="shared" si="13"/>
        <v>2674.9918383514987</v>
      </c>
      <c r="K85" s="186">
        <f t="shared" si="13"/>
        <v>2452.0718134246945</v>
      </c>
      <c r="L85" s="186">
        <f t="shared" si="13"/>
        <v>2608.7592110363926</v>
      </c>
      <c r="M85" s="186">
        <f t="shared" si="13"/>
        <v>2703.814683359562</v>
      </c>
      <c r="N85" s="186">
        <f t="shared" si="13"/>
        <v>2749.8168709198658</v>
      </c>
      <c r="O85" s="186">
        <f t="shared" si="13"/>
        <v>2793.2137508088913</v>
      </c>
      <c r="P85" s="186">
        <f t="shared" si="13"/>
        <v>2819.4043577177367</v>
      </c>
      <c r="Q85" s="186">
        <f t="shared" si="13"/>
        <v>3072.5528286330932</v>
      </c>
    </row>
    <row r="86" spans="1:17" x14ac:dyDescent="0.25">
      <c r="A86" s="108" t="s">
        <v>40</v>
      </c>
      <c r="B86" s="185">
        <f t="shared" ref="B86:Q86" si="14">IF(B$7=0,"",B$7/B$12*1000)</f>
        <v>39595.687475799801</v>
      </c>
      <c r="C86" s="185">
        <f t="shared" si="14"/>
        <v>36957.157927384847</v>
      </c>
      <c r="D86" s="185">
        <f t="shared" si="14"/>
        <v>37357.150686648572</v>
      </c>
      <c r="E86" s="185">
        <f t="shared" si="14"/>
        <v>34350.033398223546</v>
      </c>
      <c r="F86" s="185">
        <f t="shared" si="14"/>
        <v>35507.431742274173</v>
      </c>
      <c r="G86" s="185">
        <f t="shared" si="14"/>
        <v>35430.802630996339</v>
      </c>
      <c r="H86" s="185">
        <f t="shared" si="14"/>
        <v>36349.212016962156</v>
      </c>
      <c r="I86" s="185">
        <f t="shared" si="14"/>
        <v>36716.304330107312</v>
      </c>
      <c r="J86" s="185">
        <f t="shared" si="14"/>
        <v>37125.441896164462</v>
      </c>
      <c r="K86" s="185">
        <f t="shared" si="14"/>
        <v>34673.501903350611</v>
      </c>
      <c r="L86" s="185">
        <f t="shared" si="14"/>
        <v>39011.479062741084</v>
      </c>
      <c r="M86" s="185">
        <f t="shared" si="14"/>
        <v>39256.386226082992</v>
      </c>
      <c r="N86" s="185">
        <f t="shared" si="14"/>
        <v>38083.10677117615</v>
      </c>
      <c r="O86" s="185">
        <f t="shared" si="14"/>
        <v>35801.795548997172</v>
      </c>
      <c r="P86" s="185">
        <f t="shared" si="14"/>
        <v>36100.21426638015</v>
      </c>
      <c r="Q86" s="185">
        <f t="shared" si="14"/>
        <v>34810.149009014414</v>
      </c>
    </row>
    <row r="87" spans="1:17" x14ac:dyDescent="0.25">
      <c r="A87" s="184" t="s">
        <v>104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42</v>
      </c>
      <c r="B88" s="113">
        <f t="shared" ref="B88:Q88" si="15">IF(SUM(B89,B90)=0,"",SUM(B89,B90))</f>
        <v>1.9979231920122906</v>
      </c>
      <c r="C88" s="113">
        <f t="shared" si="15"/>
        <v>1.911560811161789</v>
      </c>
      <c r="D88" s="113">
        <f t="shared" si="15"/>
        <v>1.8529677642540587</v>
      </c>
      <c r="E88" s="113">
        <f t="shared" si="15"/>
        <v>1.7573727396714931</v>
      </c>
      <c r="F88" s="113">
        <f t="shared" si="15"/>
        <v>1.7970280765929916</v>
      </c>
      <c r="G88" s="113">
        <f t="shared" si="15"/>
        <v>1.7804421762194118</v>
      </c>
      <c r="H88" s="113">
        <f t="shared" si="15"/>
        <v>1.7572667948645748</v>
      </c>
      <c r="I88" s="113">
        <f t="shared" si="15"/>
        <v>1.6582922614423219</v>
      </c>
      <c r="J88" s="113">
        <f t="shared" si="15"/>
        <v>1.5752571654531091</v>
      </c>
      <c r="K88" s="113">
        <f t="shared" si="15"/>
        <v>1.6012774161595136</v>
      </c>
      <c r="L88" s="113">
        <f t="shared" si="15"/>
        <v>1.5371435327988783</v>
      </c>
      <c r="M88" s="113">
        <f t="shared" si="15"/>
        <v>1.4785161952220176</v>
      </c>
      <c r="N88" s="113">
        <f t="shared" si="15"/>
        <v>1.4307536952695599</v>
      </c>
      <c r="O88" s="113">
        <f t="shared" si="15"/>
        <v>1.3591924983386019</v>
      </c>
      <c r="P88" s="113">
        <f t="shared" si="15"/>
        <v>1.3989290227836058</v>
      </c>
      <c r="Q88" s="113">
        <f t="shared" si="15"/>
        <v>1.3286907309212612</v>
      </c>
    </row>
    <row r="89" spans="1:17" x14ac:dyDescent="0.25">
      <c r="A89" s="179" t="s">
        <v>174</v>
      </c>
      <c r="B89" s="182">
        <f t="shared" ref="B89:Q89" si="16">IF(B$71=0,"",B$71/B$10)</f>
        <v>1.3547590717736187</v>
      </c>
      <c r="C89" s="182">
        <f t="shared" si="16"/>
        <v>1.2841682650618353</v>
      </c>
      <c r="D89" s="182">
        <f t="shared" si="16"/>
        <v>1.2327197092016007</v>
      </c>
      <c r="E89" s="182">
        <f t="shared" si="16"/>
        <v>1.1527377264569878</v>
      </c>
      <c r="F89" s="182">
        <f t="shared" si="16"/>
        <v>1.2057555322658036</v>
      </c>
      <c r="G89" s="182">
        <f t="shared" si="16"/>
        <v>1.1981619835407382</v>
      </c>
      <c r="H89" s="182">
        <f t="shared" si="16"/>
        <v>1.186263272228081</v>
      </c>
      <c r="I89" s="182">
        <f t="shared" si="16"/>
        <v>1.1047190716089057</v>
      </c>
      <c r="J89" s="182">
        <f t="shared" si="16"/>
        <v>1.0353755190889529</v>
      </c>
      <c r="K89" s="182">
        <f t="shared" si="16"/>
        <v>1.077678252014356</v>
      </c>
      <c r="L89" s="182">
        <f t="shared" si="16"/>
        <v>1.0337614563074067</v>
      </c>
      <c r="M89" s="182">
        <f t="shared" si="16"/>
        <v>0.9783905902925899</v>
      </c>
      <c r="N89" s="182">
        <f t="shared" si="16"/>
        <v>0.94316174992783886</v>
      </c>
      <c r="O89" s="182">
        <f t="shared" si="16"/>
        <v>0.88185023622019754</v>
      </c>
      <c r="P89" s="182">
        <f t="shared" si="16"/>
        <v>0.93117382491157619</v>
      </c>
      <c r="Q89" s="182">
        <f t="shared" si="16"/>
        <v>0.8771396484506474</v>
      </c>
    </row>
    <row r="90" spans="1:17" x14ac:dyDescent="0.25">
      <c r="A90" s="179" t="s">
        <v>173</v>
      </c>
      <c r="B90" s="182">
        <f t="shared" ref="B90:Q90" si="17">IF(B$52=0,"",B$52/B$10)</f>
        <v>0.64316412023867198</v>
      </c>
      <c r="C90" s="182">
        <f t="shared" si="17"/>
        <v>0.62739254609995354</v>
      </c>
      <c r="D90" s="182">
        <f t="shared" si="17"/>
        <v>0.62024805505245806</v>
      </c>
      <c r="E90" s="182">
        <f t="shared" si="17"/>
        <v>0.60463501321450541</v>
      </c>
      <c r="F90" s="182">
        <f t="shared" si="17"/>
        <v>0.59127254432718812</v>
      </c>
      <c r="G90" s="182">
        <f t="shared" si="17"/>
        <v>0.58228019267867348</v>
      </c>
      <c r="H90" s="182">
        <f t="shared" si="17"/>
        <v>0.57100352263649379</v>
      </c>
      <c r="I90" s="182">
        <f t="shared" si="17"/>
        <v>0.5535731898334163</v>
      </c>
      <c r="J90" s="182">
        <f t="shared" si="17"/>
        <v>0.53988164636415614</v>
      </c>
      <c r="K90" s="182">
        <f t="shared" si="17"/>
        <v>0.52359916414515772</v>
      </c>
      <c r="L90" s="182">
        <f t="shared" si="17"/>
        <v>0.50338207649147149</v>
      </c>
      <c r="M90" s="182">
        <f t="shared" si="17"/>
        <v>0.50012560492942781</v>
      </c>
      <c r="N90" s="182">
        <f t="shared" si="17"/>
        <v>0.48759194534172096</v>
      </c>
      <c r="O90" s="182">
        <f t="shared" si="17"/>
        <v>0.47734226211840436</v>
      </c>
      <c r="P90" s="182">
        <f t="shared" si="17"/>
        <v>0.46775519787202957</v>
      </c>
      <c r="Q90" s="182">
        <f t="shared" si="17"/>
        <v>0.45155108247061376</v>
      </c>
    </row>
    <row r="91" spans="1:17" x14ac:dyDescent="0.25">
      <c r="A91" s="180" t="s">
        <v>41</v>
      </c>
      <c r="B91" s="182">
        <f t="shared" ref="B91:Q91" si="18">IF(B$53=0,"",B$53/B$11)</f>
        <v>0.6135920811916844</v>
      </c>
      <c r="C91" s="182">
        <f t="shared" si="18"/>
        <v>0.59935957647444382</v>
      </c>
      <c r="D91" s="182">
        <f t="shared" si="18"/>
        <v>0.58766327305214916</v>
      </c>
      <c r="E91" s="182">
        <f t="shared" si="18"/>
        <v>0.57925068399179047</v>
      </c>
      <c r="F91" s="182">
        <f t="shared" si="18"/>
        <v>0.57231723962844705</v>
      </c>
      <c r="G91" s="182">
        <f t="shared" si="18"/>
        <v>0.5624468953704499</v>
      </c>
      <c r="H91" s="182">
        <f t="shared" si="18"/>
        <v>0.55007078204999138</v>
      </c>
      <c r="I91" s="182">
        <f t="shared" si="18"/>
        <v>0.53557623925541886</v>
      </c>
      <c r="J91" s="182">
        <f t="shared" si="18"/>
        <v>0.52716055308812526</v>
      </c>
      <c r="K91" s="182">
        <f t="shared" si="18"/>
        <v>0.51287771704076268</v>
      </c>
      <c r="L91" s="182">
        <f t="shared" si="18"/>
        <v>0.50151389415917436</v>
      </c>
      <c r="M91" s="182">
        <f t="shared" si="18"/>
        <v>0.48915690335413287</v>
      </c>
      <c r="N91" s="182">
        <f t="shared" si="18"/>
        <v>0.49050429190230288</v>
      </c>
      <c r="O91" s="182">
        <f t="shared" si="18"/>
        <v>0.47298644913710219</v>
      </c>
      <c r="P91" s="182">
        <f t="shared" si="18"/>
        <v>0.46065997107037532</v>
      </c>
      <c r="Q91" s="182">
        <f t="shared" si="18"/>
        <v>0.44669009271638183</v>
      </c>
    </row>
    <row r="92" spans="1:17" x14ac:dyDescent="0.25">
      <c r="A92" s="108" t="s">
        <v>40</v>
      </c>
      <c r="B92" s="112">
        <f t="shared" ref="B92:Q92" si="19">IF(B$54=0,"",B$54/B$12)</f>
        <v>0.36933137699954022</v>
      </c>
      <c r="C92" s="112">
        <f t="shared" si="19"/>
        <v>0.3547496000801113</v>
      </c>
      <c r="D92" s="112">
        <f t="shared" si="19"/>
        <v>0.3459716770773078</v>
      </c>
      <c r="E92" s="112">
        <f t="shared" si="19"/>
        <v>0.33867337733363678</v>
      </c>
      <c r="F92" s="112">
        <f t="shared" si="19"/>
        <v>0.33569496036090596</v>
      </c>
      <c r="G92" s="112">
        <f t="shared" si="19"/>
        <v>0.32833543379182917</v>
      </c>
      <c r="H92" s="112">
        <f t="shared" si="19"/>
        <v>0.32223702382532798</v>
      </c>
      <c r="I92" s="112">
        <f t="shared" si="19"/>
        <v>0.31744786114886997</v>
      </c>
      <c r="J92" s="112">
        <f t="shared" si="19"/>
        <v>0.30554285716940133</v>
      </c>
      <c r="K92" s="112">
        <f t="shared" si="19"/>
        <v>0.29446545887178155</v>
      </c>
      <c r="L92" s="112">
        <f t="shared" si="19"/>
        <v>0.28785938565670549</v>
      </c>
      <c r="M92" s="112">
        <f t="shared" si="19"/>
        <v>0.28299257027541275</v>
      </c>
      <c r="N92" s="112">
        <f t="shared" si="19"/>
        <v>0.27992516128373734</v>
      </c>
      <c r="O92" s="112">
        <f t="shared" si="19"/>
        <v>0.27358085388817377</v>
      </c>
      <c r="P92" s="112">
        <f t="shared" si="19"/>
        <v>0.26597343607131385</v>
      </c>
      <c r="Q92" s="112">
        <f t="shared" si="19"/>
        <v>0.25877465014249906</v>
      </c>
    </row>
    <row r="93" spans="1:17" x14ac:dyDescent="0.25">
      <c r="A93" s="184" t="s">
        <v>103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42</v>
      </c>
      <c r="B94" s="113">
        <f t="shared" ref="B94:Q94" si="20">IF(SUM(B95,B96)=0,"",SUM(B95,B96))</f>
        <v>1.6615325595307293</v>
      </c>
      <c r="C94" s="113">
        <f t="shared" si="20"/>
        <v>1.582906545077547</v>
      </c>
      <c r="D94" s="113">
        <f t="shared" si="20"/>
        <v>1.5317074883835482</v>
      </c>
      <c r="E94" s="113">
        <f t="shared" si="20"/>
        <v>1.4465233954869168</v>
      </c>
      <c r="F94" s="113">
        <f t="shared" si="20"/>
        <v>1.4950592948607961</v>
      </c>
      <c r="G94" s="113">
        <f t="shared" si="20"/>
        <v>1.4874176798976053</v>
      </c>
      <c r="H94" s="113">
        <f t="shared" si="20"/>
        <v>1.4711795327797963</v>
      </c>
      <c r="I94" s="113">
        <f t="shared" si="20"/>
        <v>1.3837576353796699</v>
      </c>
      <c r="J94" s="113">
        <f t="shared" si="20"/>
        <v>1.3171582425537585</v>
      </c>
      <c r="K94" s="113">
        <f t="shared" si="20"/>
        <v>1.3509532813119649</v>
      </c>
      <c r="L94" s="113">
        <f t="shared" si="20"/>
        <v>1.3071766313444007</v>
      </c>
      <c r="M94" s="113">
        <f t="shared" si="20"/>
        <v>1.2569175103517569</v>
      </c>
      <c r="N94" s="113">
        <f t="shared" si="20"/>
        <v>1.2148642654073332</v>
      </c>
      <c r="O94" s="113">
        <f t="shared" si="20"/>
        <v>1.1487061027072607</v>
      </c>
      <c r="P94" s="113">
        <f t="shared" si="20"/>
        <v>1.191884373455232</v>
      </c>
      <c r="Q94" s="113">
        <f t="shared" si="20"/>
        <v>1.1369226181599781</v>
      </c>
    </row>
    <row r="95" spans="1:17" x14ac:dyDescent="0.25">
      <c r="A95" s="179" t="s">
        <v>174</v>
      </c>
      <c r="B95" s="182">
        <f>IF(CHI_ued!B$15=0,"",CHI_ued!B$15/B$10)</f>
        <v>1.3547590717736187</v>
      </c>
      <c r="C95" s="182">
        <f>IF(CHI_ued!C$15=0,"",CHI_ued!C$15/C$10)</f>
        <v>1.2841682650618353</v>
      </c>
      <c r="D95" s="182">
        <f>IF(CHI_ued!D$15=0,"",CHI_ued!D$15/D$10)</f>
        <v>1.2327197092016007</v>
      </c>
      <c r="E95" s="182">
        <f>IF(CHI_ued!E$15=0,"",CHI_ued!E$15/E$10)</f>
        <v>1.1527377264569878</v>
      </c>
      <c r="F95" s="182">
        <f>IF(CHI_ued!F$15=0,"",CHI_ued!F$15/F$10)</f>
        <v>1.2057555322658036</v>
      </c>
      <c r="G95" s="182">
        <f>IF(CHI_ued!G$15=0,"",CHI_ued!G$15/G$10)</f>
        <v>1.1981619835407382</v>
      </c>
      <c r="H95" s="182">
        <f>IF(CHI_ued!H$15=0,"",CHI_ued!H$15/H$10)</f>
        <v>1.186263272228081</v>
      </c>
      <c r="I95" s="182">
        <f>IF(CHI_ued!I$15=0,"",CHI_ued!I$15/I$10)</f>
        <v>1.1047190716089057</v>
      </c>
      <c r="J95" s="182">
        <f>IF(CHI_ued!J$15=0,"",CHI_ued!J$15/J$10)</f>
        <v>1.0353755190889529</v>
      </c>
      <c r="K95" s="182">
        <f>IF(CHI_ued!K$15=0,"",CHI_ued!K$15/K$10)</f>
        <v>1.077678252014356</v>
      </c>
      <c r="L95" s="182">
        <f>IF(CHI_ued!L$15=0,"",CHI_ued!L$15/L$10)</f>
        <v>1.0337614563074067</v>
      </c>
      <c r="M95" s="182">
        <f>IF(CHI_ued!M$15=0,"",CHI_ued!M$15/M$10)</f>
        <v>0.9783905902925899</v>
      </c>
      <c r="N95" s="182">
        <f>IF(CHI_ued!N$15=0,"",CHI_ued!N$15/N$10)</f>
        <v>0.94316174992783886</v>
      </c>
      <c r="O95" s="182">
        <f>IF(CHI_ued!O$15=0,"",CHI_ued!O$15/O$10)</f>
        <v>0.88185023622019754</v>
      </c>
      <c r="P95" s="182">
        <f>IF(CHI_ued!P$15=0,"",CHI_ued!P$15/P$10)</f>
        <v>0.93117382491157619</v>
      </c>
      <c r="Q95" s="182">
        <f>IF(CHI_ued!Q$15=0,"",CHI_ued!Q$15/Q$10)</f>
        <v>0.8771396484506474</v>
      </c>
    </row>
    <row r="96" spans="1:17" x14ac:dyDescent="0.25">
      <c r="A96" s="179" t="s">
        <v>173</v>
      </c>
      <c r="B96" s="182">
        <f>IF((CHI_ued!B$5-CHI_ued!B$15)=0,"",(CHI_ued!B$5-CHI_ued!B$15)/B$10)</f>
        <v>0.30677348775711066</v>
      </c>
      <c r="C96" s="182">
        <f>IF((CHI_ued!C$5-CHI_ued!C$15)=0,"",(CHI_ued!C$5-CHI_ued!C$15)/C$10)</f>
        <v>0.29873828001571179</v>
      </c>
      <c r="D96" s="182">
        <f>IF((CHI_ued!D$5-CHI_ued!D$15)=0,"",(CHI_ued!D$5-CHI_ued!D$15)/D$10)</f>
        <v>0.29898777918194741</v>
      </c>
      <c r="E96" s="182">
        <f>IF((CHI_ued!E$5-CHI_ued!E$15)=0,"",(CHI_ued!E$5-CHI_ued!E$15)/E$10)</f>
        <v>0.29378566902992898</v>
      </c>
      <c r="F96" s="182">
        <f>IF((CHI_ued!F$5-CHI_ued!F$15)=0,"",(CHI_ued!F$5-CHI_ued!F$15)/F$10)</f>
        <v>0.28930376259499263</v>
      </c>
      <c r="G96" s="182">
        <f>IF((CHI_ued!G$5-CHI_ued!G$15)=0,"",(CHI_ued!G$5-CHI_ued!G$15)/G$10)</f>
        <v>0.28925569635686715</v>
      </c>
      <c r="H96" s="182">
        <f>IF((CHI_ued!H$5-CHI_ued!H$15)=0,"",(CHI_ued!H$5-CHI_ued!H$15)/H$10)</f>
        <v>0.28491626055171526</v>
      </c>
      <c r="I96" s="182">
        <f>IF((CHI_ued!I$5-CHI_ued!I$15)=0,"",(CHI_ued!I$5-CHI_ued!I$15)/I$10)</f>
        <v>0.2790385637707643</v>
      </c>
      <c r="J96" s="182">
        <f>IF((CHI_ued!J$5-CHI_ued!J$15)=0,"",(CHI_ued!J$5-CHI_ued!J$15)/J$10)</f>
        <v>0.2817827234648056</v>
      </c>
      <c r="K96" s="182">
        <f>IF((CHI_ued!K$5-CHI_ued!K$15)=0,"",(CHI_ued!K$5-CHI_ued!K$15)/K$10)</f>
        <v>0.27327502929760905</v>
      </c>
      <c r="L96" s="182">
        <f>IF((CHI_ued!L$5-CHI_ued!L$15)=0,"",(CHI_ued!L$5-CHI_ued!L$15)/L$10)</f>
        <v>0.27341517503699392</v>
      </c>
      <c r="M96" s="182">
        <f>IF((CHI_ued!M$5-CHI_ued!M$15)=0,"",(CHI_ued!M$5-CHI_ued!M$15)/M$10)</f>
        <v>0.27852692005916713</v>
      </c>
      <c r="N96" s="182">
        <f>IF((CHI_ued!N$5-CHI_ued!N$15)=0,"",(CHI_ued!N$5-CHI_ued!N$15)/N$10)</f>
        <v>0.27170251547949437</v>
      </c>
      <c r="O96" s="182">
        <f>IF((CHI_ued!O$5-CHI_ued!O$15)=0,"",(CHI_ued!O$5-CHI_ued!O$15)/O$10)</f>
        <v>0.26685586648706328</v>
      </c>
      <c r="P96" s="182">
        <f>IF((CHI_ued!P$5-CHI_ued!P$15)=0,"",(CHI_ued!P$5-CHI_ued!P$15)/P$10)</f>
        <v>0.26071054854365583</v>
      </c>
      <c r="Q96" s="182">
        <f>IF((CHI_ued!Q$5-CHI_ued!Q$15)=0,"",(CHI_ued!Q$5-CHI_ued!Q$15)/Q$10)</f>
        <v>0.25978296970933062</v>
      </c>
    </row>
    <row r="97" spans="1:17" x14ac:dyDescent="0.25">
      <c r="A97" s="180" t="s">
        <v>41</v>
      </c>
      <c r="B97" s="182">
        <f>IF(CHI_ued!B$60=0,"",CHI_ued!B$60/B$11)</f>
        <v>0.28402738283579021</v>
      </c>
      <c r="C97" s="182">
        <f>IF(CHI_ued!C$60=0,"",CHI_ued!C$60/C$11)</f>
        <v>0.27691451298770786</v>
      </c>
      <c r="D97" s="182">
        <f>IF(CHI_ued!D$60=0,"",CHI_ued!D$60/D$11)</f>
        <v>0.27285479815877051</v>
      </c>
      <c r="E97" s="182">
        <f>IF(CHI_ued!E$60=0,"",CHI_ued!E$60/E$11)</f>
        <v>0.26930296116491015</v>
      </c>
      <c r="F97" s="182">
        <f>IF(CHI_ued!F$60=0,"",CHI_ued!F$60/F$11)</f>
        <v>0.26767543544328576</v>
      </c>
      <c r="G97" s="182">
        <f>IF(CHI_ued!G$60=0,"",CHI_ued!G$60/G$11)</f>
        <v>0.26718501322747901</v>
      </c>
      <c r="H97" s="182">
        <f>IF(CHI_ued!H$60=0,"",CHI_ued!H$60/H$11)</f>
        <v>0.26450570490126318</v>
      </c>
      <c r="I97" s="182">
        <f>IF(CHI_ued!I$60=0,"",CHI_ued!I$60/I$11)</f>
        <v>0.25533102170239702</v>
      </c>
      <c r="J97" s="182">
        <f>IF(CHI_ued!J$60=0,"",CHI_ued!J$60/J$11)</f>
        <v>0.25462285658422928</v>
      </c>
      <c r="K97" s="182">
        <f>IF(CHI_ued!K$60=0,"",CHI_ued!K$60/K$11)</f>
        <v>0.26662979497073297</v>
      </c>
      <c r="L97" s="182">
        <f>IF(CHI_ued!L$60=0,"",CHI_ued!L$60/L$11)</f>
        <v>0.26305775859786446</v>
      </c>
      <c r="M97" s="182">
        <f>IF(CHI_ued!M$60=0,"",CHI_ued!M$60/M$11)</f>
        <v>0.25508062240845064</v>
      </c>
      <c r="N97" s="182">
        <f>IF(CHI_ued!N$60=0,"",CHI_ued!N$60/N$11)</f>
        <v>0.25487399329427785</v>
      </c>
      <c r="O97" s="182">
        <f>IF(CHI_ued!O$60=0,"",CHI_ued!O$60/O$11)</f>
        <v>0.24544749319126968</v>
      </c>
      <c r="P97" s="182">
        <f>IF(CHI_ued!P$60=0,"",CHI_ued!P$60/P$11)</f>
        <v>0.24020491323102486</v>
      </c>
      <c r="Q97" s="182">
        <f>IF(CHI_ued!Q$60=0,"",CHI_ued!Q$60/Q$11)</f>
        <v>0.23483498182425946</v>
      </c>
    </row>
    <row r="98" spans="1:17" x14ac:dyDescent="0.25">
      <c r="A98" s="108" t="s">
        <v>40</v>
      </c>
      <c r="B98" s="112">
        <f>IF(CHI_ued!B$108=0,"",CHI_ued!B$108/B$12)</f>
        <v>0.16607437239472281</v>
      </c>
      <c r="C98" s="112">
        <f>IF(CHI_ued!C$108=0,"",CHI_ued!C$108/C$12)</f>
        <v>0.15774741344698612</v>
      </c>
      <c r="D98" s="112">
        <f>IF(CHI_ued!D$108=0,"",CHI_ued!D$108/D$12)</f>
        <v>0.15413012620227085</v>
      </c>
      <c r="E98" s="112">
        <f>IF(CHI_ued!E$108=0,"",CHI_ued!E$108/E$12)</f>
        <v>0.1521179951224555</v>
      </c>
      <c r="F98" s="112">
        <f>IF(CHI_ued!F$108=0,"",CHI_ued!F$108/F$12)</f>
        <v>0.15230187634936693</v>
      </c>
      <c r="G98" s="112">
        <f>IF(CHI_ued!G$108=0,"",CHI_ued!G$108/G$12)</f>
        <v>0.15556131387690877</v>
      </c>
      <c r="H98" s="112">
        <f>IF(CHI_ued!H$108=0,"",CHI_ued!H$108/H$12)</f>
        <v>0.15345103604016899</v>
      </c>
      <c r="I98" s="112">
        <f>IF(CHI_ued!I$108=0,"",CHI_ued!I$108/I$12)</f>
        <v>0.15170061872176943</v>
      </c>
      <c r="J98" s="112">
        <f>IF(CHI_ued!J$108=0,"",CHI_ued!J$108/J$12)</f>
        <v>0.14752300844452801</v>
      </c>
      <c r="K98" s="112">
        <f>IF(CHI_ued!K$108=0,"",CHI_ued!K$108/K$12)</f>
        <v>0.1517214205221315</v>
      </c>
      <c r="L98" s="112">
        <f>IF(CHI_ued!L$108=0,"",CHI_ued!L$108/L$12)</f>
        <v>0.15076474408273829</v>
      </c>
      <c r="M98" s="112">
        <f>IF(CHI_ued!M$108=0,"",CHI_ued!M$108/M$12)</f>
        <v>0.14886185388459691</v>
      </c>
      <c r="N98" s="112">
        <f>IF(CHI_ued!N$108=0,"",CHI_ued!N$108/N$12)</f>
        <v>0.15386739513205497</v>
      </c>
      <c r="O98" s="112">
        <f>IF(CHI_ued!O$108=0,"",CHI_ued!O$108/O$12)</f>
        <v>0.14948020284413591</v>
      </c>
      <c r="P98" s="112">
        <f>IF(CHI_ued!P$108=0,"",CHI_ued!P$108/P$12)</f>
        <v>0.14561786639949084</v>
      </c>
      <c r="Q98" s="112">
        <f>IF(CHI_ued!Q$108=0,"",CHI_ued!Q$108/Q$12)</f>
        <v>0.14158290105369079</v>
      </c>
    </row>
    <row r="99" spans="1:17" x14ac:dyDescent="0.25">
      <c r="A99" s="39" t="s">
        <v>172</v>
      </c>
      <c r="B99" s="211">
        <f t="shared" ref="B99:Q99" si="21">IF(B$51=0,"",B$78/B$51)</f>
        <v>2.5995551091060913</v>
      </c>
      <c r="C99" s="211">
        <f t="shared" si="21"/>
        <v>2.5819606472910768</v>
      </c>
      <c r="D99" s="211">
        <f t="shared" si="21"/>
        <v>2.5136694728262872</v>
      </c>
      <c r="E99" s="211">
        <f t="shared" si="21"/>
        <v>2.5262470961401156</v>
      </c>
      <c r="F99" s="211">
        <f t="shared" si="21"/>
        <v>2.5584071521899192</v>
      </c>
      <c r="G99" s="211">
        <f t="shared" si="21"/>
        <v>2.5366220784299971</v>
      </c>
      <c r="H99" s="211">
        <f t="shared" si="21"/>
        <v>2.47818027322836</v>
      </c>
      <c r="I99" s="211">
        <f t="shared" si="21"/>
        <v>2.4929262129429688</v>
      </c>
      <c r="J99" s="211">
        <f t="shared" si="21"/>
        <v>2.4603337113368573</v>
      </c>
      <c r="K99" s="211">
        <f t="shared" si="21"/>
        <v>2.4304109453249256</v>
      </c>
      <c r="L99" s="211">
        <f t="shared" si="21"/>
        <v>2.4590473366856562</v>
      </c>
      <c r="M99" s="211">
        <f t="shared" si="21"/>
        <v>2.4739392720191189</v>
      </c>
      <c r="N99" s="211">
        <f t="shared" si="21"/>
        <v>2.4623002510852183</v>
      </c>
      <c r="O99" s="211">
        <f t="shared" si="21"/>
        <v>2.4374463376515232</v>
      </c>
      <c r="P99" s="211">
        <f t="shared" si="21"/>
        <v>2.4503041132758394</v>
      </c>
      <c r="Q99" s="211">
        <f t="shared" si="21"/>
        <v>2.4778813750016986</v>
      </c>
    </row>
    <row r="100" spans="1:17" x14ac:dyDescent="0.25">
      <c r="A100" s="210" t="s">
        <v>171</v>
      </c>
      <c r="B100" s="109">
        <f t="shared" ref="B100:Q100" si="22">IF(B$52=0,"",B$79/B$52)</f>
        <v>3.1151385078783571</v>
      </c>
      <c r="C100" s="109">
        <f t="shared" si="22"/>
        <v>3.0730156167551597</v>
      </c>
      <c r="D100" s="109">
        <f t="shared" si="22"/>
        <v>2.9531618187742281</v>
      </c>
      <c r="E100" s="109">
        <f t="shared" si="22"/>
        <v>2.95463562578554</v>
      </c>
      <c r="F100" s="109">
        <f t="shared" si="22"/>
        <v>3.0252756366774198</v>
      </c>
      <c r="G100" s="109">
        <f t="shared" si="22"/>
        <v>3.0056193333433541</v>
      </c>
      <c r="H100" s="109">
        <f t="shared" si="22"/>
        <v>2.9213124637339041</v>
      </c>
      <c r="I100" s="109">
        <f t="shared" si="22"/>
        <v>2.9183781155848632</v>
      </c>
      <c r="J100" s="109">
        <f t="shared" si="22"/>
        <v>2.8491519520008053</v>
      </c>
      <c r="K100" s="109">
        <f t="shared" si="22"/>
        <v>2.8553538055734387</v>
      </c>
      <c r="L100" s="109">
        <f t="shared" si="22"/>
        <v>2.8811968813903039</v>
      </c>
      <c r="M100" s="109">
        <f t="shared" si="22"/>
        <v>2.8777922577121804</v>
      </c>
      <c r="N100" s="109">
        <f t="shared" si="22"/>
        <v>2.8645639930907163</v>
      </c>
      <c r="O100" s="109">
        <f t="shared" si="22"/>
        <v>2.7864365992331313</v>
      </c>
      <c r="P100" s="109">
        <f t="shared" si="22"/>
        <v>2.8253573213904959</v>
      </c>
      <c r="Q100" s="109">
        <f t="shared" si="22"/>
        <v>2.8678966213842614</v>
      </c>
    </row>
    <row r="101" spans="1:17" x14ac:dyDescent="0.25">
      <c r="A101" s="180" t="s">
        <v>170</v>
      </c>
      <c r="B101" s="178">
        <f t="shared" ref="B101:Q101" si="23">IF(B$53=0,"",B$80/B$53)</f>
        <v>1.3770596185334671</v>
      </c>
      <c r="C101" s="178">
        <f t="shared" si="23"/>
        <v>1.3958255801289667</v>
      </c>
      <c r="D101" s="178">
        <f t="shared" si="23"/>
        <v>1.3727769280403852</v>
      </c>
      <c r="E101" s="178">
        <f t="shared" si="23"/>
        <v>1.3829995012779781</v>
      </c>
      <c r="F101" s="178">
        <f t="shared" si="23"/>
        <v>1.3260982313193328</v>
      </c>
      <c r="G101" s="178">
        <f t="shared" si="23"/>
        <v>1.2933346553311247</v>
      </c>
      <c r="H101" s="178">
        <f t="shared" si="23"/>
        <v>1.2521532086064424</v>
      </c>
      <c r="I101" s="178">
        <f t="shared" si="23"/>
        <v>1.3042565954947696</v>
      </c>
      <c r="J101" s="178">
        <f t="shared" si="23"/>
        <v>1.2209734516164923</v>
      </c>
      <c r="K101" s="178">
        <f t="shared" si="23"/>
        <v>1.2392724689553298</v>
      </c>
      <c r="L101" s="178">
        <f t="shared" si="23"/>
        <v>1.1558348251844872</v>
      </c>
      <c r="M101" s="178">
        <f t="shared" si="23"/>
        <v>1.1690391246069796</v>
      </c>
      <c r="N101" s="178">
        <f t="shared" si="23"/>
        <v>1.1852973220451131</v>
      </c>
      <c r="O101" s="178">
        <f t="shared" si="23"/>
        <v>1.2458808532026016</v>
      </c>
      <c r="P101" s="178">
        <f t="shared" si="23"/>
        <v>1.2341407833115987</v>
      </c>
      <c r="Q101" s="178">
        <f t="shared" si="23"/>
        <v>1.1565968686229362</v>
      </c>
    </row>
    <row r="102" spans="1:17" x14ac:dyDescent="0.25">
      <c r="A102" s="108" t="s">
        <v>40</v>
      </c>
      <c r="B102" s="107">
        <f t="shared" ref="B102:Q102" si="24">IF(B$54=0,"",B$81/B$54)</f>
        <v>0.97031625685563627</v>
      </c>
      <c r="C102" s="107">
        <f t="shared" si="24"/>
        <v>1.0278030232783808</v>
      </c>
      <c r="D102" s="107">
        <f t="shared" si="24"/>
        <v>1.0110681436952345</v>
      </c>
      <c r="E102" s="107">
        <f t="shared" si="24"/>
        <v>1.0499912460958134</v>
      </c>
      <c r="F102" s="107">
        <f t="shared" si="24"/>
        <v>0.97741123854585599</v>
      </c>
      <c r="G102" s="107">
        <f t="shared" si="24"/>
        <v>0.95102435141555719</v>
      </c>
      <c r="H102" s="107">
        <f t="shared" si="24"/>
        <v>0.92514663421615539</v>
      </c>
      <c r="I102" s="107">
        <f t="shared" si="24"/>
        <v>0.93320867019214759</v>
      </c>
      <c r="J102" s="107">
        <f t="shared" si="24"/>
        <v>0.86374961291172181</v>
      </c>
      <c r="K102" s="107">
        <f t="shared" si="24"/>
        <v>0.92248038974137181</v>
      </c>
      <c r="L102" s="107">
        <f t="shared" si="24"/>
        <v>0.83645610227511935</v>
      </c>
      <c r="M102" s="107">
        <f t="shared" si="24"/>
        <v>0.79637439484681516</v>
      </c>
      <c r="N102" s="107">
        <f t="shared" si="24"/>
        <v>0.82208208972573293</v>
      </c>
      <c r="O102" s="107">
        <f t="shared" si="24"/>
        <v>0.87949717572641861</v>
      </c>
      <c r="P102" s="107">
        <f t="shared" si="24"/>
        <v>0.87753903163245706</v>
      </c>
      <c r="Q102" s="107">
        <f t="shared" si="24"/>
        <v>0.86317533988188699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128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42</v>
      </c>
      <c r="B5" s="96">
        <v>124596.00727674305</v>
      </c>
      <c r="C5" s="96">
        <v>123759.42519315527</v>
      </c>
      <c r="D5" s="96">
        <v>124710.9757350998</v>
      </c>
      <c r="E5" s="96">
        <v>128239.91154105043</v>
      </c>
      <c r="F5" s="96">
        <v>127187.16145597429</v>
      </c>
      <c r="G5" s="96">
        <v>128464.98298034168</v>
      </c>
      <c r="H5" s="96">
        <v>126697.9535880051</v>
      </c>
      <c r="I5" s="96">
        <v>128836.98255690829</v>
      </c>
      <c r="J5" s="96">
        <v>125819.90220005671</v>
      </c>
      <c r="K5" s="96">
        <v>112778.2749090866</v>
      </c>
      <c r="L5" s="96">
        <v>119706.27096730987</v>
      </c>
      <c r="M5" s="96">
        <v>118284.15550621782</v>
      </c>
      <c r="N5" s="96">
        <v>116098.3938413617</v>
      </c>
      <c r="O5" s="96">
        <v>116356.42932289703</v>
      </c>
      <c r="P5" s="96">
        <v>118491.81230957989</v>
      </c>
      <c r="Q5" s="96">
        <v>114852.86315562752</v>
      </c>
    </row>
    <row r="6" spans="1:17" x14ac:dyDescent="0.25">
      <c r="A6" s="132" t="s">
        <v>84</v>
      </c>
      <c r="B6" s="160">
        <v>407.51605679374705</v>
      </c>
      <c r="C6" s="160">
        <v>412.11437202108817</v>
      </c>
      <c r="D6" s="160">
        <v>423.16804801523455</v>
      </c>
      <c r="E6" s="160">
        <v>447.49521726020839</v>
      </c>
      <c r="F6" s="160">
        <v>423.624639267806</v>
      </c>
      <c r="G6" s="160">
        <v>425.70692128324464</v>
      </c>
      <c r="H6" s="160">
        <v>416.86236262900297</v>
      </c>
      <c r="I6" s="160">
        <v>435.40665101938868</v>
      </c>
      <c r="J6" s="160">
        <v>438.40307904892768</v>
      </c>
      <c r="K6" s="160">
        <v>377.36324326572822</v>
      </c>
      <c r="L6" s="160">
        <v>401.63567309246855</v>
      </c>
      <c r="M6" s="160">
        <v>408.53943761053921</v>
      </c>
      <c r="N6" s="160">
        <v>404.15396673656306</v>
      </c>
      <c r="O6" s="160">
        <v>415.25368173245664</v>
      </c>
      <c r="P6" s="160">
        <v>403.08412192327245</v>
      </c>
      <c r="Q6" s="160">
        <v>396.45623529591171</v>
      </c>
    </row>
    <row r="7" spans="1:17" x14ac:dyDescent="0.25">
      <c r="A7" s="76" t="s">
        <v>83</v>
      </c>
      <c r="B7" s="159">
        <v>1910.4020785953653</v>
      </c>
      <c r="C7" s="159">
        <v>1891.5843412242366</v>
      </c>
      <c r="D7" s="159">
        <v>1985.1555700739868</v>
      </c>
      <c r="E7" s="159">
        <v>2077.2865871705735</v>
      </c>
      <c r="F7" s="159">
        <v>1992.277059758806</v>
      </c>
      <c r="G7" s="159">
        <v>2014.8537816736216</v>
      </c>
      <c r="H7" s="159">
        <v>1998.2396691565905</v>
      </c>
      <c r="I7" s="159">
        <v>2118.1126659173128</v>
      </c>
      <c r="J7" s="159">
        <v>2142.3988990033126</v>
      </c>
      <c r="K7" s="159">
        <v>1821.6844837428669</v>
      </c>
      <c r="L7" s="159">
        <v>1962.6702202442784</v>
      </c>
      <c r="M7" s="159">
        <v>1957.6003529561683</v>
      </c>
      <c r="N7" s="159">
        <v>1972.8887706522823</v>
      </c>
      <c r="O7" s="159">
        <v>2042.9098279927828</v>
      </c>
      <c r="P7" s="159">
        <v>1978.362146483036</v>
      </c>
      <c r="Q7" s="159">
        <v>1984.1367636864579</v>
      </c>
    </row>
    <row r="8" spans="1:17" x14ac:dyDescent="0.25">
      <c r="A8" s="76" t="s">
        <v>82</v>
      </c>
      <c r="B8" s="159">
        <v>431.16104193412662</v>
      </c>
      <c r="C8" s="159">
        <v>437.64847434671651</v>
      </c>
      <c r="D8" s="159">
        <v>448.76910352652345</v>
      </c>
      <c r="E8" s="159">
        <v>474.19207944019502</v>
      </c>
      <c r="F8" s="159">
        <v>448.65742346485501</v>
      </c>
      <c r="G8" s="159">
        <v>450.85472669602109</v>
      </c>
      <c r="H8" s="159">
        <v>438.2172176225539</v>
      </c>
      <c r="I8" s="159">
        <v>457.47937074620023</v>
      </c>
      <c r="J8" s="159">
        <v>459.92104155981565</v>
      </c>
      <c r="K8" s="159">
        <v>397.69195408931654</v>
      </c>
      <c r="L8" s="159">
        <v>427.44938563348376</v>
      </c>
      <c r="M8" s="159">
        <v>431.92272452243344</v>
      </c>
      <c r="N8" s="159">
        <v>428.71404456818135</v>
      </c>
      <c r="O8" s="159">
        <v>439.68362839880893</v>
      </c>
      <c r="P8" s="159">
        <v>427.37144665601897</v>
      </c>
      <c r="Q8" s="159">
        <v>422.37577132129735</v>
      </c>
    </row>
    <row r="9" spans="1:17" x14ac:dyDescent="0.25">
      <c r="A9" s="76" t="s">
        <v>81</v>
      </c>
      <c r="B9" s="159">
        <v>2608.3274900025926</v>
      </c>
      <c r="C9" s="159">
        <v>2590.9043726505643</v>
      </c>
      <c r="D9" s="159">
        <v>2708.453120922266</v>
      </c>
      <c r="E9" s="159">
        <v>2818.7340913655917</v>
      </c>
      <c r="F9" s="159">
        <v>2713.8145624221174</v>
      </c>
      <c r="G9" s="159">
        <v>2746.6999147691681</v>
      </c>
      <c r="H9" s="159">
        <v>2730.2037433525225</v>
      </c>
      <c r="I9" s="159">
        <v>2908.308822659355</v>
      </c>
      <c r="J9" s="159">
        <v>2953.2827345222536</v>
      </c>
      <c r="K9" s="159">
        <v>2492.4456116635238</v>
      </c>
      <c r="L9" s="159">
        <v>2690.9569312589597</v>
      </c>
      <c r="M9" s="159">
        <v>2680.2439902871574</v>
      </c>
      <c r="N9" s="159">
        <v>2699.0399591367323</v>
      </c>
      <c r="O9" s="159">
        <v>2808.2485269213162</v>
      </c>
      <c r="P9" s="159">
        <v>2717.506286676517</v>
      </c>
      <c r="Q9" s="159">
        <v>2741.7588617225279</v>
      </c>
    </row>
    <row r="10" spans="1:17" x14ac:dyDescent="0.25">
      <c r="A10" s="129" t="s">
        <v>80</v>
      </c>
      <c r="B10" s="158">
        <v>1129.8304366466255</v>
      </c>
      <c r="C10" s="158">
        <v>1142.8458394342697</v>
      </c>
      <c r="D10" s="158">
        <v>1175.7828457288808</v>
      </c>
      <c r="E10" s="158">
        <v>1243.241068615841</v>
      </c>
      <c r="F10" s="158">
        <v>1176.1633483626322</v>
      </c>
      <c r="G10" s="158">
        <v>1182.1749558668923</v>
      </c>
      <c r="H10" s="158">
        <v>1157.827845840719</v>
      </c>
      <c r="I10" s="158">
        <v>1212.7149207868974</v>
      </c>
      <c r="J10" s="158">
        <v>1218.5186356354918</v>
      </c>
      <c r="K10" s="158">
        <v>1052.8640279134604</v>
      </c>
      <c r="L10" s="158">
        <v>1119.5897782984264</v>
      </c>
      <c r="M10" s="158">
        <v>1136.5817310545854</v>
      </c>
      <c r="N10" s="158">
        <v>1125.6170715129492</v>
      </c>
      <c r="O10" s="158">
        <v>1156.7219824278734</v>
      </c>
      <c r="P10" s="158">
        <v>1122.0708703915502</v>
      </c>
      <c r="Q10" s="158">
        <v>1102.8652845712566</v>
      </c>
    </row>
    <row r="11" spans="1:17" x14ac:dyDescent="0.25">
      <c r="A11" s="92" t="s">
        <v>126</v>
      </c>
      <c r="B11" s="91">
        <v>87.905275262268134</v>
      </c>
      <c r="C11" s="91">
        <v>85.059092443736319</v>
      </c>
      <c r="D11" s="91">
        <v>86.249769637803695</v>
      </c>
      <c r="E11" s="91">
        <v>107.7701054462879</v>
      </c>
      <c r="F11" s="91">
        <v>114.3009499003944</v>
      </c>
      <c r="G11" s="91">
        <v>117.32418593621476</v>
      </c>
      <c r="H11" s="91">
        <v>112.72672577969429</v>
      </c>
      <c r="I11" s="91">
        <v>123.26596936875079</v>
      </c>
      <c r="J11" s="91">
        <v>135.96389613455068</v>
      </c>
      <c r="K11" s="91">
        <v>83.187155942767234</v>
      </c>
      <c r="L11" s="91">
        <v>85.167674534046526</v>
      </c>
      <c r="M11" s="91">
        <v>97.136239671649008</v>
      </c>
      <c r="N11" s="91">
        <v>99.523760682001097</v>
      </c>
      <c r="O11" s="91">
        <v>93.11148380631721</v>
      </c>
      <c r="P11" s="91">
        <v>90.21361278181125</v>
      </c>
      <c r="Q11" s="91">
        <v>77.980161435974537</v>
      </c>
    </row>
    <row r="12" spans="1:17" x14ac:dyDescent="0.25">
      <c r="A12" s="92" t="s">
        <v>27</v>
      </c>
      <c r="B12" s="91">
        <v>345.37698605855974</v>
      </c>
      <c r="C12" s="91">
        <v>346.75878436055604</v>
      </c>
      <c r="D12" s="91">
        <v>358.37590680633195</v>
      </c>
      <c r="E12" s="91">
        <v>380.66491599099049</v>
      </c>
      <c r="F12" s="91">
        <v>361.42076180399937</v>
      </c>
      <c r="G12" s="91">
        <v>363.59920410489696</v>
      </c>
      <c r="H12" s="91">
        <v>353.83457723712127</v>
      </c>
      <c r="I12" s="91">
        <v>377.24808010547531</v>
      </c>
      <c r="J12" s="91">
        <v>376.54137134346837</v>
      </c>
      <c r="K12" s="91">
        <v>307.91290389990144</v>
      </c>
      <c r="L12" s="91">
        <v>331.15513787927415</v>
      </c>
      <c r="M12" s="91">
        <v>331.25056245449053</v>
      </c>
      <c r="N12" s="91">
        <v>330.18943681768445</v>
      </c>
      <c r="O12" s="91">
        <v>359.00808909600261</v>
      </c>
      <c r="P12" s="91">
        <v>347.3119933321596</v>
      </c>
      <c r="Q12" s="91">
        <v>340.0457726385248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9.1663219454420616E-2</v>
      </c>
      <c r="M13" s="91">
        <v>9.8648421705469169E-2</v>
      </c>
      <c r="N13" s="91">
        <v>9.4903193494261934E-2</v>
      </c>
      <c r="O13" s="91">
        <v>0.1015571514100643</v>
      </c>
      <c r="P13" s="91">
        <v>0.11043224374887932</v>
      </c>
      <c r="Q13" s="91">
        <v>0.11517265665636772</v>
      </c>
    </row>
    <row r="14" spans="1:17" x14ac:dyDescent="0.25">
      <c r="A14" s="92" t="s">
        <v>22</v>
      </c>
      <c r="B14" s="157">
        <v>696.5481753257975</v>
      </c>
      <c r="C14" s="157">
        <v>711.02796262997731</v>
      </c>
      <c r="D14" s="157">
        <v>731.15716928474558</v>
      </c>
      <c r="E14" s="157">
        <v>754.80604717856249</v>
      </c>
      <c r="F14" s="157">
        <v>700.44163665823851</v>
      </c>
      <c r="G14" s="157">
        <v>701.25156582578063</v>
      </c>
      <c r="H14" s="157">
        <v>691.26654282390302</v>
      </c>
      <c r="I14" s="157">
        <v>712.20087131267121</v>
      </c>
      <c r="J14" s="157">
        <v>706.01336815747277</v>
      </c>
      <c r="K14" s="157">
        <v>661.76396807079186</v>
      </c>
      <c r="L14" s="157">
        <v>703.17530266565132</v>
      </c>
      <c r="M14" s="157">
        <v>708.09628050674041</v>
      </c>
      <c r="N14" s="157">
        <v>695.80897081976912</v>
      </c>
      <c r="O14" s="157">
        <v>704.50085237414373</v>
      </c>
      <c r="P14" s="157">
        <v>684.43483203383028</v>
      </c>
      <c r="Q14" s="157">
        <v>684.72417784010088</v>
      </c>
    </row>
    <row r="15" spans="1:17" x14ac:dyDescent="0.25">
      <c r="A15" s="232" t="s">
        <v>186</v>
      </c>
      <c r="B15" s="246">
        <v>84486.516718857456</v>
      </c>
      <c r="C15" s="246">
        <v>83140.397839999976</v>
      </c>
      <c r="D15" s="246">
        <v>82966.191160000017</v>
      </c>
      <c r="E15" s="246">
        <v>84118.172959999996</v>
      </c>
      <c r="F15" s="246">
        <v>85339.024779999949</v>
      </c>
      <c r="G15" s="246">
        <v>86451.478671489793</v>
      </c>
      <c r="H15" s="246">
        <v>85528.918799999985</v>
      </c>
      <c r="I15" s="246">
        <v>85828.460440000039</v>
      </c>
      <c r="J15" s="246">
        <v>82698.145679999972</v>
      </c>
      <c r="K15" s="246">
        <v>75901.085560000007</v>
      </c>
      <c r="L15" s="246">
        <v>80504.992776420564</v>
      </c>
      <c r="M15" s="246">
        <v>78273.139720739375</v>
      </c>
      <c r="N15" s="246">
        <v>76532.784546539289</v>
      </c>
      <c r="O15" s="246">
        <v>75492.577254184886</v>
      </c>
      <c r="P15" s="246">
        <v>78872.103081732639</v>
      </c>
      <c r="Q15" s="246">
        <v>75820.503347702994</v>
      </c>
    </row>
    <row r="16" spans="1:17" x14ac:dyDescent="0.25">
      <c r="A16" s="245" t="s">
        <v>34</v>
      </c>
      <c r="B16" s="244">
        <v>256.11454640535197</v>
      </c>
      <c r="C16" s="244">
        <v>264.56105000000127</v>
      </c>
      <c r="D16" s="244">
        <v>252.69780000000927</v>
      </c>
      <c r="E16" s="244">
        <v>271.37450000000035</v>
      </c>
      <c r="F16" s="244">
        <v>299.56517999998994</v>
      </c>
      <c r="G16" s="244">
        <v>328.98923580036865</v>
      </c>
      <c r="H16" s="244">
        <v>395.08591000000888</v>
      </c>
      <c r="I16" s="244">
        <v>414.72530000001444</v>
      </c>
      <c r="J16" s="244">
        <v>425.97825999998201</v>
      </c>
      <c r="K16" s="244">
        <v>280.18651999998957</v>
      </c>
      <c r="L16" s="244">
        <v>636.73272383949825</v>
      </c>
      <c r="M16" s="244">
        <v>607.6556254703678</v>
      </c>
      <c r="N16" s="244">
        <v>642.37366839593528</v>
      </c>
      <c r="O16" s="244">
        <v>651.29848555741955</v>
      </c>
      <c r="P16" s="244">
        <v>650.57668598360033</v>
      </c>
      <c r="Q16" s="244">
        <v>645.24052553522893</v>
      </c>
    </row>
    <row r="17" spans="1:17" x14ac:dyDescent="0.25">
      <c r="A17" s="245" t="s">
        <v>32</v>
      </c>
      <c r="B17" s="244">
        <v>2719.8332824077806</v>
      </c>
      <c r="C17" s="244">
        <v>3522.5702600000004</v>
      </c>
      <c r="D17" s="244">
        <v>3691.2034999999996</v>
      </c>
      <c r="E17" s="244">
        <v>2979.6508200000003</v>
      </c>
      <c r="F17" s="244">
        <v>2691.2159299999998</v>
      </c>
      <c r="G17" s="244">
        <v>2868.8568948534885</v>
      </c>
      <c r="H17" s="244">
        <v>2972.7454900000002</v>
      </c>
      <c r="I17" s="244">
        <v>3063.1074699999999</v>
      </c>
      <c r="J17" s="244">
        <v>2775.5839999999998</v>
      </c>
      <c r="K17" s="244">
        <v>2076.6186699999998</v>
      </c>
      <c r="L17" s="244">
        <v>1844.5124776005905</v>
      </c>
      <c r="M17" s="244">
        <v>1857.4331583717542</v>
      </c>
      <c r="N17" s="244">
        <v>1698.7581965493794</v>
      </c>
      <c r="O17" s="244">
        <v>1753.365953435132</v>
      </c>
      <c r="P17" s="244">
        <v>1823.8639336711553</v>
      </c>
      <c r="Q17" s="244">
        <v>1851.6532361386589</v>
      </c>
    </row>
    <row r="18" spans="1:17" x14ac:dyDescent="0.25">
      <c r="A18" s="245" t="s">
        <v>31</v>
      </c>
      <c r="B18" s="244">
        <v>3887.1641099967674</v>
      </c>
      <c r="C18" s="244">
        <v>4516.5461000000005</v>
      </c>
      <c r="D18" s="244">
        <v>5228.7781799999993</v>
      </c>
      <c r="E18" s="244">
        <v>5074.6423200000008</v>
      </c>
      <c r="F18" s="244">
        <v>5858.2582500000008</v>
      </c>
      <c r="G18" s="244">
        <v>6617.4118565970239</v>
      </c>
      <c r="H18" s="244">
        <v>7420.1353399999998</v>
      </c>
      <c r="I18" s="244">
        <v>7445.0050999999985</v>
      </c>
      <c r="J18" s="244">
        <v>8378.9048000000003</v>
      </c>
      <c r="K18" s="244">
        <v>8356.9104000000007</v>
      </c>
      <c r="L18" s="244">
        <v>8039.6851430969691</v>
      </c>
      <c r="M18" s="244">
        <v>8718.0849228167044</v>
      </c>
      <c r="N18" s="244">
        <v>7823.7577296467734</v>
      </c>
      <c r="O18" s="244">
        <v>10931.511430586354</v>
      </c>
      <c r="P18" s="244">
        <v>12734.381651649675</v>
      </c>
      <c r="Q18" s="244">
        <v>13766.614176550578</v>
      </c>
    </row>
    <row r="19" spans="1:17" x14ac:dyDescent="0.25">
      <c r="A19" s="245" t="s">
        <v>69</v>
      </c>
      <c r="B19" s="244">
        <v>4699.0316447589048</v>
      </c>
      <c r="C19" s="244">
        <v>3562.5324499999888</v>
      </c>
      <c r="D19" s="244">
        <v>3397.4957899999972</v>
      </c>
      <c r="E19" s="244">
        <v>3295.7841599999915</v>
      </c>
      <c r="F19" s="244">
        <v>3411.5609699999941</v>
      </c>
      <c r="G19" s="244">
        <v>3591.5315936234429</v>
      </c>
      <c r="H19" s="244">
        <v>3381.7424900000033</v>
      </c>
      <c r="I19" s="244">
        <v>3598.5229500000119</v>
      </c>
      <c r="J19" s="244">
        <v>3101.4166799999975</v>
      </c>
      <c r="K19" s="244">
        <v>2708.1954000000078</v>
      </c>
      <c r="L19" s="244">
        <v>3440.3563257321694</v>
      </c>
      <c r="M19" s="244">
        <v>2768.3440242238476</v>
      </c>
      <c r="N19" s="244">
        <v>2455.9331975317682</v>
      </c>
      <c r="O19" s="244">
        <v>2045.236903186584</v>
      </c>
      <c r="P19" s="244">
        <v>1665.7847508027655</v>
      </c>
      <c r="Q19" s="244">
        <v>1569.2139028597014</v>
      </c>
    </row>
    <row r="20" spans="1:17" x14ac:dyDescent="0.25">
      <c r="A20" s="245" t="s">
        <v>30</v>
      </c>
      <c r="B20" s="244">
        <v>3048.6285347132707</v>
      </c>
      <c r="C20" s="244">
        <v>3201.5659900000001</v>
      </c>
      <c r="D20" s="244">
        <v>3384.8348300000007</v>
      </c>
      <c r="E20" s="244">
        <v>2242.36924</v>
      </c>
      <c r="F20" s="244">
        <v>1966.2887700000003</v>
      </c>
      <c r="G20" s="244">
        <v>2082.7360827252301</v>
      </c>
      <c r="H20" s="244">
        <v>2194.5854099999997</v>
      </c>
      <c r="I20" s="244">
        <v>2073.1742300000001</v>
      </c>
      <c r="J20" s="244">
        <v>2183.1311699999997</v>
      </c>
      <c r="K20" s="244">
        <v>2046.4006499999998</v>
      </c>
      <c r="L20" s="244">
        <v>1980.5103520544155</v>
      </c>
      <c r="M20" s="244">
        <v>1981.4661911490928</v>
      </c>
      <c r="N20" s="244">
        <v>2121.9070290021386</v>
      </c>
      <c r="O20" s="244">
        <v>1607.9113630061804</v>
      </c>
      <c r="P20" s="244">
        <v>1568.7408649883751</v>
      </c>
      <c r="Q20" s="244">
        <v>1621.2848309305948</v>
      </c>
    </row>
    <row r="21" spans="1:17" x14ac:dyDescent="0.25">
      <c r="A21" s="245" t="s">
        <v>29</v>
      </c>
      <c r="B21" s="244">
        <v>8333.6775158039036</v>
      </c>
      <c r="C21" s="244">
        <v>9838.2857699999968</v>
      </c>
      <c r="D21" s="244">
        <v>9757.7279399999989</v>
      </c>
      <c r="E21" s="244">
        <v>9800.1009700000031</v>
      </c>
      <c r="F21" s="244">
        <v>10759.458019999993</v>
      </c>
      <c r="G21" s="244">
        <v>10638.084108634743</v>
      </c>
      <c r="H21" s="244">
        <v>11854.361979999991</v>
      </c>
      <c r="I21" s="244">
        <v>10579.251960000003</v>
      </c>
      <c r="J21" s="244">
        <v>10780.134329999993</v>
      </c>
      <c r="K21" s="244">
        <v>9857.4069799999997</v>
      </c>
      <c r="L21" s="244">
        <v>9863.4500756458638</v>
      </c>
      <c r="M21" s="244">
        <v>10726.276016266909</v>
      </c>
      <c r="N21" s="244">
        <v>9763.0639206814976</v>
      </c>
      <c r="O21" s="244">
        <v>9177.862842194816</v>
      </c>
      <c r="P21" s="244">
        <v>9491.1830038095195</v>
      </c>
      <c r="Q21" s="244">
        <v>7573.9851411087302</v>
      </c>
    </row>
    <row r="22" spans="1:17" x14ac:dyDescent="0.25">
      <c r="A22" s="245" t="s">
        <v>68</v>
      </c>
      <c r="B22" s="244">
        <v>46359.679284988204</v>
      </c>
      <c r="C22" s="244">
        <v>43891.829600000005</v>
      </c>
      <c r="D22" s="244">
        <v>44269.01367</v>
      </c>
      <c r="E22" s="244">
        <v>46679.64856999999</v>
      </c>
      <c r="F22" s="244">
        <v>45962.980199999998</v>
      </c>
      <c r="G22" s="244">
        <v>45619.540399299301</v>
      </c>
      <c r="H22" s="244">
        <v>43871.831460000001</v>
      </c>
      <c r="I22" s="244">
        <v>44163.15178</v>
      </c>
      <c r="J22" s="244">
        <v>41128.001760000006</v>
      </c>
      <c r="K22" s="244">
        <v>38559.690159999998</v>
      </c>
      <c r="L22" s="244">
        <v>41321.968554320512</v>
      </c>
      <c r="M22" s="244">
        <v>37760.380226030276</v>
      </c>
      <c r="N22" s="244">
        <v>39113.413929759969</v>
      </c>
      <c r="O22" s="244">
        <v>36398.389145608344</v>
      </c>
      <c r="P22" s="244">
        <v>37534.783692036945</v>
      </c>
      <c r="Q22" s="244">
        <v>35603.779060865621</v>
      </c>
    </row>
    <row r="23" spans="1:17" x14ac:dyDescent="0.25">
      <c r="A23" s="245" t="s">
        <v>67</v>
      </c>
      <c r="B23" s="244">
        <v>15182.387799783266</v>
      </c>
      <c r="C23" s="244">
        <v>14342.50662</v>
      </c>
      <c r="D23" s="244">
        <v>12984.439450000009</v>
      </c>
      <c r="E23" s="244">
        <v>13774.602380000004</v>
      </c>
      <c r="F23" s="244">
        <v>14389.697459999979</v>
      </c>
      <c r="G23" s="244">
        <v>14704.3284999562</v>
      </c>
      <c r="H23" s="244">
        <v>13438.430720000004</v>
      </c>
      <c r="I23" s="244">
        <v>14491.521650000004</v>
      </c>
      <c r="J23" s="244">
        <v>13924.99468</v>
      </c>
      <c r="K23" s="244">
        <v>12015.676779999998</v>
      </c>
      <c r="L23" s="244">
        <v>13377.777124130544</v>
      </c>
      <c r="M23" s="244">
        <v>13853.49955641043</v>
      </c>
      <c r="N23" s="244">
        <v>12913.576874971845</v>
      </c>
      <c r="O23" s="244">
        <v>12927.001130610071</v>
      </c>
      <c r="P23" s="244">
        <v>13402.788498790629</v>
      </c>
      <c r="Q23" s="244">
        <v>13188.732473713897</v>
      </c>
    </row>
    <row r="24" spans="1:17" x14ac:dyDescent="0.25">
      <c r="A24" s="156" t="s">
        <v>185</v>
      </c>
      <c r="B24" s="206">
        <v>23200.485839121433</v>
      </c>
      <c r="C24" s="206">
        <v>23489.053841831832</v>
      </c>
      <c r="D24" s="206">
        <v>24288.71266032464</v>
      </c>
      <c r="E24" s="206">
        <v>25690.878816479253</v>
      </c>
      <c r="F24" s="206">
        <v>24322.014611919698</v>
      </c>
      <c r="G24" s="206">
        <v>24227.486232021369</v>
      </c>
      <c r="H24" s="206">
        <v>23757.374936828859</v>
      </c>
      <c r="I24" s="206">
        <v>24862.856644303749</v>
      </c>
      <c r="J24" s="206">
        <v>24733.647429293658</v>
      </c>
      <c r="K24" s="206">
        <v>21247.970152084661</v>
      </c>
      <c r="L24" s="206">
        <v>22295.262514070677</v>
      </c>
      <c r="M24" s="206">
        <v>22938.302832165064</v>
      </c>
      <c r="N24" s="206">
        <v>22770.108623566994</v>
      </c>
      <c r="O24" s="206">
        <v>23647.434374327146</v>
      </c>
      <c r="P24" s="206">
        <v>22752.300071811518</v>
      </c>
      <c r="Q24" s="206">
        <v>22360.425058204815</v>
      </c>
    </row>
    <row r="25" spans="1:17" x14ac:dyDescent="0.25">
      <c r="A25" s="88" t="s">
        <v>34</v>
      </c>
      <c r="B25" s="87">
        <v>2173.6413365136268</v>
      </c>
      <c r="C25" s="87">
        <v>2526.7803082876526</v>
      </c>
      <c r="D25" s="87">
        <v>2742.4354413321039</v>
      </c>
      <c r="E25" s="87">
        <v>2577.1760046897925</v>
      </c>
      <c r="F25" s="87">
        <v>2610.8863999571804</v>
      </c>
      <c r="G25" s="87">
        <v>2341.082727332629</v>
      </c>
      <c r="H25" s="87">
        <v>2262.4078539338407</v>
      </c>
      <c r="I25" s="87">
        <v>2115.9314808051454</v>
      </c>
      <c r="J25" s="87">
        <v>2572.9161746530458</v>
      </c>
      <c r="K25" s="87">
        <v>2151.6082292366223</v>
      </c>
      <c r="L25" s="87">
        <v>2246.8785684550926</v>
      </c>
      <c r="M25" s="87">
        <v>2246.5532844291556</v>
      </c>
      <c r="N25" s="87">
        <v>2271.2656706851549</v>
      </c>
      <c r="O25" s="87">
        <v>2474.55670851171</v>
      </c>
      <c r="P25" s="87">
        <v>2522.6514727327813</v>
      </c>
      <c r="Q25" s="87">
        <v>2791.0344412933218</v>
      </c>
    </row>
    <row r="26" spans="1:17" x14ac:dyDescent="0.25">
      <c r="A26" s="88" t="s">
        <v>32</v>
      </c>
      <c r="B26" s="87">
        <v>2711.1915281596334</v>
      </c>
      <c r="C26" s="87">
        <v>2976.7610723355401</v>
      </c>
      <c r="D26" s="87">
        <v>3235.4695089781185</v>
      </c>
      <c r="E26" s="87">
        <v>3868.5273613158893</v>
      </c>
      <c r="F26" s="87">
        <v>3458.8241497012077</v>
      </c>
      <c r="G26" s="87">
        <v>3078.1277175322653</v>
      </c>
      <c r="H26" s="87">
        <v>3483.303497369875</v>
      </c>
      <c r="I26" s="87">
        <v>4167.0683424019844</v>
      </c>
      <c r="J26" s="87">
        <v>3687.7466296473367</v>
      </c>
      <c r="K26" s="87">
        <v>3243.3627131929034</v>
      </c>
      <c r="L26" s="87">
        <v>3299.2846732322764</v>
      </c>
      <c r="M26" s="87">
        <v>3022.5187149360813</v>
      </c>
      <c r="N26" s="87">
        <v>3011.1949134798906</v>
      </c>
      <c r="O26" s="87">
        <v>2950.1579044445011</v>
      </c>
      <c r="P26" s="87">
        <v>2950.9965635021513</v>
      </c>
      <c r="Q26" s="87">
        <v>2905.3523162812926</v>
      </c>
    </row>
    <row r="27" spans="1:17" x14ac:dyDescent="0.25">
      <c r="A27" s="88" t="s">
        <v>31</v>
      </c>
      <c r="B27" s="87">
        <v>8.9359271654901562</v>
      </c>
      <c r="C27" s="87">
        <v>8.8486039606614568</v>
      </c>
      <c r="D27" s="87">
        <v>10.789456682280617</v>
      </c>
      <c r="E27" s="87">
        <v>0.62206119399725235</v>
      </c>
      <c r="F27" s="87">
        <v>0</v>
      </c>
      <c r="G27" s="87">
        <v>0</v>
      </c>
      <c r="H27" s="87">
        <v>8.3723241279594092</v>
      </c>
      <c r="I27" s="87">
        <v>1.9875815452512599E-13</v>
      </c>
      <c r="J27" s="87">
        <v>0</v>
      </c>
      <c r="K27" s="87">
        <v>36.310340526055811</v>
      </c>
      <c r="L27" s="87">
        <v>47.820393957484967</v>
      </c>
      <c r="M27" s="87">
        <v>90.562490815873417</v>
      </c>
      <c r="N27" s="87">
        <v>125.3925180701971</v>
      </c>
      <c r="O27" s="87">
        <v>3.797515733650684</v>
      </c>
      <c r="P27" s="87">
        <v>1.2222746366209219E-14</v>
      </c>
      <c r="Q27" s="87">
        <v>15.155813616116051</v>
      </c>
    </row>
    <row r="28" spans="1:17" x14ac:dyDescent="0.25">
      <c r="A28" s="88" t="s">
        <v>126</v>
      </c>
      <c r="B28" s="87">
        <v>156.94538150974438</v>
      </c>
      <c r="C28" s="87">
        <v>150.18019978962639</v>
      </c>
      <c r="D28" s="87">
        <v>146.97875549995416</v>
      </c>
      <c r="E28" s="87">
        <v>176.81927813113248</v>
      </c>
      <c r="F28" s="87">
        <v>191.80379465856893</v>
      </c>
      <c r="G28" s="87">
        <v>215.4652822733803</v>
      </c>
      <c r="H28" s="87">
        <v>165.95934340296515</v>
      </c>
      <c r="I28" s="87">
        <v>175.30242859306495</v>
      </c>
      <c r="J28" s="87">
        <v>224.16541100505862</v>
      </c>
      <c r="K28" s="87">
        <v>180.25657903319802</v>
      </c>
      <c r="L28" s="87">
        <v>214.33809017897147</v>
      </c>
      <c r="M28" s="87">
        <v>185.8543267650881</v>
      </c>
      <c r="N28" s="87">
        <v>233.48218298888503</v>
      </c>
      <c r="O28" s="87">
        <v>181.00684171144792</v>
      </c>
      <c r="P28" s="87">
        <v>175.45599878087447</v>
      </c>
      <c r="Q28" s="87">
        <v>169.6920733619821</v>
      </c>
    </row>
    <row r="29" spans="1:17" x14ac:dyDescent="0.25">
      <c r="A29" s="88" t="s">
        <v>30</v>
      </c>
      <c r="B29" s="87">
        <v>2434.8510811328315</v>
      </c>
      <c r="C29" s="87">
        <v>2686.9798359517135</v>
      </c>
      <c r="D29" s="87">
        <v>2330.3736183400656</v>
      </c>
      <c r="E29" s="87">
        <v>2873.2687953726763</v>
      </c>
      <c r="F29" s="87">
        <v>2386.1447058991316</v>
      </c>
      <c r="G29" s="87">
        <v>2206.5153341295263</v>
      </c>
      <c r="H29" s="87">
        <v>2254.8823779248619</v>
      </c>
      <c r="I29" s="87">
        <v>2127.140064491628</v>
      </c>
      <c r="J29" s="87">
        <v>2043.2947849653922</v>
      </c>
      <c r="K29" s="87">
        <v>1714.2396922438345</v>
      </c>
      <c r="L29" s="87">
        <v>1761.7064160121358</v>
      </c>
      <c r="M29" s="87">
        <v>1890.7853849266344</v>
      </c>
      <c r="N29" s="87">
        <v>1547.0290144839462</v>
      </c>
      <c r="O29" s="87">
        <v>1542.8221325027541</v>
      </c>
      <c r="P29" s="87">
        <v>1448.0218495199258</v>
      </c>
      <c r="Q29" s="87">
        <v>1673.602601180881</v>
      </c>
    </row>
    <row r="30" spans="1:17" x14ac:dyDescent="0.25">
      <c r="A30" s="88" t="s">
        <v>29</v>
      </c>
      <c r="B30" s="87">
        <v>283.74717922190661</v>
      </c>
      <c r="C30" s="87">
        <v>321.69459323033772</v>
      </c>
      <c r="D30" s="87">
        <v>538.79466127034743</v>
      </c>
      <c r="E30" s="87">
        <v>740.73069049302933</v>
      </c>
      <c r="F30" s="87">
        <v>643.0258671513177</v>
      </c>
      <c r="G30" s="87">
        <v>620.8539015593451</v>
      </c>
      <c r="H30" s="87">
        <v>546.60331857542121</v>
      </c>
      <c r="I30" s="87">
        <v>658.03570537261339</v>
      </c>
      <c r="J30" s="87">
        <v>407.43298373911921</v>
      </c>
      <c r="K30" s="87">
        <v>364.04190526049604</v>
      </c>
      <c r="L30" s="87">
        <v>378.930866594782</v>
      </c>
      <c r="M30" s="87">
        <v>229.49129210815045</v>
      </c>
      <c r="N30" s="87">
        <v>663.32856551619022</v>
      </c>
      <c r="O30" s="87">
        <v>422.79101101437828</v>
      </c>
      <c r="P30" s="87">
        <v>482.49941540203878</v>
      </c>
      <c r="Q30" s="87">
        <v>143.47519271209288</v>
      </c>
    </row>
    <row r="31" spans="1:17" x14ac:dyDescent="0.25">
      <c r="A31" s="88" t="s">
        <v>27</v>
      </c>
      <c r="B31" s="87">
        <v>9893.3450146958094</v>
      </c>
      <c r="C31" s="87">
        <v>9439.7351210503875</v>
      </c>
      <c r="D31" s="87">
        <v>9385.9205729383757</v>
      </c>
      <c r="E31" s="87">
        <v>8575.2404908707977</v>
      </c>
      <c r="F31" s="87">
        <v>8199.227733855816</v>
      </c>
      <c r="G31" s="87">
        <v>8691.3472381258762</v>
      </c>
      <c r="H31" s="87">
        <v>7573.5308047981689</v>
      </c>
      <c r="I31" s="87">
        <v>7744.470203739651</v>
      </c>
      <c r="J31" s="87">
        <v>8180.8482991227456</v>
      </c>
      <c r="K31" s="87">
        <v>6613.067426904061</v>
      </c>
      <c r="L31" s="87">
        <v>6959.5752705151281</v>
      </c>
      <c r="M31" s="87">
        <v>7311.1685589346243</v>
      </c>
      <c r="N31" s="87">
        <v>7325.6377886416449</v>
      </c>
      <c r="O31" s="87">
        <v>8022.0463587112299</v>
      </c>
      <c r="P31" s="87">
        <v>7683.0845616479528</v>
      </c>
      <c r="Q31" s="87">
        <v>7487.1468431643252</v>
      </c>
    </row>
    <row r="32" spans="1:17" x14ac:dyDescent="0.25">
      <c r="A32" s="88" t="s">
        <v>26</v>
      </c>
      <c r="B32" s="87">
        <v>93.352716223765981</v>
      </c>
      <c r="C32" s="87">
        <v>86.278269993822576</v>
      </c>
      <c r="D32" s="87">
        <v>87.878083410483967</v>
      </c>
      <c r="E32" s="87">
        <v>38.369980014941994</v>
      </c>
      <c r="F32" s="87">
        <v>15.700736703321688</v>
      </c>
      <c r="G32" s="87">
        <v>16.233355559172388</v>
      </c>
      <c r="H32" s="87">
        <v>14.404289934074626</v>
      </c>
      <c r="I32" s="87">
        <v>37.7494115928382</v>
      </c>
      <c r="J32" s="87">
        <v>34.633316944687799</v>
      </c>
      <c r="K32" s="87">
        <v>10.534266197183099</v>
      </c>
      <c r="L32" s="87">
        <v>127.74304817012543</v>
      </c>
      <c r="M32" s="87">
        <v>207.05754559767507</v>
      </c>
      <c r="N32" s="87">
        <v>127.35179757919251</v>
      </c>
      <c r="O32" s="87">
        <v>132.2370474552109</v>
      </c>
      <c r="P32" s="87">
        <v>108.38153703921756</v>
      </c>
      <c r="Q32" s="87">
        <v>103.06226577238249</v>
      </c>
    </row>
    <row r="33" spans="1:17" x14ac:dyDescent="0.25">
      <c r="A33" s="88" t="s">
        <v>87</v>
      </c>
      <c r="B33" s="87">
        <v>217.86560052984834</v>
      </c>
      <c r="C33" s="87">
        <v>261.00485041742678</v>
      </c>
      <c r="D33" s="87">
        <v>294.10598275980686</v>
      </c>
      <c r="E33" s="87">
        <v>360.77130054295327</v>
      </c>
      <c r="F33" s="87">
        <v>400.52032037736143</v>
      </c>
      <c r="G33" s="87">
        <v>390.30864673263045</v>
      </c>
      <c r="H33" s="87">
        <v>367.11731367802361</v>
      </c>
      <c r="I33" s="87">
        <v>459.92157051519888</v>
      </c>
      <c r="J33" s="87">
        <v>462.4063299258259</v>
      </c>
      <c r="K33" s="87">
        <v>419.48660132635678</v>
      </c>
      <c r="L33" s="87">
        <v>591.42481337141919</v>
      </c>
      <c r="M33" s="87">
        <v>604.97961429809334</v>
      </c>
      <c r="N33" s="87">
        <v>529.33037264269922</v>
      </c>
      <c r="O33" s="87">
        <v>626.36890018604663</v>
      </c>
      <c r="P33" s="87">
        <v>612.83932911240743</v>
      </c>
      <c r="Q33" s="87">
        <v>666.23062863984717</v>
      </c>
    </row>
    <row r="34" spans="1:17" x14ac:dyDescent="0.25">
      <c r="A34" s="88" t="s">
        <v>23</v>
      </c>
      <c r="B34" s="87">
        <v>5226.6100739687763</v>
      </c>
      <c r="C34" s="87">
        <v>5030.7909868146617</v>
      </c>
      <c r="D34" s="87">
        <v>5515.9665791130974</v>
      </c>
      <c r="E34" s="87">
        <v>6479.352853854044</v>
      </c>
      <c r="F34" s="87">
        <v>6415.8809036157854</v>
      </c>
      <c r="G34" s="87">
        <v>6667.552028776543</v>
      </c>
      <c r="H34" s="87">
        <v>7080.7938130836719</v>
      </c>
      <c r="I34" s="87">
        <v>7377.2374367916173</v>
      </c>
      <c r="J34" s="87">
        <v>7120.2034992904519</v>
      </c>
      <c r="K34" s="87">
        <v>6515.0623981639474</v>
      </c>
      <c r="L34" s="87">
        <v>6667.5603735832556</v>
      </c>
      <c r="M34" s="87">
        <v>7149.3316193536903</v>
      </c>
      <c r="N34" s="87">
        <v>6936.0957994791916</v>
      </c>
      <c r="O34" s="87">
        <v>7291.6499540562108</v>
      </c>
      <c r="P34" s="87">
        <v>6768.369344074169</v>
      </c>
      <c r="Q34" s="87">
        <v>6405.67288218257</v>
      </c>
    </row>
    <row r="35" spans="1:17" x14ac:dyDescent="0.25">
      <c r="A35" s="156" t="s">
        <v>182</v>
      </c>
      <c r="B35" s="204">
        <v>6434.4021504044367</v>
      </c>
      <c r="C35" s="204">
        <v>6611.1304866933806</v>
      </c>
      <c r="D35" s="204">
        <v>6570.5034754815706</v>
      </c>
      <c r="E35" s="204">
        <v>7015.1644725983815</v>
      </c>
      <c r="F35" s="204">
        <v>6661.6860392492435</v>
      </c>
      <c r="G35" s="204">
        <v>6815.9555035892672</v>
      </c>
      <c r="H35" s="204">
        <v>6567.1500085511507</v>
      </c>
      <c r="I35" s="204">
        <v>6737.2422424158649</v>
      </c>
      <c r="J35" s="204">
        <v>6872.0593553932022</v>
      </c>
      <c r="K35" s="204">
        <v>5807.2188852297177</v>
      </c>
      <c r="L35" s="204">
        <v>6388.3639840791793</v>
      </c>
      <c r="M35" s="204">
        <v>6486.2232688015019</v>
      </c>
      <c r="N35" s="204">
        <v>6225.115300532244</v>
      </c>
      <c r="O35" s="204">
        <v>6254.2215478727485</v>
      </c>
      <c r="P35" s="204">
        <v>6261.111757121661</v>
      </c>
      <c r="Q35" s="204">
        <v>6099.395658100404</v>
      </c>
    </row>
    <row r="36" spans="1:17" x14ac:dyDescent="0.25">
      <c r="A36" s="152" t="s">
        <v>191</v>
      </c>
      <c r="B36" s="151">
        <v>4763.9169120503566</v>
      </c>
      <c r="C36" s="151">
        <v>4996.7412012394898</v>
      </c>
      <c r="D36" s="151">
        <v>4899.465662589213</v>
      </c>
      <c r="E36" s="151">
        <v>5494.0335615636795</v>
      </c>
      <c r="F36" s="151">
        <v>4884.130140131545</v>
      </c>
      <c r="G36" s="151">
        <v>4934.120066751887</v>
      </c>
      <c r="H36" s="151">
        <v>4569.1418442204431</v>
      </c>
      <c r="I36" s="151">
        <v>4865.1167557084591</v>
      </c>
      <c r="J36" s="151">
        <v>4765.3276559969154</v>
      </c>
      <c r="K36" s="151">
        <v>4261.1316407963841</v>
      </c>
      <c r="L36" s="151">
        <v>4274.5528097297474</v>
      </c>
      <c r="M36" s="151">
        <v>4373.6054962488761</v>
      </c>
      <c r="N36" s="151">
        <v>4194.9314759788267</v>
      </c>
      <c r="O36" s="151">
        <v>4383.5199386601998</v>
      </c>
      <c r="P36" s="151">
        <v>4431.0361053048982</v>
      </c>
      <c r="Q36" s="151">
        <v>4238.7813161228069</v>
      </c>
    </row>
    <row r="37" spans="1:17" x14ac:dyDescent="0.25">
      <c r="A37" s="154" t="s">
        <v>34</v>
      </c>
      <c r="B37" s="83">
        <v>284.4974585636358</v>
      </c>
      <c r="C37" s="83">
        <v>178.5526511885183</v>
      </c>
      <c r="D37" s="83">
        <v>181.8298821685658</v>
      </c>
      <c r="E37" s="83">
        <v>173.76935644455841</v>
      </c>
      <c r="F37" s="83">
        <v>61.222883270027204</v>
      </c>
      <c r="G37" s="83">
        <v>49.907996616633902</v>
      </c>
      <c r="H37" s="83">
        <v>32.614170388244766</v>
      </c>
      <c r="I37" s="83">
        <v>37.061890663870109</v>
      </c>
      <c r="J37" s="83">
        <v>35.511058867630247</v>
      </c>
      <c r="K37" s="83">
        <v>110.66521524369551</v>
      </c>
      <c r="L37" s="83">
        <v>71.70993630482387</v>
      </c>
      <c r="M37" s="83">
        <v>0</v>
      </c>
      <c r="N37" s="83">
        <v>0.48103608704220652</v>
      </c>
      <c r="O37" s="83">
        <v>0.17568350186471779</v>
      </c>
      <c r="P37" s="83">
        <v>2.4492530056362653E-2</v>
      </c>
      <c r="Q37" s="83">
        <v>0</v>
      </c>
    </row>
    <row r="38" spans="1:17" x14ac:dyDescent="0.25">
      <c r="A38" s="154" t="s">
        <v>31</v>
      </c>
      <c r="B38" s="208">
        <v>218.32119595428713</v>
      </c>
      <c r="C38" s="208">
        <v>282.66564512087223</v>
      </c>
      <c r="D38" s="208">
        <v>252.05743436481256</v>
      </c>
      <c r="E38" s="208">
        <v>217.98935660209071</v>
      </c>
      <c r="F38" s="208">
        <v>194.93861876640602</v>
      </c>
      <c r="G38" s="208">
        <v>212.907844098238</v>
      </c>
      <c r="H38" s="208">
        <v>192.10136863391844</v>
      </c>
      <c r="I38" s="208">
        <v>215.87359168285849</v>
      </c>
      <c r="J38" s="208">
        <v>235.10271539871624</v>
      </c>
      <c r="K38" s="208">
        <v>277.08099326264875</v>
      </c>
      <c r="L38" s="208">
        <v>251.88500379285802</v>
      </c>
      <c r="M38" s="208">
        <v>320.49633738993003</v>
      </c>
      <c r="N38" s="208">
        <v>260.86164489030352</v>
      </c>
      <c r="O38" s="208">
        <v>280.90489736683151</v>
      </c>
      <c r="P38" s="208">
        <v>316.4771424377231</v>
      </c>
      <c r="Q38" s="208">
        <v>315.73309388501895</v>
      </c>
    </row>
    <row r="39" spans="1:17" x14ac:dyDescent="0.25">
      <c r="A39" s="154" t="s">
        <v>126</v>
      </c>
      <c r="B39" s="208">
        <v>21.308779650645882</v>
      </c>
      <c r="C39" s="208">
        <v>89.362384557469554</v>
      </c>
      <c r="D39" s="208">
        <v>84.228244000341945</v>
      </c>
      <c r="E39" s="208">
        <v>94.880348736129648</v>
      </c>
      <c r="F39" s="208">
        <v>96.540704592530034</v>
      </c>
      <c r="G39" s="208">
        <v>75.74028231386967</v>
      </c>
      <c r="H39" s="208">
        <v>62.179675563773962</v>
      </c>
      <c r="I39" s="208">
        <v>66.565944824980647</v>
      </c>
      <c r="J39" s="208">
        <v>57.696594992260707</v>
      </c>
      <c r="K39" s="208">
        <v>69.19369209875947</v>
      </c>
      <c r="L39" s="208">
        <v>68.939753601332029</v>
      </c>
      <c r="M39" s="208">
        <v>155.26274643297853</v>
      </c>
      <c r="N39" s="208">
        <v>64.741165012525585</v>
      </c>
      <c r="O39" s="208">
        <v>34.826081531340641</v>
      </c>
      <c r="P39" s="208">
        <v>43.109255098753138</v>
      </c>
      <c r="Q39" s="208">
        <v>40.584925816790779</v>
      </c>
    </row>
    <row r="40" spans="1:17" x14ac:dyDescent="0.25">
      <c r="A40" s="154" t="s">
        <v>30</v>
      </c>
      <c r="B40" s="208">
        <v>75.441751468748834</v>
      </c>
      <c r="C40" s="208">
        <v>41.4426499241074</v>
      </c>
      <c r="D40" s="208">
        <v>37.276277025380523</v>
      </c>
      <c r="E40" s="208">
        <v>46.157061947350037</v>
      </c>
      <c r="F40" s="208">
        <v>112.34224174799631</v>
      </c>
      <c r="G40" s="208">
        <v>88.212136870243498</v>
      </c>
      <c r="H40" s="208">
        <v>33.844627991450082</v>
      </c>
      <c r="I40" s="208">
        <v>63.48543151658096</v>
      </c>
      <c r="J40" s="208">
        <v>32.545576009021715</v>
      </c>
      <c r="K40" s="208">
        <v>36.828727274194279</v>
      </c>
      <c r="L40" s="208">
        <v>12.574959622876163</v>
      </c>
      <c r="M40" s="208">
        <v>4.8619210024867137</v>
      </c>
      <c r="N40" s="208">
        <v>13.448978863624156</v>
      </c>
      <c r="O40" s="208">
        <v>18.870163792369812</v>
      </c>
      <c r="P40" s="208">
        <v>1.2005935697196346</v>
      </c>
      <c r="Q40" s="208">
        <v>4.2656414918187702</v>
      </c>
    </row>
    <row r="41" spans="1:17" x14ac:dyDescent="0.25">
      <c r="A41" s="154" t="s">
        <v>27</v>
      </c>
      <c r="B41" s="208">
        <v>4164.3477264130397</v>
      </c>
      <c r="C41" s="208">
        <v>4404.7178704485223</v>
      </c>
      <c r="D41" s="208">
        <v>4344.0738250301129</v>
      </c>
      <c r="E41" s="208">
        <v>4961.2374378335498</v>
      </c>
      <c r="F41" s="208">
        <v>4419.0856917545852</v>
      </c>
      <c r="G41" s="208">
        <v>4507.351806852902</v>
      </c>
      <c r="H41" s="208">
        <v>4248.4020016430541</v>
      </c>
      <c r="I41" s="208">
        <v>4482.1298970201706</v>
      </c>
      <c r="J41" s="208">
        <v>4404.4717107292881</v>
      </c>
      <c r="K41" s="208">
        <v>3767.3630129170861</v>
      </c>
      <c r="L41" s="208">
        <v>3869.4431564078568</v>
      </c>
      <c r="M41" s="208">
        <v>3892.9844914234804</v>
      </c>
      <c r="N41" s="208">
        <v>3855.3986511253324</v>
      </c>
      <c r="O41" s="208">
        <v>4048.7431124677928</v>
      </c>
      <c r="P41" s="208">
        <v>4070.2246216686472</v>
      </c>
      <c r="Q41" s="208">
        <v>3878.1976549291794</v>
      </c>
    </row>
    <row r="42" spans="1:17" x14ac:dyDescent="0.25">
      <c r="A42" s="152" t="s">
        <v>190</v>
      </c>
      <c r="B42" s="151">
        <v>1670.4852383540797</v>
      </c>
      <c r="C42" s="151">
        <v>1614.3892854538908</v>
      </c>
      <c r="D42" s="151">
        <v>1671.0378128923562</v>
      </c>
      <c r="E42" s="151">
        <v>1521.1309110347029</v>
      </c>
      <c r="F42" s="151">
        <v>1777.5558991176981</v>
      </c>
      <c r="G42" s="151">
        <v>1881.8354368373807</v>
      </c>
      <c r="H42" s="151">
        <v>1998.0081643307094</v>
      </c>
      <c r="I42" s="151">
        <v>1872.1254867074067</v>
      </c>
      <c r="J42" s="151">
        <v>2106.7316993962859</v>
      </c>
      <c r="K42" s="151">
        <v>1546.0872444333331</v>
      </c>
      <c r="L42" s="151">
        <v>2113.8111743494328</v>
      </c>
      <c r="M42" s="151">
        <v>2112.6177725526254</v>
      </c>
      <c r="N42" s="151">
        <v>2030.1838245534163</v>
      </c>
      <c r="O42" s="151">
        <v>1870.7016092125505</v>
      </c>
      <c r="P42" s="151">
        <v>1830.0756518167614</v>
      </c>
      <c r="Q42" s="151">
        <v>1860.6143419775967</v>
      </c>
    </row>
    <row r="43" spans="1:17" x14ac:dyDescent="0.25">
      <c r="A43" s="156" t="s">
        <v>181</v>
      </c>
      <c r="B43" s="155">
        <v>2558.0520624684641</v>
      </c>
      <c r="C43" s="155">
        <v>2592.9483952046394</v>
      </c>
      <c r="D43" s="155">
        <v>2671.7088225295488</v>
      </c>
      <c r="E43" s="155">
        <v>2824.9157964631595</v>
      </c>
      <c r="F43" s="155">
        <v>2677.2578647974792</v>
      </c>
      <c r="G43" s="155">
        <v>2687.1570969868858</v>
      </c>
      <c r="H43" s="155">
        <v>2634.1565805155583</v>
      </c>
      <c r="I43" s="155">
        <v>2751.3215060297243</v>
      </c>
      <c r="J43" s="155">
        <v>2758.9485800303942</v>
      </c>
      <c r="K43" s="155">
        <v>2365.6943467881433</v>
      </c>
      <c r="L43" s="155">
        <v>2510.8071225466269</v>
      </c>
      <c r="M43" s="155">
        <v>2559.178754040875</v>
      </c>
      <c r="N43" s="155">
        <v>2535.1546902978725</v>
      </c>
      <c r="O43" s="155">
        <v>2622.8245804823227</v>
      </c>
      <c r="P43" s="155">
        <v>2538.5708444846136</v>
      </c>
      <c r="Q43" s="155">
        <v>2498.6990368436263</v>
      </c>
    </row>
    <row r="44" spans="1:17" x14ac:dyDescent="0.25">
      <c r="A44" s="152" t="s">
        <v>194</v>
      </c>
      <c r="B44" s="151">
        <v>916.50124286534242</v>
      </c>
      <c r="C44" s="151">
        <v>956.77601483793853</v>
      </c>
      <c r="D44" s="151">
        <v>967.49270073227467</v>
      </c>
      <c r="E44" s="151">
        <v>1120.7371981601577</v>
      </c>
      <c r="F44" s="151">
        <v>970.10107520020733</v>
      </c>
      <c r="G44" s="151">
        <v>930.32229630247309</v>
      </c>
      <c r="H44" s="151">
        <v>916.08735812816326</v>
      </c>
      <c r="I44" s="151">
        <v>1034.0754449755823</v>
      </c>
      <c r="J44" s="151">
        <v>969.55517821114711</v>
      </c>
      <c r="K44" s="151">
        <v>870.25790362727207</v>
      </c>
      <c r="L44" s="151">
        <v>865.82107542881079</v>
      </c>
      <c r="M44" s="151">
        <v>857.40514106163073</v>
      </c>
      <c r="N44" s="151">
        <v>867.15610235658482</v>
      </c>
      <c r="O44" s="151">
        <v>995.95218266128381</v>
      </c>
      <c r="P44" s="151">
        <v>948.21537443058503</v>
      </c>
      <c r="Q44" s="151">
        <v>937.20185264404756</v>
      </c>
    </row>
    <row r="45" spans="1:17" x14ac:dyDescent="0.25">
      <c r="A45" s="152" t="s">
        <v>188</v>
      </c>
      <c r="B45" s="151">
        <v>1236.4198220721219</v>
      </c>
      <c r="C45" s="151">
        <v>1244.0558958321515</v>
      </c>
      <c r="D45" s="151">
        <v>1289.0720916601465</v>
      </c>
      <c r="E45" s="151">
        <v>1353.6626369655019</v>
      </c>
      <c r="F45" s="151">
        <v>1285.4963102270865</v>
      </c>
      <c r="G45" s="151">
        <v>1300.561306344347</v>
      </c>
      <c r="H45" s="151">
        <v>1237.0683862222802</v>
      </c>
      <c r="I45" s="151">
        <v>1291.203849999989</v>
      </c>
      <c r="J45" s="151">
        <v>1288.2000212744695</v>
      </c>
      <c r="K45" s="151">
        <v>1149.7053610187209</v>
      </c>
      <c r="L45" s="151">
        <v>1202.06821708915</v>
      </c>
      <c r="M45" s="151">
        <v>1232.4722602515126</v>
      </c>
      <c r="N45" s="151">
        <v>1222.2309866053163</v>
      </c>
      <c r="O45" s="151">
        <v>1237.3496942573925</v>
      </c>
      <c r="P45" s="151">
        <v>1201.1896053440878</v>
      </c>
      <c r="Q45" s="151">
        <v>1161.5986828765735</v>
      </c>
    </row>
    <row r="46" spans="1:17" x14ac:dyDescent="0.25">
      <c r="A46" s="150" t="s">
        <v>34</v>
      </c>
      <c r="B46" s="87">
        <v>154.6723840766723</v>
      </c>
      <c r="C46" s="87">
        <v>165.82322934383652</v>
      </c>
      <c r="D46" s="87">
        <v>170.6042003872256</v>
      </c>
      <c r="E46" s="87">
        <v>150.00281975489179</v>
      </c>
      <c r="F46" s="87">
        <v>163.2545089880698</v>
      </c>
      <c r="G46" s="87">
        <v>153.89089245795026</v>
      </c>
      <c r="H46" s="87">
        <v>149.48945158496471</v>
      </c>
      <c r="I46" s="87">
        <v>133.39626803131492</v>
      </c>
      <c r="J46" s="87">
        <v>167.35537113573136</v>
      </c>
      <c r="K46" s="87">
        <v>150.15568400579707</v>
      </c>
      <c r="L46" s="87">
        <v>146.14558042560506</v>
      </c>
      <c r="M46" s="87">
        <v>152.27646692282568</v>
      </c>
      <c r="N46" s="87">
        <v>153.18588648781505</v>
      </c>
      <c r="O46" s="87">
        <v>159.57009854746761</v>
      </c>
      <c r="P46" s="87">
        <v>158.34152681814049</v>
      </c>
      <c r="Q46" s="87">
        <v>162.91582792316478</v>
      </c>
    </row>
    <row r="47" spans="1:17" x14ac:dyDescent="0.25">
      <c r="A47" s="150" t="s">
        <v>32</v>
      </c>
      <c r="B47" s="87">
        <v>199.50099948554259</v>
      </c>
      <c r="C47" s="87">
        <v>218.04150766445974</v>
      </c>
      <c r="D47" s="87">
        <v>241.35814102188132</v>
      </c>
      <c r="E47" s="87">
        <v>265.50352868411028</v>
      </c>
      <c r="F47" s="87">
        <v>245.38522029879226</v>
      </c>
      <c r="G47" s="87">
        <v>229.1382758389143</v>
      </c>
      <c r="H47" s="87">
        <v>247.84692263012502</v>
      </c>
      <c r="I47" s="87">
        <v>291.37610759801572</v>
      </c>
      <c r="J47" s="87">
        <v>265.63362035266385</v>
      </c>
      <c r="K47" s="87">
        <v>249.6196368070963</v>
      </c>
      <c r="L47" s="87">
        <v>254.04334017933968</v>
      </c>
      <c r="M47" s="87">
        <v>230.36290852571159</v>
      </c>
      <c r="N47" s="87">
        <v>229.51419958335336</v>
      </c>
      <c r="O47" s="87">
        <v>225.50868956906902</v>
      </c>
      <c r="P47" s="87">
        <v>225.34445428858768</v>
      </c>
      <c r="Q47" s="87">
        <v>219.61681842932762</v>
      </c>
    </row>
    <row r="48" spans="1:17" x14ac:dyDescent="0.25">
      <c r="A48" s="150" t="s">
        <v>31</v>
      </c>
      <c r="B48" s="87">
        <v>0.59572847769934256</v>
      </c>
      <c r="C48" s="87">
        <v>0.5899069307107645</v>
      </c>
      <c r="D48" s="87">
        <v>0.71929711215204151</v>
      </c>
      <c r="E48" s="87">
        <v>4.1470746266483505E-2</v>
      </c>
      <c r="F48" s="87">
        <v>0</v>
      </c>
      <c r="G48" s="87">
        <v>0</v>
      </c>
      <c r="H48" s="87">
        <v>0.40511245780449057</v>
      </c>
      <c r="I48" s="87">
        <v>7.2275692554591495E-15</v>
      </c>
      <c r="J48" s="87">
        <v>0</v>
      </c>
      <c r="K48" s="87">
        <v>1.8610607394304868</v>
      </c>
      <c r="L48" s="87">
        <v>2.0679471716177531</v>
      </c>
      <c r="M48" s="87">
        <v>3.4230219319730066</v>
      </c>
      <c r="N48" s="87">
        <v>4.5597279298253568</v>
      </c>
      <c r="O48" s="87">
        <v>0.25316771557671203</v>
      </c>
      <c r="P48" s="87">
        <v>4.1433038529522695E-16</v>
      </c>
      <c r="Q48" s="87">
        <v>0.52261426262468902</v>
      </c>
    </row>
    <row r="49" spans="1:17" x14ac:dyDescent="0.25">
      <c r="A49" s="150" t="s">
        <v>126</v>
      </c>
      <c r="B49" s="87">
        <v>6.9047634415604158</v>
      </c>
      <c r="C49" s="87">
        <v>6.3173450712157431</v>
      </c>
      <c r="D49" s="87">
        <v>6.5774942500668709</v>
      </c>
      <c r="E49" s="87">
        <v>7.9388289060759938</v>
      </c>
      <c r="F49" s="87">
        <v>7.7523983752624259</v>
      </c>
      <c r="G49" s="87">
        <v>8.6362624573111795</v>
      </c>
      <c r="H49" s="87">
        <v>7.1294066865776644</v>
      </c>
      <c r="I49" s="87">
        <v>7.1843073480702886</v>
      </c>
      <c r="J49" s="87">
        <v>9.4977457946701556</v>
      </c>
      <c r="K49" s="87">
        <v>7.6207203785459958</v>
      </c>
      <c r="L49" s="87">
        <v>9.2066394721837082</v>
      </c>
      <c r="M49" s="87">
        <v>8.9881186781039943</v>
      </c>
      <c r="N49" s="87">
        <v>12.386291829878802</v>
      </c>
      <c r="O49" s="87">
        <v>10.185179104744343</v>
      </c>
      <c r="P49" s="87">
        <v>9.2675025370794515</v>
      </c>
      <c r="Q49" s="87">
        <v>7.9173047165021266</v>
      </c>
    </row>
    <row r="50" spans="1:17" x14ac:dyDescent="0.25">
      <c r="A50" s="150" t="s">
        <v>30</v>
      </c>
      <c r="B50" s="87">
        <v>110.63792363262742</v>
      </c>
      <c r="C50" s="87">
        <v>127.28779221471547</v>
      </c>
      <c r="D50" s="87">
        <v>106.28809660627158</v>
      </c>
      <c r="E50" s="87">
        <v>120.7309269590628</v>
      </c>
      <c r="F50" s="87">
        <v>105.2433306332069</v>
      </c>
      <c r="G50" s="87">
        <v>94.486034782497768</v>
      </c>
      <c r="H50" s="87">
        <v>96.191177841105258</v>
      </c>
      <c r="I50" s="87">
        <v>92.440034060753447</v>
      </c>
      <c r="J50" s="87">
        <v>86.066466137253983</v>
      </c>
      <c r="K50" s="87">
        <v>66.623237684042252</v>
      </c>
      <c r="L50" s="87">
        <v>70.603518888253902</v>
      </c>
      <c r="M50" s="87">
        <v>75.430877811694131</v>
      </c>
      <c r="N50" s="87">
        <v>61.82079159936108</v>
      </c>
      <c r="O50" s="87">
        <v>57.984996888976823</v>
      </c>
      <c r="P50" s="87">
        <v>54.12535535168989</v>
      </c>
      <c r="Q50" s="87">
        <v>63.139076309158071</v>
      </c>
    </row>
    <row r="51" spans="1:17" x14ac:dyDescent="0.25">
      <c r="A51" s="150" t="s">
        <v>29</v>
      </c>
      <c r="B51" s="87">
        <v>14.881700337445192</v>
      </c>
      <c r="C51" s="87">
        <v>16.266606769668662</v>
      </c>
      <c r="D51" s="87">
        <v>26.213258729656559</v>
      </c>
      <c r="E51" s="87">
        <v>29.293639506987784</v>
      </c>
      <c r="F51" s="87">
        <v>25.168142848686792</v>
      </c>
      <c r="G51" s="87">
        <v>26.372440035355016</v>
      </c>
      <c r="H51" s="87">
        <v>23.416311424595307</v>
      </c>
      <c r="I51" s="87">
        <v>28.436234627378887</v>
      </c>
      <c r="J51" s="87">
        <v>17.372306260878975</v>
      </c>
      <c r="K51" s="87">
        <v>16.316754739501107</v>
      </c>
      <c r="L51" s="87">
        <v>19.501172986627061</v>
      </c>
      <c r="M51" s="87">
        <v>13.469756354336653</v>
      </c>
      <c r="N51" s="87">
        <v>29.216034382029836</v>
      </c>
      <c r="O51" s="87">
        <v>18.43574628265754</v>
      </c>
      <c r="P51" s="87">
        <v>24.226849238041424</v>
      </c>
      <c r="Q51" s="87">
        <v>9.3095251212594352</v>
      </c>
    </row>
    <row r="52" spans="1:17" x14ac:dyDescent="0.25">
      <c r="A52" s="150" t="s">
        <v>27</v>
      </c>
      <c r="B52" s="87">
        <v>403.39844476892296</v>
      </c>
      <c r="C52" s="87">
        <v>372.87742241726244</v>
      </c>
      <c r="D52" s="87">
        <v>377.01325724391626</v>
      </c>
      <c r="E52" s="87">
        <v>360.16782719457962</v>
      </c>
      <c r="F52" s="87">
        <v>336.45505013819019</v>
      </c>
      <c r="G52" s="87">
        <v>360.28036296878497</v>
      </c>
      <c r="H52" s="87">
        <v>311.82872295114652</v>
      </c>
      <c r="I52" s="87">
        <v>313.76904148447022</v>
      </c>
      <c r="J52" s="87">
        <v>343.67102692340893</v>
      </c>
      <c r="K52" s="87">
        <v>298.15523108032414</v>
      </c>
      <c r="L52" s="87">
        <v>312.46881799632962</v>
      </c>
      <c r="M52" s="87">
        <v>334.15003967121504</v>
      </c>
      <c r="N52" s="87">
        <v>324.51180184294441</v>
      </c>
      <c r="O52" s="87">
        <v>355.7338804388358</v>
      </c>
      <c r="P52" s="87">
        <v>333.69978482183387</v>
      </c>
      <c r="Q52" s="87">
        <v>322.45899552824642</v>
      </c>
    </row>
    <row r="53" spans="1:17" x14ac:dyDescent="0.25">
      <c r="A53" s="150" t="s">
        <v>26</v>
      </c>
      <c r="B53" s="87">
        <v>3.4747952817690146</v>
      </c>
      <c r="C53" s="87">
        <v>3.3412100061774104</v>
      </c>
      <c r="D53" s="87">
        <v>3.6442065895160369</v>
      </c>
      <c r="E53" s="87">
        <v>2.726579985058001</v>
      </c>
      <c r="F53" s="87">
        <v>1.3922232966783166</v>
      </c>
      <c r="G53" s="87">
        <v>1.4438089153947824</v>
      </c>
      <c r="H53" s="87">
        <v>1.287390065925377</v>
      </c>
      <c r="I53" s="87">
        <v>2.3574884071617932</v>
      </c>
      <c r="J53" s="87">
        <v>2.4665530553122039</v>
      </c>
      <c r="K53" s="87">
        <v>0.97239380281690124</v>
      </c>
      <c r="L53" s="87">
        <v>6.7282866062220901</v>
      </c>
      <c r="M53" s="87">
        <v>9.8346146676528612</v>
      </c>
      <c r="N53" s="87">
        <v>6.735987471797273</v>
      </c>
      <c r="O53" s="87">
        <v>6.9368349242720218</v>
      </c>
      <c r="P53" s="87">
        <v>5.955430602237465</v>
      </c>
      <c r="Q53" s="87">
        <v>5.7775029684469672</v>
      </c>
    </row>
    <row r="54" spans="1:17" x14ac:dyDescent="0.25">
      <c r="A54" s="150" t="s">
        <v>87</v>
      </c>
      <c r="B54" s="87">
        <v>10.915575518974496</v>
      </c>
      <c r="C54" s="87">
        <v>14.532139582572885</v>
      </c>
      <c r="D54" s="87">
        <v>16.430907240192582</v>
      </c>
      <c r="E54" s="87">
        <v>18.61571945704631</v>
      </c>
      <c r="F54" s="87">
        <v>20.825419622637231</v>
      </c>
      <c r="G54" s="87">
        <v>19.38347678369092</v>
      </c>
      <c r="H54" s="87">
        <v>17.716376321974835</v>
      </c>
      <c r="I54" s="87">
        <v>21.950389484800667</v>
      </c>
      <c r="J54" s="87">
        <v>21.709940074175002</v>
      </c>
      <c r="K54" s="87">
        <v>19.508178673645201</v>
      </c>
      <c r="L54" s="87">
        <v>26.390039002873912</v>
      </c>
      <c r="M54" s="87">
        <v>26.711901575072549</v>
      </c>
      <c r="N54" s="87">
        <v>24.340920836242056</v>
      </c>
      <c r="O54" s="87">
        <v>27.709987375623299</v>
      </c>
      <c r="P54" s="87">
        <v>27.818436778446014</v>
      </c>
      <c r="Q54" s="87">
        <v>32.010373062533091</v>
      </c>
    </row>
    <row r="55" spans="1:17" x14ac:dyDescent="0.25">
      <c r="A55" s="150" t="s">
        <v>23</v>
      </c>
      <c r="B55" s="87">
        <v>331.43750705090781</v>
      </c>
      <c r="C55" s="87">
        <v>318.97873583153171</v>
      </c>
      <c r="D55" s="87">
        <v>340.22323247926755</v>
      </c>
      <c r="E55" s="87">
        <v>398.64129577142285</v>
      </c>
      <c r="F55" s="87">
        <v>380.02001602556231</v>
      </c>
      <c r="G55" s="87">
        <v>406.92975210444791</v>
      </c>
      <c r="H55" s="87">
        <v>381.75751425806118</v>
      </c>
      <c r="I55" s="87">
        <v>400.2939789580231</v>
      </c>
      <c r="J55" s="87">
        <v>374.42699154037507</v>
      </c>
      <c r="K55" s="87">
        <v>338.8724631075213</v>
      </c>
      <c r="L55" s="87">
        <v>354.91287436009725</v>
      </c>
      <c r="M55" s="87">
        <v>377.82455411292716</v>
      </c>
      <c r="N55" s="87">
        <v>375.95934464206897</v>
      </c>
      <c r="O55" s="87">
        <v>375.03111341016904</v>
      </c>
      <c r="P55" s="87">
        <v>362.41026490803137</v>
      </c>
      <c r="Q55" s="87">
        <v>337.93064455531038</v>
      </c>
    </row>
    <row r="56" spans="1:17" x14ac:dyDescent="0.25">
      <c r="A56" s="152" t="s">
        <v>187</v>
      </c>
      <c r="B56" s="151">
        <v>405.13099753100073</v>
      </c>
      <c r="C56" s="151">
        <v>392.11648453455024</v>
      </c>
      <c r="D56" s="151">
        <v>415.1440301371274</v>
      </c>
      <c r="E56" s="151">
        <v>350.51596133749968</v>
      </c>
      <c r="F56" s="151">
        <v>421.66047937018544</v>
      </c>
      <c r="G56" s="151">
        <v>456.27349434006521</v>
      </c>
      <c r="H56" s="151">
        <v>481.00083616511489</v>
      </c>
      <c r="I56" s="151">
        <v>426.04221105415388</v>
      </c>
      <c r="J56" s="151">
        <v>501.19338054477771</v>
      </c>
      <c r="K56" s="151">
        <v>345.73108214215108</v>
      </c>
      <c r="L56" s="151">
        <v>442.9178300286664</v>
      </c>
      <c r="M56" s="151">
        <v>469.30135272773168</v>
      </c>
      <c r="N56" s="151">
        <v>445.76760133597128</v>
      </c>
      <c r="O56" s="151">
        <v>389.5227035636463</v>
      </c>
      <c r="P56" s="151">
        <v>389.16586470994105</v>
      </c>
      <c r="Q56" s="151">
        <v>399.89850132300546</v>
      </c>
    </row>
    <row r="57" spans="1:17" x14ac:dyDescent="0.25">
      <c r="A57" s="243" t="s">
        <v>180</v>
      </c>
      <c r="B57" s="242">
        <v>1429.3134019187996</v>
      </c>
      <c r="C57" s="242">
        <v>1450.7972297485771</v>
      </c>
      <c r="D57" s="242">
        <v>1472.5309284971263</v>
      </c>
      <c r="E57" s="242">
        <v>1529.8304516572359</v>
      </c>
      <c r="F57" s="242">
        <v>1432.6411267316944</v>
      </c>
      <c r="G57" s="242">
        <v>1462.6151759653869</v>
      </c>
      <c r="H57" s="242">
        <v>1469.002423508133</v>
      </c>
      <c r="I57" s="242">
        <v>1525.079293029778</v>
      </c>
      <c r="J57" s="242">
        <v>1544.5767655697048</v>
      </c>
      <c r="K57" s="242">
        <v>1314.2566443091994</v>
      </c>
      <c r="L57" s="242">
        <v>1404.5425816652034</v>
      </c>
      <c r="M57" s="242">
        <v>1412.4226940401265</v>
      </c>
      <c r="N57" s="242">
        <v>1404.8168678186114</v>
      </c>
      <c r="O57" s="242">
        <v>1476.5539185567027</v>
      </c>
      <c r="P57" s="242">
        <v>1419.3316822990375</v>
      </c>
      <c r="Q57" s="242">
        <v>1426.247138178212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41</v>
      </c>
      <c r="B60" s="96">
        <v>15961.600716153835</v>
      </c>
      <c r="C60" s="96">
        <v>15733.369636139996</v>
      </c>
      <c r="D60" s="96">
        <v>14958.142906799918</v>
      </c>
      <c r="E60" s="96">
        <v>15361.99324672854</v>
      </c>
      <c r="F60" s="96">
        <v>14799.322422555397</v>
      </c>
      <c r="G60" s="96">
        <v>14789.815423280796</v>
      </c>
      <c r="H60" s="96">
        <v>13842.250673835755</v>
      </c>
      <c r="I60" s="96">
        <v>14328.004415844189</v>
      </c>
      <c r="J60" s="96">
        <v>12493.678800524365</v>
      </c>
      <c r="K60" s="96">
        <v>12081.506689976028</v>
      </c>
      <c r="L60" s="96">
        <v>11764.177376408599</v>
      </c>
      <c r="M60" s="96">
        <v>11444.180013408846</v>
      </c>
      <c r="N60" s="96">
        <v>11530.700348430881</v>
      </c>
      <c r="O60" s="96">
        <v>10988.568685484266</v>
      </c>
      <c r="P60" s="96">
        <v>11266.498983904232</v>
      </c>
      <c r="Q60" s="96">
        <v>10600.8766206276</v>
      </c>
    </row>
    <row r="61" spans="1:17" x14ac:dyDescent="0.25">
      <c r="A61" s="132" t="s">
        <v>84</v>
      </c>
      <c r="B61" s="160">
        <v>159.67141059951362</v>
      </c>
      <c r="C61" s="160">
        <v>157.47361691363673</v>
      </c>
      <c r="D61" s="160">
        <v>150.18646920027211</v>
      </c>
      <c r="E61" s="160">
        <v>154.0172300260067</v>
      </c>
      <c r="F61" s="160">
        <v>148.37792799624305</v>
      </c>
      <c r="G61" s="160">
        <v>148.53990905858498</v>
      </c>
      <c r="H61" s="160">
        <v>138.87292293952666</v>
      </c>
      <c r="I61" s="160">
        <v>142.70913891627771</v>
      </c>
      <c r="J61" s="160">
        <v>124.85353577906871</v>
      </c>
      <c r="K61" s="160">
        <v>120.9684886287437</v>
      </c>
      <c r="L61" s="160">
        <v>117.93159291054694</v>
      </c>
      <c r="M61" s="160">
        <v>115.03144958578633</v>
      </c>
      <c r="N61" s="160">
        <v>114.48046073514864</v>
      </c>
      <c r="O61" s="160">
        <v>109.62934973975091</v>
      </c>
      <c r="P61" s="160">
        <v>112.41326111004311</v>
      </c>
      <c r="Q61" s="160">
        <v>106.08687020071379</v>
      </c>
    </row>
    <row r="62" spans="1:17" x14ac:dyDescent="0.25">
      <c r="A62" s="76" t="s">
        <v>83</v>
      </c>
      <c r="B62" s="159">
        <v>798.07644077790303</v>
      </c>
      <c r="C62" s="159">
        <v>788.86890332978783</v>
      </c>
      <c r="D62" s="159">
        <v>756.39684771330838</v>
      </c>
      <c r="E62" s="159">
        <v>774.58187286456882</v>
      </c>
      <c r="F62" s="159">
        <v>736.84049669800515</v>
      </c>
      <c r="G62" s="159">
        <v>742.45979654216922</v>
      </c>
      <c r="H62" s="159">
        <v>695.82767115312492</v>
      </c>
      <c r="I62" s="159">
        <v>733.75043239562137</v>
      </c>
      <c r="J62" s="159">
        <v>644.89623038505965</v>
      </c>
      <c r="K62" s="159">
        <v>614.41168688091125</v>
      </c>
      <c r="L62" s="159">
        <v>599.84975543109545</v>
      </c>
      <c r="M62" s="159">
        <v>600.08176662507526</v>
      </c>
      <c r="N62" s="159">
        <v>594.97438352931204</v>
      </c>
      <c r="O62" s="159">
        <v>577.70275623293082</v>
      </c>
      <c r="P62" s="159">
        <v>597.9405403640983</v>
      </c>
      <c r="Q62" s="159">
        <v>561.16702028147097</v>
      </c>
    </row>
    <row r="63" spans="1:17" x14ac:dyDescent="0.25">
      <c r="A63" s="76" t="s">
        <v>82</v>
      </c>
      <c r="B63" s="159">
        <v>174.08896536047644</v>
      </c>
      <c r="C63" s="159">
        <v>171.72408323276099</v>
      </c>
      <c r="D63" s="159">
        <v>164.39608589741519</v>
      </c>
      <c r="E63" s="159">
        <v>168.30311124004956</v>
      </c>
      <c r="F63" s="159">
        <v>162.24557825461542</v>
      </c>
      <c r="G63" s="159">
        <v>162.41139864044922</v>
      </c>
      <c r="H63" s="159">
        <v>150.58526631953254</v>
      </c>
      <c r="I63" s="159">
        <v>156.17815233599694</v>
      </c>
      <c r="J63" s="159">
        <v>135.10359757188272</v>
      </c>
      <c r="K63" s="159">
        <v>130.85991896907504</v>
      </c>
      <c r="L63" s="159">
        <v>126.94835437703883</v>
      </c>
      <c r="M63" s="159">
        <v>125.69576747467684</v>
      </c>
      <c r="N63" s="159">
        <v>124.40895445002528</v>
      </c>
      <c r="O63" s="159">
        <v>120.57830401330976</v>
      </c>
      <c r="P63" s="159">
        <v>124.23487915528329</v>
      </c>
      <c r="Q63" s="159">
        <v>116.57323481386908</v>
      </c>
    </row>
    <row r="64" spans="1:17" x14ac:dyDescent="0.25">
      <c r="A64" s="76" t="s">
        <v>81</v>
      </c>
      <c r="B64" s="159">
        <v>1133.8463897408967</v>
      </c>
      <c r="C64" s="159">
        <v>1116.6343458322995</v>
      </c>
      <c r="D64" s="159">
        <v>1064.0671908569677</v>
      </c>
      <c r="E64" s="159">
        <v>1090.387787893532</v>
      </c>
      <c r="F64" s="159">
        <v>1040.3624757567995</v>
      </c>
      <c r="G64" s="159">
        <v>1041.2164841870797</v>
      </c>
      <c r="H64" s="159">
        <v>976.43448788733724</v>
      </c>
      <c r="I64" s="159">
        <v>1029.2645615419383</v>
      </c>
      <c r="J64" s="159">
        <v>912.22806967689405</v>
      </c>
      <c r="K64" s="159">
        <v>883.74959447906372</v>
      </c>
      <c r="L64" s="159">
        <v>861.80075316643865</v>
      </c>
      <c r="M64" s="159">
        <v>858.92783784233495</v>
      </c>
      <c r="N64" s="159">
        <v>846.6369979413779</v>
      </c>
      <c r="O64" s="159">
        <v>819.77271547875148</v>
      </c>
      <c r="P64" s="159">
        <v>851.70593176989007</v>
      </c>
      <c r="Q64" s="159">
        <v>807.21999620299277</v>
      </c>
    </row>
    <row r="65" spans="1:17" x14ac:dyDescent="0.25">
      <c r="A65" s="129" t="s">
        <v>80</v>
      </c>
      <c r="B65" s="158">
        <v>445.49052349392446</v>
      </c>
      <c r="C65" s="158">
        <v>439.01174565619021</v>
      </c>
      <c r="D65" s="158">
        <v>419.03671907905141</v>
      </c>
      <c r="E65" s="158">
        <v>429.64481335734018</v>
      </c>
      <c r="F65" s="158">
        <v>414.08736836746306</v>
      </c>
      <c r="G65" s="158">
        <v>414.357539864655</v>
      </c>
      <c r="H65" s="158">
        <v>387.33236415520986</v>
      </c>
      <c r="I65" s="158">
        <v>399.78207780943183</v>
      </c>
      <c r="J65" s="158">
        <v>348.30483115635315</v>
      </c>
      <c r="K65" s="158">
        <v>335.9828199914441</v>
      </c>
      <c r="L65" s="158">
        <v>328.30576088834613</v>
      </c>
      <c r="M65" s="158">
        <v>321.08066528348451</v>
      </c>
      <c r="N65" s="158">
        <v>318.78349737864653</v>
      </c>
      <c r="O65" s="158">
        <v>305.5347602340334</v>
      </c>
      <c r="P65" s="158">
        <v>313.5395838971948</v>
      </c>
      <c r="Q65" s="158">
        <v>295.97475077008352</v>
      </c>
    </row>
    <row r="66" spans="1:17" x14ac:dyDescent="0.25">
      <c r="A66" s="92" t="s">
        <v>126</v>
      </c>
      <c r="B66" s="91">
        <v>28.799470584474037</v>
      </c>
      <c r="C66" s="91">
        <v>29.309903790536776</v>
      </c>
      <c r="D66" s="91">
        <v>27.748974222832334</v>
      </c>
      <c r="E66" s="91">
        <v>32.336100205669673</v>
      </c>
      <c r="F66" s="91">
        <v>47.712180510673974</v>
      </c>
      <c r="G66" s="91">
        <v>50.086644217040778</v>
      </c>
      <c r="H66" s="91">
        <v>42.513212148126925</v>
      </c>
      <c r="I66" s="91">
        <v>46.562557689009807</v>
      </c>
      <c r="J66" s="91">
        <v>40.298935895116792</v>
      </c>
      <c r="K66" s="91">
        <v>30.809246187247609</v>
      </c>
      <c r="L66" s="91">
        <v>30.235910886998489</v>
      </c>
      <c r="M66" s="91">
        <v>37.538807074484836</v>
      </c>
      <c r="N66" s="91">
        <v>35.935915553116409</v>
      </c>
      <c r="O66" s="91">
        <v>34.270013859389458</v>
      </c>
      <c r="P66" s="91">
        <v>34.587030932013114</v>
      </c>
      <c r="Q66" s="91">
        <v>30.588206039418541</v>
      </c>
    </row>
    <row r="67" spans="1:17" x14ac:dyDescent="0.25">
      <c r="A67" s="92" t="s">
        <v>27</v>
      </c>
      <c r="B67" s="91">
        <v>141.79692260638703</v>
      </c>
      <c r="C67" s="91">
        <v>138.9017742354352</v>
      </c>
      <c r="D67" s="91">
        <v>132.48417885252164</v>
      </c>
      <c r="E67" s="91">
        <v>136.21446430496036</v>
      </c>
      <c r="F67" s="91">
        <v>132.05154907841489</v>
      </c>
      <c r="G67" s="91">
        <v>132.54206548592822</v>
      </c>
      <c r="H67" s="91">
        <v>119.89530318929121</v>
      </c>
      <c r="I67" s="91">
        <v>124.21467632873203</v>
      </c>
      <c r="J67" s="91">
        <v>106.76698875295853</v>
      </c>
      <c r="K67" s="91">
        <v>93.917180352369456</v>
      </c>
      <c r="L67" s="91">
        <v>92.57905454955177</v>
      </c>
      <c r="M67" s="91">
        <v>90.191599682662556</v>
      </c>
      <c r="N67" s="91">
        <v>87.915457008174599</v>
      </c>
      <c r="O67" s="91">
        <v>94.086718114187278</v>
      </c>
      <c r="P67" s="91">
        <v>96.508001131525859</v>
      </c>
      <c r="Q67" s="91">
        <v>90.634298181405086</v>
      </c>
    </row>
    <row r="68" spans="1:17" x14ac:dyDescent="0.25">
      <c r="A68" s="92" t="s">
        <v>127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4.967898934009371E-2</v>
      </c>
      <c r="M68" s="91">
        <v>4.3124140603179976E-2</v>
      </c>
      <c r="N68" s="91">
        <v>4.6569007348857112E-2</v>
      </c>
      <c r="O68" s="91">
        <v>6.2946771672863722E-2</v>
      </c>
      <c r="P68" s="91">
        <v>5.3839299008093387E-2</v>
      </c>
      <c r="Q68" s="91">
        <v>4.807206729206142E-2</v>
      </c>
    </row>
    <row r="69" spans="1:17" x14ac:dyDescent="0.25">
      <c r="A69" s="92" t="s">
        <v>22</v>
      </c>
      <c r="B69" s="157">
        <v>274.89413030306338</v>
      </c>
      <c r="C69" s="157">
        <v>270.80006763021828</v>
      </c>
      <c r="D69" s="157">
        <v>258.80356600369754</v>
      </c>
      <c r="E69" s="157">
        <v>261.09424884671012</v>
      </c>
      <c r="F69" s="157">
        <v>234.323638778374</v>
      </c>
      <c r="G69" s="157">
        <v>231.72883016168601</v>
      </c>
      <c r="H69" s="157">
        <v>224.92384881779174</v>
      </c>
      <c r="I69" s="157">
        <v>229.00484379169012</v>
      </c>
      <c r="J69" s="157">
        <v>201.23890650827784</v>
      </c>
      <c r="K69" s="157">
        <v>211.25639345182711</v>
      </c>
      <c r="L69" s="157">
        <v>205.4411164624558</v>
      </c>
      <c r="M69" s="157">
        <v>193.30713438573403</v>
      </c>
      <c r="N69" s="157">
        <v>194.88555581000657</v>
      </c>
      <c r="O69" s="157">
        <v>177.11508148878383</v>
      </c>
      <c r="P69" s="157">
        <v>182.39071253464775</v>
      </c>
      <c r="Q69" s="157">
        <v>174.70417448196781</v>
      </c>
    </row>
    <row r="70" spans="1:17" x14ac:dyDescent="0.25">
      <c r="A70" s="156" t="s">
        <v>184</v>
      </c>
      <c r="B70" s="204">
        <v>1352.6207130205569</v>
      </c>
      <c r="C70" s="204">
        <v>1308.9630409291392</v>
      </c>
      <c r="D70" s="204">
        <v>1174.3438654036647</v>
      </c>
      <c r="E70" s="204">
        <v>1239.9032028337883</v>
      </c>
      <c r="F70" s="204">
        <v>1174.103248115684</v>
      </c>
      <c r="G70" s="204">
        <v>1191.6041609238503</v>
      </c>
      <c r="H70" s="204">
        <v>1152.5801507505148</v>
      </c>
      <c r="I70" s="204">
        <v>1225.784991235897</v>
      </c>
      <c r="J70" s="204">
        <v>1079.6163134750313</v>
      </c>
      <c r="K70" s="204">
        <v>1144.67578398356</v>
      </c>
      <c r="L70" s="204">
        <v>1077.376532736354</v>
      </c>
      <c r="M70" s="204">
        <v>982.9426693618168</v>
      </c>
      <c r="N70" s="204">
        <v>1056.7040446387477</v>
      </c>
      <c r="O70" s="204">
        <v>977.77555864107546</v>
      </c>
      <c r="P70" s="204">
        <v>969.87311188916851</v>
      </c>
      <c r="Q70" s="204">
        <v>922.52940308448353</v>
      </c>
    </row>
    <row r="71" spans="1:17" x14ac:dyDescent="0.25">
      <c r="A71" s="152" t="s">
        <v>193</v>
      </c>
      <c r="B71" s="151">
        <v>1188.9506520618156</v>
      </c>
      <c r="C71" s="151">
        <v>1152.2028185933209</v>
      </c>
      <c r="D71" s="151">
        <v>1024.5687154409438</v>
      </c>
      <c r="E71" s="151">
        <v>1080.8746231584764</v>
      </c>
      <c r="F71" s="151">
        <v>1014.2996620711881</v>
      </c>
      <c r="G71" s="151">
        <v>1031.9377481359372</v>
      </c>
      <c r="H71" s="151">
        <v>1003.8633135302323</v>
      </c>
      <c r="I71" s="151">
        <v>1129.7698227452709</v>
      </c>
      <c r="J71" s="151">
        <v>994.72295721887474</v>
      </c>
      <c r="K71" s="151">
        <v>1058.8900319826523</v>
      </c>
      <c r="L71" s="151">
        <v>996.18169835837909</v>
      </c>
      <c r="M71" s="151">
        <v>904.04714612630869</v>
      </c>
      <c r="N71" s="151">
        <v>977.34803686763746</v>
      </c>
      <c r="O71" s="151">
        <v>901.04162442891891</v>
      </c>
      <c r="P71" s="151">
        <v>893.34186840263851</v>
      </c>
      <c r="Q71" s="151">
        <v>849.19988984696079</v>
      </c>
    </row>
    <row r="72" spans="1:17" x14ac:dyDescent="0.25">
      <c r="A72" s="150" t="s">
        <v>34</v>
      </c>
      <c r="B72" s="87">
        <v>77.407441428662935</v>
      </c>
      <c r="C72" s="87">
        <v>64.611921015792362</v>
      </c>
      <c r="D72" s="87">
        <v>57.450970437583557</v>
      </c>
      <c r="E72" s="87">
        <v>87.875810096590044</v>
      </c>
      <c r="F72" s="87">
        <v>95.517986389922171</v>
      </c>
      <c r="G72" s="87">
        <v>91.818453381770723</v>
      </c>
      <c r="H72" s="87">
        <v>94.046283743019842</v>
      </c>
      <c r="I72" s="87">
        <v>59.341621954654279</v>
      </c>
      <c r="J72" s="87">
        <v>116.43618605635547</v>
      </c>
      <c r="K72" s="87">
        <v>109.82624293930496</v>
      </c>
      <c r="L72" s="87">
        <v>61.910599858945503</v>
      </c>
      <c r="M72" s="87">
        <v>79.257112676529317</v>
      </c>
      <c r="N72" s="87">
        <v>86.662686739682442</v>
      </c>
      <c r="O72" s="87">
        <v>87.355266842541397</v>
      </c>
      <c r="P72" s="87">
        <v>87.878679284625193</v>
      </c>
      <c r="Q72" s="87">
        <v>70.789953916100345</v>
      </c>
    </row>
    <row r="73" spans="1:17" x14ac:dyDescent="0.25">
      <c r="A73" s="150" t="s">
        <v>32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31</v>
      </c>
      <c r="B74" s="87">
        <v>1.9764620400829862</v>
      </c>
      <c r="C74" s="87">
        <v>1.8229927724111656</v>
      </c>
      <c r="D74" s="87">
        <v>1.5228823570552881</v>
      </c>
      <c r="E74" s="87">
        <v>7.5000984677986479E-2</v>
      </c>
      <c r="F74" s="87">
        <v>0</v>
      </c>
      <c r="G74" s="87">
        <v>0</v>
      </c>
      <c r="H74" s="87">
        <v>5.7976728782689859</v>
      </c>
      <c r="I74" s="87">
        <v>9.9119786424096238E-15</v>
      </c>
      <c r="J74" s="87">
        <v>0</v>
      </c>
      <c r="K74" s="87">
        <v>1.6315024873648649</v>
      </c>
      <c r="L74" s="87">
        <v>3.0659256974966476</v>
      </c>
      <c r="M74" s="87">
        <v>3.3356451466430874</v>
      </c>
      <c r="N74" s="87">
        <v>6.1323632084250761</v>
      </c>
      <c r="O74" s="87">
        <v>8.030118324620511E-2</v>
      </c>
      <c r="P74" s="87">
        <v>8.094910054461518E-16</v>
      </c>
      <c r="Q74" s="87">
        <v>0.4944606483664224</v>
      </c>
    </row>
    <row r="75" spans="1:17" x14ac:dyDescent="0.25">
      <c r="A75" s="150" t="s">
        <v>126</v>
      </c>
      <c r="B75" s="87">
        <v>8.9920611275301994</v>
      </c>
      <c r="C75" s="87">
        <v>11.573458517002614</v>
      </c>
      <c r="D75" s="87">
        <v>10.524834112477762</v>
      </c>
      <c r="E75" s="87">
        <v>9.0458939347388281</v>
      </c>
      <c r="F75" s="87">
        <v>11.646883298505383</v>
      </c>
      <c r="G75" s="87">
        <v>11.96812250058426</v>
      </c>
      <c r="H75" s="87">
        <v>9.7697346024150189</v>
      </c>
      <c r="I75" s="87">
        <v>9.0028545000015736</v>
      </c>
      <c r="J75" s="87">
        <v>11.551570624628226</v>
      </c>
      <c r="K75" s="87">
        <v>10.481972015939672</v>
      </c>
      <c r="L75" s="87">
        <v>13.180633303148745</v>
      </c>
      <c r="M75" s="87">
        <v>19.775989257981763</v>
      </c>
      <c r="N75" s="87">
        <v>12.436611185686303</v>
      </c>
      <c r="O75" s="87">
        <v>10.178202314027839</v>
      </c>
      <c r="P75" s="87">
        <v>11.903308983743266</v>
      </c>
      <c r="Q75" s="87">
        <v>14.807898521680089</v>
      </c>
    </row>
    <row r="76" spans="1:17" x14ac:dyDescent="0.25">
      <c r="A76" s="150" t="s">
        <v>30</v>
      </c>
      <c r="B76" s="87">
        <v>129.582440474984</v>
      </c>
      <c r="C76" s="87">
        <v>91.465545072806066</v>
      </c>
      <c r="D76" s="87">
        <v>109.89258599541199</v>
      </c>
      <c r="E76" s="87">
        <v>135.8600079855465</v>
      </c>
      <c r="F76" s="87">
        <v>134.13544649587493</v>
      </c>
      <c r="G76" s="87">
        <v>99.796769036167191</v>
      </c>
      <c r="H76" s="87">
        <v>89.902331178257214</v>
      </c>
      <c r="I76" s="87">
        <v>191.55868156131442</v>
      </c>
      <c r="J76" s="87">
        <v>116.22789786216266</v>
      </c>
      <c r="K76" s="87">
        <v>91.867808054294159</v>
      </c>
      <c r="L76" s="87">
        <v>61.994067596644229</v>
      </c>
      <c r="M76" s="87">
        <v>54.933070919780796</v>
      </c>
      <c r="N76" s="87">
        <v>38.394759795568675</v>
      </c>
      <c r="O76" s="87">
        <v>32.22064840671618</v>
      </c>
      <c r="P76" s="87">
        <v>67.704575181670734</v>
      </c>
      <c r="Q76" s="87">
        <v>37.680338319690236</v>
      </c>
    </row>
    <row r="77" spans="1:17" x14ac:dyDescent="0.25">
      <c r="A77" s="150" t="s">
        <v>29</v>
      </c>
      <c r="B77" s="87">
        <v>50.694294666115859</v>
      </c>
      <c r="C77" s="87">
        <v>57.598601422629095</v>
      </c>
      <c r="D77" s="87">
        <v>57.679840557275512</v>
      </c>
      <c r="E77" s="87">
        <v>64.480034829721305</v>
      </c>
      <c r="F77" s="87">
        <v>67.594621517027818</v>
      </c>
      <c r="G77" s="87">
        <v>69.881915821318856</v>
      </c>
      <c r="H77" s="87">
        <v>66.796952941176528</v>
      </c>
      <c r="I77" s="87">
        <v>75.147778787973365</v>
      </c>
      <c r="J77" s="87">
        <v>47.581941486068104</v>
      </c>
      <c r="K77" s="87">
        <v>49.928813003095939</v>
      </c>
      <c r="L77" s="87">
        <v>48.376275813707387</v>
      </c>
      <c r="M77" s="87">
        <v>9.2085804359043344</v>
      </c>
      <c r="N77" s="87">
        <v>7.6821810965926893</v>
      </c>
      <c r="O77" s="87">
        <v>7.6815334520043379</v>
      </c>
      <c r="P77" s="87">
        <v>9.2142203969155698</v>
      </c>
      <c r="Q77" s="87">
        <v>12.914176142745145</v>
      </c>
    </row>
    <row r="78" spans="1:17" x14ac:dyDescent="0.25">
      <c r="A78" s="150" t="s">
        <v>27</v>
      </c>
      <c r="B78" s="87">
        <v>704.78841942414135</v>
      </c>
      <c r="C78" s="87">
        <v>715.60891731294714</v>
      </c>
      <c r="D78" s="87">
        <v>639.00070549904081</v>
      </c>
      <c r="E78" s="87">
        <v>576.20089049367994</v>
      </c>
      <c r="F78" s="87">
        <v>562.96193732699044</v>
      </c>
      <c r="G78" s="87">
        <v>618.67881899008705</v>
      </c>
      <c r="H78" s="87">
        <v>564.53198946684267</v>
      </c>
      <c r="I78" s="87">
        <v>544.59357467833922</v>
      </c>
      <c r="J78" s="87">
        <v>427.61453228855873</v>
      </c>
      <c r="K78" s="87">
        <v>311.94586989395674</v>
      </c>
      <c r="L78" s="87">
        <v>463.08750291767825</v>
      </c>
      <c r="M78" s="87">
        <v>483.73186187266248</v>
      </c>
      <c r="N78" s="87">
        <v>487.03271440106721</v>
      </c>
      <c r="O78" s="87">
        <v>454.46355911127182</v>
      </c>
      <c r="P78" s="87">
        <v>470.44506696869774</v>
      </c>
      <c r="Q78" s="87">
        <v>447.54986266801268</v>
      </c>
    </row>
    <row r="79" spans="1:17" x14ac:dyDescent="0.25">
      <c r="A79" s="150" t="s">
        <v>26</v>
      </c>
      <c r="B79" s="87">
        <v>3.7404797452756496E-2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0.57352381372197159</v>
      </c>
      <c r="N79" s="87">
        <v>2.7108924961731917</v>
      </c>
      <c r="O79" s="87">
        <v>2.8777394381666119</v>
      </c>
      <c r="P79" s="87">
        <v>3.1503915785457197</v>
      </c>
      <c r="Q79" s="87">
        <v>3.1504824834988878</v>
      </c>
    </row>
    <row r="80" spans="1:17" x14ac:dyDescent="0.25">
      <c r="A80" s="150" t="s">
        <v>87</v>
      </c>
      <c r="B80" s="87">
        <v>7.3262474036214373E-2</v>
      </c>
      <c r="C80" s="87">
        <v>0</v>
      </c>
      <c r="D80" s="87">
        <v>0</v>
      </c>
      <c r="E80" s="87">
        <v>0.30842024539876994</v>
      </c>
      <c r="F80" s="87">
        <v>0.38354294478528023</v>
      </c>
      <c r="G80" s="87">
        <v>5.4950621523024691E-2</v>
      </c>
      <c r="H80" s="87">
        <v>0</v>
      </c>
      <c r="I80" s="87">
        <v>0.15318251533742322</v>
      </c>
      <c r="J80" s="87">
        <v>0</v>
      </c>
      <c r="K80" s="87">
        <v>0.72697213622291157</v>
      </c>
      <c r="L80" s="87">
        <v>0.52389311019869744</v>
      </c>
      <c r="M80" s="87">
        <v>0.38459816273014225</v>
      </c>
      <c r="N80" s="87">
        <v>0.65948439716248963</v>
      </c>
      <c r="O80" s="87">
        <v>0.79075205299210571</v>
      </c>
      <c r="P80" s="87">
        <v>4.30294713789032E-2</v>
      </c>
      <c r="Q80" s="87">
        <v>0.10758100917563185</v>
      </c>
    </row>
    <row r="81" spans="1:17" x14ac:dyDescent="0.25">
      <c r="A81" s="150" t="s">
        <v>23</v>
      </c>
      <c r="B81" s="87">
        <v>215.39886562880903</v>
      </c>
      <c r="C81" s="87">
        <v>209.5213824797321</v>
      </c>
      <c r="D81" s="87">
        <v>148.49689648209883</v>
      </c>
      <c r="E81" s="87">
        <v>207.02856458812255</v>
      </c>
      <c r="F81" s="87">
        <v>142.05924409808196</v>
      </c>
      <c r="G81" s="87">
        <v>139.73871778448625</v>
      </c>
      <c r="H81" s="87">
        <v>173.01834872025219</v>
      </c>
      <c r="I81" s="87">
        <v>249.97212874765034</v>
      </c>
      <c r="J81" s="87">
        <v>275.3108289011015</v>
      </c>
      <c r="K81" s="87">
        <v>482.48085145247296</v>
      </c>
      <c r="L81" s="87">
        <v>344.04280006055956</v>
      </c>
      <c r="M81" s="87">
        <v>252.84676384035475</v>
      </c>
      <c r="N81" s="87">
        <v>335.63634354727952</v>
      </c>
      <c r="O81" s="87">
        <v>305.39362162795226</v>
      </c>
      <c r="P81" s="87">
        <v>243.00259653706135</v>
      </c>
      <c r="Q81" s="87">
        <v>261.70513613769151</v>
      </c>
    </row>
    <row r="82" spans="1:17" x14ac:dyDescent="0.25">
      <c r="A82" s="152" t="s">
        <v>192</v>
      </c>
      <c r="B82" s="151">
        <v>163.6700609587416</v>
      </c>
      <c r="C82" s="151">
        <v>156.7602223358187</v>
      </c>
      <c r="D82" s="151">
        <v>149.77514996272106</v>
      </c>
      <c r="E82" s="151">
        <v>159.02857967531247</v>
      </c>
      <c r="F82" s="151">
        <v>159.80358604449597</v>
      </c>
      <c r="G82" s="151">
        <v>159.66641278791269</v>
      </c>
      <c r="H82" s="151">
        <v>148.71683722028257</v>
      </c>
      <c r="I82" s="151">
        <v>96.015168490626593</v>
      </c>
      <c r="J82" s="151">
        <v>84.893356256156807</v>
      </c>
      <c r="K82" s="151">
        <v>85.785752000907863</v>
      </c>
      <c r="L82" s="151">
        <v>81.194834377974644</v>
      </c>
      <c r="M82" s="151">
        <v>78.895523235508279</v>
      </c>
      <c r="N82" s="151">
        <v>79.356007771110484</v>
      </c>
      <c r="O82" s="151">
        <v>76.733934212156356</v>
      </c>
      <c r="P82" s="151">
        <v>76.531243486530286</v>
      </c>
      <c r="Q82" s="151">
        <v>73.329513237522534</v>
      </c>
    </row>
    <row r="83" spans="1:17" x14ac:dyDescent="0.25">
      <c r="A83" s="156" t="s">
        <v>182</v>
      </c>
      <c r="B83" s="204">
        <v>8366.1917368148897</v>
      </c>
      <c r="C83" s="204">
        <v>8282.8555801610455</v>
      </c>
      <c r="D83" s="204">
        <v>7932.9182678777825</v>
      </c>
      <c r="E83" s="204">
        <v>8115.0818366505719</v>
      </c>
      <c r="F83" s="204">
        <v>7859.6235676515726</v>
      </c>
      <c r="G83" s="204">
        <v>7842.4915446865471</v>
      </c>
      <c r="H83" s="204">
        <v>7314.514934685355</v>
      </c>
      <c r="I83" s="204">
        <v>7469.1218278911892</v>
      </c>
      <c r="J83" s="204">
        <v>6494.9827108664649</v>
      </c>
      <c r="K83" s="204">
        <v>6169.9502913592805</v>
      </c>
      <c r="L83" s="204">
        <v>6051.458941676804</v>
      </c>
      <c r="M83" s="204">
        <v>5887.9775394031622</v>
      </c>
      <c r="N83" s="204">
        <v>5933.499045415062</v>
      </c>
      <c r="O83" s="204">
        <v>5628.3290841331609</v>
      </c>
      <c r="P83" s="204">
        <v>5773.4499538376549</v>
      </c>
      <c r="Q83" s="204">
        <v>5391.3140673342359</v>
      </c>
    </row>
    <row r="84" spans="1:17" x14ac:dyDescent="0.25">
      <c r="A84" s="152" t="s">
        <v>191</v>
      </c>
      <c r="B84" s="151">
        <v>6057.5717419695784</v>
      </c>
      <c r="C84" s="151">
        <v>6124.4342797209983</v>
      </c>
      <c r="D84" s="151">
        <v>5819.2205388275752</v>
      </c>
      <c r="E84" s="151">
        <v>6340.0574545372774</v>
      </c>
      <c r="F84" s="151">
        <v>5746.685368570319</v>
      </c>
      <c r="G84" s="151">
        <v>5591.3683978912877</v>
      </c>
      <c r="H84" s="151">
        <v>5053.2996112912897</v>
      </c>
      <c r="I84" s="151">
        <v>5449.4182434985441</v>
      </c>
      <c r="J84" s="151">
        <v>4411.7967989540211</v>
      </c>
      <c r="K84" s="151">
        <v>4434.7046343095935</v>
      </c>
      <c r="L84" s="151">
        <v>3966.3995855823287</v>
      </c>
      <c r="M84" s="151">
        <v>3875.9357676934374</v>
      </c>
      <c r="N84" s="151">
        <v>4046.2936319104529</v>
      </c>
      <c r="O84" s="151">
        <v>4109.179667053395</v>
      </c>
      <c r="P84" s="151">
        <v>4119.814053685448</v>
      </c>
      <c r="Q84" s="151">
        <v>3610.0328990396679</v>
      </c>
    </row>
    <row r="85" spans="1:17" x14ac:dyDescent="0.25">
      <c r="A85" s="154" t="s">
        <v>34</v>
      </c>
      <c r="B85" s="83">
        <v>258.19469018989025</v>
      </c>
      <c r="C85" s="83">
        <v>119.80496232754317</v>
      </c>
      <c r="D85" s="83">
        <v>111.38014088674304</v>
      </c>
      <c r="E85" s="83">
        <v>119.11473629073043</v>
      </c>
      <c r="F85" s="83">
        <v>53.809851352160123</v>
      </c>
      <c r="G85" s="83">
        <v>44.748049244139338</v>
      </c>
      <c r="H85" s="83">
        <v>25.732945405003825</v>
      </c>
      <c r="I85" s="83">
        <v>28.583930290294099</v>
      </c>
      <c r="J85" s="83">
        <v>26.503793701045236</v>
      </c>
      <c r="K85" s="83">
        <v>142.39891767989744</v>
      </c>
      <c r="L85" s="83">
        <v>81.772314309074588</v>
      </c>
      <c r="M85" s="83">
        <v>0</v>
      </c>
      <c r="N85" s="83">
        <v>2.9537632208984714</v>
      </c>
      <c r="O85" s="83">
        <v>0.72653710551067974</v>
      </c>
      <c r="P85" s="83">
        <v>6.03031203189845E-2</v>
      </c>
      <c r="Q85" s="83">
        <v>0</v>
      </c>
    </row>
    <row r="86" spans="1:17" x14ac:dyDescent="0.25">
      <c r="A86" s="154" t="s">
        <v>31</v>
      </c>
      <c r="B86" s="208">
        <v>593.03350083019768</v>
      </c>
      <c r="C86" s="208">
        <v>685.37164402481642</v>
      </c>
      <c r="D86" s="208">
        <v>494.02279020421554</v>
      </c>
      <c r="E86" s="208">
        <v>328.26383574634599</v>
      </c>
      <c r="F86" s="208">
        <v>272.66354152079754</v>
      </c>
      <c r="G86" s="208">
        <v>308.45402783631846</v>
      </c>
      <c r="H86" s="208">
        <v>261.23448171240977</v>
      </c>
      <c r="I86" s="208">
        <v>284.26713890835981</v>
      </c>
      <c r="J86" s="208">
        <v>294.0428426158893</v>
      </c>
      <c r="K86" s="208">
        <v>298.96018232258461</v>
      </c>
      <c r="L86" s="208">
        <v>272.37323744552265</v>
      </c>
      <c r="M86" s="208">
        <v>308.02034197460648</v>
      </c>
      <c r="N86" s="208">
        <v>320.13873749886471</v>
      </c>
      <c r="O86" s="208">
        <v>227.10109160781764</v>
      </c>
      <c r="P86" s="208">
        <v>304.06470090717897</v>
      </c>
      <c r="Q86" s="208">
        <v>246.41808705530158</v>
      </c>
    </row>
    <row r="87" spans="1:17" x14ac:dyDescent="0.25">
      <c r="A87" s="154" t="s">
        <v>126</v>
      </c>
      <c r="B87" s="208">
        <v>45.82310691900679</v>
      </c>
      <c r="C87" s="208">
        <v>97.766782603889339</v>
      </c>
      <c r="D87" s="208">
        <v>96.614411168389253</v>
      </c>
      <c r="E87" s="208">
        <v>99.490141494169634</v>
      </c>
      <c r="F87" s="208">
        <v>105.6155495389136</v>
      </c>
      <c r="G87" s="208">
        <v>96.107146426055351</v>
      </c>
      <c r="H87" s="208">
        <v>70.465021475495234</v>
      </c>
      <c r="I87" s="208">
        <v>73.494244927372293</v>
      </c>
      <c r="J87" s="208">
        <v>72.102336709875033</v>
      </c>
      <c r="K87" s="208">
        <v>106.24985240740425</v>
      </c>
      <c r="L87" s="208">
        <v>102.10673881088908</v>
      </c>
      <c r="M87" s="208">
        <v>278.46044527980251</v>
      </c>
      <c r="N87" s="208">
        <v>137.85357261822847</v>
      </c>
      <c r="O87" s="208">
        <v>65.024889198367191</v>
      </c>
      <c r="P87" s="208">
        <v>73.384390352821598</v>
      </c>
      <c r="Q87" s="208">
        <v>76.081177063104064</v>
      </c>
    </row>
    <row r="88" spans="1:17" x14ac:dyDescent="0.25">
      <c r="A88" s="154" t="s">
        <v>30</v>
      </c>
      <c r="B88" s="208">
        <v>113.89532386768265</v>
      </c>
      <c r="C88" s="208">
        <v>101.19754914138059</v>
      </c>
      <c r="D88" s="208">
        <v>67.886603532125349</v>
      </c>
      <c r="E88" s="208">
        <v>67.176368676771816</v>
      </c>
      <c r="F88" s="208">
        <v>112.75416497791491</v>
      </c>
      <c r="G88" s="208">
        <v>77.181847838009773</v>
      </c>
      <c r="H88" s="208">
        <v>60.739184857197955</v>
      </c>
      <c r="I88" s="208">
        <v>142.11263090104745</v>
      </c>
      <c r="J88" s="208">
        <v>54.93789905665767</v>
      </c>
      <c r="K88" s="208">
        <v>94.678018709039065</v>
      </c>
      <c r="L88" s="208">
        <v>17.024588562659737</v>
      </c>
      <c r="M88" s="208">
        <v>8.4921322647138364</v>
      </c>
      <c r="N88" s="208">
        <v>37.117360494115708</v>
      </c>
      <c r="O88" s="208">
        <v>58.360475477386515</v>
      </c>
      <c r="P88" s="208">
        <v>3.8684203854092463</v>
      </c>
      <c r="Q88" s="208">
        <v>4.1911351225550852</v>
      </c>
    </row>
    <row r="89" spans="1:17" x14ac:dyDescent="0.25">
      <c r="A89" s="154" t="s">
        <v>27</v>
      </c>
      <c r="B89" s="208">
        <v>5046.6251201628002</v>
      </c>
      <c r="C89" s="208">
        <v>5120.29334162337</v>
      </c>
      <c r="D89" s="208">
        <v>5049.3165930361019</v>
      </c>
      <c r="E89" s="208">
        <v>5726.0123723292581</v>
      </c>
      <c r="F89" s="208">
        <v>5201.8422611805327</v>
      </c>
      <c r="G89" s="208">
        <v>5064.8773265467671</v>
      </c>
      <c r="H89" s="208">
        <v>4635.1279778411827</v>
      </c>
      <c r="I89" s="208">
        <v>4920.9602984714693</v>
      </c>
      <c r="J89" s="208">
        <v>3964.2099268705529</v>
      </c>
      <c r="K89" s="208">
        <v>3792.417663190668</v>
      </c>
      <c r="L89" s="208">
        <v>3493.1227064541822</v>
      </c>
      <c r="M89" s="208">
        <v>3280.9628481743134</v>
      </c>
      <c r="N89" s="208">
        <v>3548.230198078345</v>
      </c>
      <c r="O89" s="208">
        <v>3757.9666736643112</v>
      </c>
      <c r="P89" s="208">
        <v>3738.436238919719</v>
      </c>
      <c r="Q89" s="208">
        <v>3283.3424997987067</v>
      </c>
    </row>
    <row r="90" spans="1:17" x14ac:dyDescent="0.25">
      <c r="A90" s="152" t="s">
        <v>190</v>
      </c>
      <c r="B90" s="151">
        <v>2308.619994845315</v>
      </c>
      <c r="C90" s="151">
        <v>2158.4213004400467</v>
      </c>
      <c r="D90" s="151">
        <v>2113.6977290502086</v>
      </c>
      <c r="E90" s="151">
        <v>1775.0243821132985</v>
      </c>
      <c r="F90" s="151">
        <v>2112.9381990812535</v>
      </c>
      <c r="G90" s="151">
        <v>2251.1231467952616</v>
      </c>
      <c r="H90" s="151">
        <v>2261.2153233940644</v>
      </c>
      <c r="I90" s="151">
        <v>2019.7035843926458</v>
      </c>
      <c r="J90" s="151">
        <v>2083.1859119124438</v>
      </c>
      <c r="K90" s="151">
        <v>1735.245657049685</v>
      </c>
      <c r="L90" s="151">
        <v>2085.0593560944749</v>
      </c>
      <c r="M90" s="151">
        <v>2012.0417717097248</v>
      </c>
      <c r="N90" s="151">
        <v>1887.2054135046078</v>
      </c>
      <c r="O90" s="151">
        <v>1519.149417079768</v>
      </c>
      <c r="P90" s="151">
        <v>1653.635900152208</v>
      </c>
      <c r="Q90" s="151">
        <v>1781.2811682945683</v>
      </c>
    </row>
    <row r="91" spans="1:17" x14ac:dyDescent="0.25">
      <c r="A91" s="156" t="s">
        <v>181</v>
      </c>
      <c r="B91" s="155">
        <v>1594.1652346568601</v>
      </c>
      <c r="C91" s="155">
        <v>1568.2915798868346</v>
      </c>
      <c r="D91" s="155">
        <v>1490.9271094404482</v>
      </c>
      <c r="E91" s="155">
        <v>1531.6256521846235</v>
      </c>
      <c r="F91" s="155">
        <v>1487.1936526639645</v>
      </c>
      <c r="G91" s="155">
        <v>1476.2547854685502</v>
      </c>
      <c r="H91" s="155">
        <v>1379.6254581925057</v>
      </c>
      <c r="I91" s="155">
        <v>1429.4143331918567</v>
      </c>
      <c r="J91" s="155">
        <v>1247.3597237262791</v>
      </c>
      <c r="K91" s="155">
        <v>1198.6832302629075</v>
      </c>
      <c r="L91" s="155">
        <v>1174.4309606660504</v>
      </c>
      <c r="M91" s="155">
        <v>1153.6587241135271</v>
      </c>
      <c r="N91" s="155">
        <v>1157.8651738407791</v>
      </c>
      <c r="O91" s="155">
        <v>1103.9417093784593</v>
      </c>
      <c r="P91" s="155">
        <v>1131.4665916275253</v>
      </c>
      <c r="Q91" s="155">
        <v>1058.5135351907616</v>
      </c>
    </row>
    <row r="92" spans="1:17" x14ac:dyDescent="0.25">
      <c r="A92" s="152" t="s">
        <v>194</v>
      </c>
      <c r="B92" s="151">
        <v>601.82808769994699</v>
      </c>
      <c r="C92" s="151">
        <v>607.56838194032412</v>
      </c>
      <c r="D92" s="151">
        <v>574.80931362522961</v>
      </c>
      <c r="E92" s="151">
        <v>635.5272184701862</v>
      </c>
      <c r="F92" s="151">
        <v>584.29032680727391</v>
      </c>
      <c r="G92" s="151">
        <v>560.67933908453847</v>
      </c>
      <c r="H92" s="151">
        <v>495.13560473164097</v>
      </c>
      <c r="I92" s="151">
        <v>552.63043475587142</v>
      </c>
      <c r="J92" s="151">
        <v>427.93427898782613</v>
      </c>
      <c r="K92" s="151">
        <v>438.6766795440775</v>
      </c>
      <c r="L92" s="151">
        <v>385.50603392757205</v>
      </c>
      <c r="M92" s="151">
        <v>394.91159075111398</v>
      </c>
      <c r="N92" s="151">
        <v>401.56691265487586</v>
      </c>
      <c r="O92" s="151">
        <v>447.34196028405387</v>
      </c>
      <c r="P92" s="151">
        <v>437.89825890682812</v>
      </c>
      <c r="Q92" s="151">
        <v>389.92367814068444</v>
      </c>
    </row>
    <row r="93" spans="1:17" x14ac:dyDescent="0.25">
      <c r="A93" s="152" t="s">
        <v>188</v>
      </c>
      <c r="B93" s="151">
        <v>743.97849097250469</v>
      </c>
      <c r="C93" s="151">
        <v>734.73227065812739</v>
      </c>
      <c r="D93" s="151">
        <v>686.27689305018566</v>
      </c>
      <c r="E93" s="151">
        <v>711.67688861900342</v>
      </c>
      <c r="F93" s="151">
        <v>678.84168582991435</v>
      </c>
      <c r="G93" s="151">
        <v>676.60574429342398</v>
      </c>
      <c r="H93" s="151">
        <v>649.0041427792911</v>
      </c>
      <c r="I93" s="151">
        <v>687.24827295807017</v>
      </c>
      <c r="J93" s="151">
        <v>609.85982098081479</v>
      </c>
      <c r="K93" s="151">
        <v>581.91726885253456</v>
      </c>
      <c r="L93" s="151">
        <v>577.35836086227232</v>
      </c>
      <c r="M93" s="151">
        <v>557.65909056783653</v>
      </c>
      <c r="N93" s="151">
        <v>562.15808591364282</v>
      </c>
      <c r="O93" s="151">
        <v>513.9517650053383</v>
      </c>
      <c r="P93" s="151">
        <v>532.36389704000476</v>
      </c>
      <c r="Q93" s="151">
        <v>505.74679313174494</v>
      </c>
    </row>
    <row r="94" spans="1:17" x14ac:dyDescent="0.25">
      <c r="A94" s="150" t="s">
        <v>34</v>
      </c>
      <c r="B94" s="87">
        <v>23.429188644090207</v>
      </c>
      <c r="C94" s="87">
        <v>21.815708173230234</v>
      </c>
      <c r="D94" s="87">
        <v>18.460369113346896</v>
      </c>
      <c r="E94" s="87">
        <v>30.237143714239018</v>
      </c>
      <c r="F94" s="87">
        <v>31.160189880495921</v>
      </c>
      <c r="G94" s="87">
        <v>30.077579413807719</v>
      </c>
      <c r="H94" s="87">
        <v>31.13949883243172</v>
      </c>
      <c r="I94" s="87">
        <v>23.507742615119142</v>
      </c>
      <c r="J94" s="87">
        <v>53.510261470948628</v>
      </c>
      <c r="K94" s="87">
        <v>41.065060858271032</v>
      </c>
      <c r="L94" s="87">
        <v>30.876329417684406</v>
      </c>
      <c r="M94" s="87">
        <v>38.099643322936004</v>
      </c>
      <c r="N94" s="87">
        <v>22.083830621429804</v>
      </c>
      <c r="O94" s="87">
        <v>30.404468366473246</v>
      </c>
      <c r="P94" s="87">
        <v>29.498674268175577</v>
      </c>
      <c r="Q94" s="87">
        <v>34.752661272487217</v>
      </c>
    </row>
    <row r="95" spans="1:17" x14ac:dyDescent="0.25">
      <c r="A95" s="150" t="s">
        <v>32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31</v>
      </c>
      <c r="B96" s="87">
        <v>2.1082261760885181</v>
      </c>
      <c r="C96" s="87">
        <v>1.9445256239052442</v>
      </c>
      <c r="D96" s="87">
        <v>1.6244078475256409</v>
      </c>
      <c r="E96" s="87">
        <v>8.0001050323185566E-2</v>
      </c>
      <c r="F96" s="87">
        <v>0</v>
      </c>
      <c r="G96" s="87">
        <v>0</v>
      </c>
      <c r="H96" s="87">
        <v>5.5703131575525564</v>
      </c>
      <c r="I96" s="87">
        <v>8.3701152980347925E-15</v>
      </c>
      <c r="J96" s="87">
        <v>0</v>
      </c>
      <c r="K96" s="87">
        <v>1.5158294716609864</v>
      </c>
      <c r="L96" s="87">
        <v>2.5890039223305013</v>
      </c>
      <c r="M96" s="87">
        <v>2.8167670127208289</v>
      </c>
      <c r="N96" s="87">
        <v>5.178440042670065</v>
      </c>
      <c r="O96" s="87">
        <v>8.5654595462618804E-2</v>
      </c>
      <c r="P96" s="87">
        <v>6.8357018237675029E-16</v>
      </c>
      <c r="Q96" s="87">
        <v>0.41754454750942332</v>
      </c>
    </row>
    <row r="97" spans="1:17" x14ac:dyDescent="0.25">
      <c r="A97" s="150" t="s">
        <v>126</v>
      </c>
      <c r="B97" s="87">
        <v>7.6997837127298254</v>
      </c>
      <c r="C97" s="87">
        <v>9.7003588600248012</v>
      </c>
      <c r="D97" s="87">
        <v>8.8985257134951894</v>
      </c>
      <c r="E97" s="87">
        <v>8.5169984113136792</v>
      </c>
      <c r="F97" s="87">
        <v>9.7697887506405223</v>
      </c>
      <c r="G97" s="87">
        <v>9.95969077265622</v>
      </c>
      <c r="H97" s="87">
        <v>8.4446553183948065</v>
      </c>
      <c r="I97" s="87">
        <v>6.8117700061979143</v>
      </c>
      <c r="J97" s="87">
        <v>7.7108438608982812</v>
      </c>
      <c r="K97" s="87">
        <v>7.751219837338958</v>
      </c>
      <c r="L97" s="87">
        <v>9.0867368471881491</v>
      </c>
      <c r="M97" s="87">
        <v>12.771102269848626</v>
      </c>
      <c r="N97" s="87">
        <v>7.6480869358930255</v>
      </c>
      <c r="O97" s="87">
        <v>5.5427280343795662</v>
      </c>
      <c r="P97" s="87">
        <v>6.825447140923802</v>
      </c>
      <c r="Q97" s="87">
        <v>9.8418172663846342</v>
      </c>
    </row>
    <row r="98" spans="1:17" x14ac:dyDescent="0.25">
      <c r="A98" s="150" t="s">
        <v>30</v>
      </c>
      <c r="B98" s="87">
        <v>76.724056261007263</v>
      </c>
      <c r="C98" s="87">
        <v>62.408282699011963</v>
      </c>
      <c r="D98" s="87">
        <v>64.649282450841696</v>
      </c>
      <c r="E98" s="87">
        <v>80.538592784580786</v>
      </c>
      <c r="F98" s="87">
        <v>83.522605764995618</v>
      </c>
      <c r="G98" s="87">
        <v>67.479797679344685</v>
      </c>
      <c r="H98" s="87">
        <v>57.071034103237977</v>
      </c>
      <c r="I98" s="87">
        <v>127.3271712526072</v>
      </c>
      <c r="J98" s="87">
        <v>81.168688734319886</v>
      </c>
      <c r="K98" s="87">
        <v>64.997990695450454</v>
      </c>
      <c r="L98" s="87">
        <v>29.177021455380988</v>
      </c>
      <c r="M98" s="87">
        <v>31.963423229828685</v>
      </c>
      <c r="N98" s="87">
        <v>19.208466015806572</v>
      </c>
      <c r="O98" s="87">
        <v>18.550071797041518</v>
      </c>
      <c r="P98" s="87">
        <v>41.995824244143343</v>
      </c>
      <c r="Q98" s="87">
        <v>19.902563047868028</v>
      </c>
    </row>
    <row r="99" spans="1:17" x14ac:dyDescent="0.25">
      <c r="A99" s="150" t="s">
        <v>29</v>
      </c>
      <c r="B99" s="87">
        <v>18.929185179313354</v>
      </c>
      <c r="C99" s="87">
        <v>21.514798577370879</v>
      </c>
      <c r="D99" s="87">
        <v>21.599259442724446</v>
      </c>
      <c r="E99" s="87">
        <v>24.145715170278621</v>
      </c>
      <c r="F99" s="87">
        <v>25.31202848297211</v>
      </c>
      <c r="G99" s="87">
        <v>26.168547201174718</v>
      </c>
      <c r="H99" s="87">
        <v>25.013327058823535</v>
      </c>
      <c r="I99" s="87">
        <v>23.916821212026647</v>
      </c>
      <c r="J99" s="87">
        <v>17.817918513931886</v>
      </c>
      <c r="K99" s="87">
        <v>18.696746996904011</v>
      </c>
      <c r="L99" s="87">
        <v>18.115371368537232</v>
      </c>
      <c r="M99" s="87">
        <v>3.4483194823811978</v>
      </c>
      <c r="N99" s="87">
        <v>2.8767316446815165</v>
      </c>
      <c r="O99" s="87">
        <v>2.8764891224526892</v>
      </c>
      <c r="P99" s="87">
        <v>3.4504314677811525</v>
      </c>
      <c r="Q99" s="87">
        <v>5.2697307973351979</v>
      </c>
    </row>
    <row r="100" spans="1:17" x14ac:dyDescent="0.25">
      <c r="A100" s="150" t="s">
        <v>27</v>
      </c>
      <c r="B100" s="87">
        <v>541.73108761214382</v>
      </c>
      <c r="C100" s="87">
        <v>545.74338185051022</v>
      </c>
      <c r="D100" s="87">
        <v>495.68980868014052</v>
      </c>
      <c r="E100" s="87">
        <v>489.61975194725562</v>
      </c>
      <c r="F100" s="87">
        <v>449.48004964717279</v>
      </c>
      <c r="G100" s="87">
        <v>457.32519819683978</v>
      </c>
      <c r="H100" s="87">
        <v>419.13110064922603</v>
      </c>
      <c r="I100" s="87">
        <v>364.87119423151756</v>
      </c>
      <c r="J100" s="87">
        <v>304.36219383528169</v>
      </c>
      <c r="K100" s="87">
        <v>256.41931341077816</v>
      </c>
      <c r="L100" s="87">
        <v>339.59297873827694</v>
      </c>
      <c r="M100" s="87">
        <v>328.97482771957959</v>
      </c>
      <c r="N100" s="87">
        <v>331.34018487162143</v>
      </c>
      <c r="O100" s="87">
        <v>282.07322330571651</v>
      </c>
      <c r="P100" s="87">
        <v>306.54077346087627</v>
      </c>
      <c r="Q100" s="87">
        <v>286.2886914855826</v>
      </c>
    </row>
    <row r="101" spans="1:17" x14ac:dyDescent="0.25">
      <c r="A101" s="150" t="s">
        <v>26</v>
      </c>
      <c r="B101" s="87">
        <v>1.1371058425637966E-2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0.17435123937147934</v>
      </c>
      <c r="N101" s="87">
        <v>0.82411131883665023</v>
      </c>
      <c r="O101" s="87">
        <v>0.8748327892026504</v>
      </c>
      <c r="P101" s="87">
        <v>0.9577190398778983</v>
      </c>
      <c r="Q101" s="87">
        <v>0.95774667498366162</v>
      </c>
    </row>
    <row r="102" spans="1:17" x14ac:dyDescent="0.25">
      <c r="A102" s="150" t="s">
        <v>87</v>
      </c>
      <c r="B102" s="87">
        <v>2.227179210700915E-2</v>
      </c>
      <c r="C102" s="87">
        <v>0</v>
      </c>
      <c r="D102" s="87">
        <v>0</v>
      </c>
      <c r="E102" s="87">
        <v>9.3759754601226042E-2</v>
      </c>
      <c r="F102" s="87">
        <v>0.11659705521472513</v>
      </c>
      <c r="G102" s="87">
        <v>1.6704988942999509E-2</v>
      </c>
      <c r="H102" s="87">
        <v>0</v>
      </c>
      <c r="I102" s="87">
        <v>4.6567484662576653E-2</v>
      </c>
      <c r="J102" s="87">
        <v>0</v>
      </c>
      <c r="K102" s="87">
        <v>0.2722278637770903</v>
      </c>
      <c r="L102" s="87">
        <v>0.14497830013091753</v>
      </c>
      <c r="M102" s="87">
        <v>0.49170933752494722</v>
      </c>
      <c r="N102" s="87">
        <v>0.20048325673739675</v>
      </c>
      <c r="O102" s="87">
        <v>0.23621776086780907</v>
      </c>
      <c r="P102" s="87">
        <v>4.7394780069516529E-3</v>
      </c>
      <c r="Q102" s="87">
        <v>1.1849502459924666E-2</v>
      </c>
    </row>
    <row r="103" spans="1:17" x14ac:dyDescent="0.25">
      <c r="A103" s="150" t="s">
        <v>23</v>
      </c>
      <c r="B103" s="87">
        <v>73.323320536598942</v>
      </c>
      <c r="C103" s="87">
        <v>71.60521487407398</v>
      </c>
      <c r="D103" s="87">
        <v>75.355239802111328</v>
      </c>
      <c r="E103" s="87">
        <v>78.444925786411034</v>
      </c>
      <c r="F103" s="87">
        <v>79.480426248422745</v>
      </c>
      <c r="G103" s="87">
        <v>85.578226040657782</v>
      </c>
      <c r="H103" s="87">
        <v>102.63421365962429</v>
      </c>
      <c r="I103" s="87">
        <v>140.76700615593924</v>
      </c>
      <c r="J103" s="87">
        <v>145.28991456543429</v>
      </c>
      <c r="K103" s="87">
        <v>191.19887971835371</v>
      </c>
      <c r="L103" s="87">
        <v>147.7759408127431</v>
      </c>
      <c r="M103" s="87">
        <v>138.91894695364542</v>
      </c>
      <c r="N103" s="87">
        <v>172.79775120596642</v>
      </c>
      <c r="O103" s="87">
        <v>173.30807923374169</v>
      </c>
      <c r="P103" s="87">
        <v>143.09028794021995</v>
      </c>
      <c r="Q103" s="87">
        <v>148.30418853713419</v>
      </c>
    </row>
    <row r="104" spans="1:17" x14ac:dyDescent="0.25">
      <c r="A104" s="152" t="s">
        <v>187</v>
      </c>
      <c r="B104" s="151">
        <v>248.35865598440833</v>
      </c>
      <c r="C104" s="151">
        <v>225.99092728838281</v>
      </c>
      <c r="D104" s="151">
        <v>229.84090276503301</v>
      </c>
      <c r="E104" s="151">
        <v>184.42154509543423</v>
      </c>
      <c r="F104" s="151">
        <v>224.06164002677613</v>
      </c>
      <c r="G104" s="151">
        <v>238.96970209058767</v>
      </c>
      <c r="H104" s="151">
        <v>235.48571068157383</v>
      </c>
      <c r="I104" s="151">
        <v>189.53562547791444</v>
      </c>
      <c r="J104" s="151">
        <v>209.56562375763872</v>
      </c>
      <c r="K104" s="151">
        <v>178.08928186629501</v>
      </c>
      <c r="L104" s="151">
        <v>211.56656587620608</v>
      </c>
      <c r="M104" s="151">
        <v>201.08804279457667</v>
      </c>
      <c r="N104" s="151">
        <v>194.14017527226036</v>
      </c>
      <c r="O104" s="151">
        <v>142.64798408906705</v>
      </c>
      <c r="P104" s="151">
        <v>161.20443568069248</v>
      </c>
      <c r="Q104" s="151">
        <v>162.84306391833221</v>
      </c>
    </row>
    <row r="105" spans="1:17" x14ac:dyDescent="0.25">
      <c r="A105" s="243" t="s">
        <v>180</v>
      </c>
      <c r="B105" s="242">
        <v>1937.4493016888111</v>
      </c>
      <c r="C105" s="242">
        <v>1899.5467401983028</v>
      </c>
      <c r="D105" s="242">
        <v>1805.870351331007</v>
      </c>
      <c r="E105" s="242">
        <v>1858.447739678056</v>
      </c>
      <c r="F105" s="242">
        <v>1776.4881070510562</v>
      </c>
      <c r="G105" s="242">
        <v>1770.4798039089048</v>
      </c>
      <c r="H105" s="242">
        <v>1646.4774177526524</v>
      </c>
      <c r="I105" s="242">
        <v>1741.998900525977</v>
      </c>
      <c r="J105" s="242">
        <v>1506.3337878873356</v>
      </c>
      <c r="K105" s="242">
        <v>1482.2248754210452</v>
      </c>
      <c r="L105" s="242">
        <v>1426.0747245559282</v>
      </c>
      <c r="M105" s="242">
        <v>1398.78359371898</v>
      </c>
      <c r="N105" s="242">
        <v>1383.3477905017819</v>
      </c>
      <c r="O105" s="242">
        <v>1345.3044476327918</v>
      </c>
      <c r="P105" s="242">
        <v>1391.875130253374</v>
      </c>
      <c r="Q105" s="242">
        <v>1341.4977427489857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40</v>
      </c>
      <c r="B108" s="96">
        <v>716.16421706875281</v>
      </c>
      <c r="C108" s="96">
        <v>826.34719070470248</v>
      </c>
      <c r="D108" s="96">
        <v>852.44139810030822</v>
      </c>
      <c r="E108" s="96">
        <v>906.81089222103321</v>
      </c>
      <c r="F108" s="96">
        <v>822.41775147026965</v>
      </c>
      <c r="G108" s="96">
        <v>830.11388197537792</v>
      </c>
      <c r="H108" s="96">
        <v>819.26789815916459</v>
      </c>
      <c r="I108" s="96">
        <v>812.19451724753321</v>
      </c>
      <c r="J108" s="96">
        <v>803.1875694188617</v>
      </c>
      <c r="K108" s="96">
        <v>848.81286093735162</v>
      </c>
      <c r="L108" s="96">
        <v>750.39145402002828</v>
      </c>
      <c r="M108" s="96">
        <v>730.25849297366631</v>
      </c>
      <c r="N108" s="96">
        <v>726.16677396474768</v>
      </c>
      <c r="O108" s="96">
        <v>749.37442254536086</v>
      </c>
      <c r="P108" s="96">
        <v>736.02608722765626</v>
      </c>
      <c r="Q108" s="96">
        <v>753.35161203020868</v>
      </c>
    </row>
    <row r="109" spans="1:17" x14ac:dyDescent="0.25">
      <c r="A109" s="132" t="s">
        <v>84</v>
      </c>
      <c r="B109" s="160">
        <v>7.8938613781033782</v>
      </c>
      <c r="C109" s="160">
        <v>9.1132825477475841</v>
      </c>
      <c r="D109" s="160">
        <v>9.4080337824358935</v>
      </c>
      <c r="E109" s="160">
        <v>9.9979024844449889</v>
      </c>
      <c r="F109" s="160">
        <v>9.0631132870912481</v>
      </c>
      <c r="G109" s="160">
        <v>9.1686129883333258</v>
      </c>
      <c r="H109" s="160">
        <v>9.0596364457212069</v>
      </c>
      <c r="I109" s="160">
        <v>8.9862123067627842</v>
      </c>
      <c r="J109" s="160">
        <v>8.9171718401719726</v>
      </c>
      <c r="K109" s="160">
        <v>9.4349938585026276</v>
      </c>
      <c r="L109" s="160">
        <v>8.3661768998270762</v>
      </c>
      <c r="M109" s="160">
        <v>8.1493671148018709</v>
      </c>
      <c r="N109" s="160">
        <v>8.0842491027632217</v>
      </c>
      <c r="O109" s="160">
        <v>8.3443037075811919</v>
      </c>
      <c r="P109" s="160">
        <v>8.190146355509917</v>
      </c>
      <c r="Q109" s="160">
        <v>8.3888588184894726</v>
      </c>
    </row>
    <row r="110" spans="1:17" x14ac:dyDescent="0.25">
      <c r="A110" s="76" t="s">
        <v>83</v>
      </c>
      <c r="B110" s="159">
        <v>50.250411933130351</v>
      </c>
      <c r="C110" s="159">
        <v>56.954605115062833</v>
      </c>
      <c r="D110" s="159">
        <v>58.4513971468634</v>
      </c>
      <c r="E110" s="159">
        <v>62.38638255023627</v>
      </c>
      <c r="F110" s="159">
        <v>56.829961583061916</v>
      </c>
      <c r="G110" s="159">
        <v>57.118588535756949</v>
      </c>
      <c r="H110" s="159">
        <v>56.578271629910034</v>
      </c>
      <c r="I110" s="159">
        <v>56.862912427410194</v>
      </c>
      <c r="J110" s="159">
        <v>56.596240951087275</v>
      </c>
      <c r="K110" s="159">
        <v>58.86429788460029</v>
      </c>
      <c r="L110" s="159">
        <v>52.397496540785241</v>
      </c>
      <c r="M110" s="159">
        <v>51.946772546384771</v>
      </c>
      <c r="N110" s="159">
        <v>51.714614715565169</v>
      </c>
      <c r="O110" s="159">
        <v>53.272614632094921</v>
      </c>
      <c r="P110" s="159">
        <v>52.344679497619111</v>
      </c>
      <c r="Q110" s="159">
        <v>53.494358864736036</v>
      </c>
    </row>
    <row r="111" spans="1:17" x14ac:dyDescent="0.25">
      <c r="A111" s="76" t="s">
        <v>82</v>
      </c>
      <c r="B111" s="159">
        <v>8.8740670201679084</v>
      </c>
      <c r="C111" s="159">
        <v>10.059876404853279</v>
      </c>
      <c r="D111" s="159">
        <v>10.331620682049879</v>
      </c>
      <c r="E111" s="159">
        <v>11.026407436737589</v>
      </c>
      <c r="F111" s="159">
        <v>10.044031302907042</v>
      </c>
      <c r="G111" s="159">
        <v>10.107080814054875</v>
      </c>
      <c r="H111" s="159">
        <v>10.008125661345073</v>
      </c>
      <c r="I111" s="159">
        <v>10.093454653550568</v>
      </c>
      <c r="J111" s="159">
        <v>10.01312848250646</v>
      </c>
      <c r="K111" s="159">
        <v>10.453220163107378</v>
      </c>
      <c r="L111" s="159">
        <v>9.2991149598536822</v>
      </c>
      <c r="M111" s="159">
        <v>9.1806757793156528</v>
      </c>
      <c r="N111" s="159">
        <v>9.1533862000944488</v>
      </c>
      <c r="O111" s="159">
        <v>9.441636799613855</v>
      </c>
      <c r="P111" s="159">
        <v>9.271910180783081</v>
      </c>
      <c r="Q111" s="159">
        <v>9.4593643041564768</v>
      </c>
    </row>
    <row r="112" spans="1:17" x14ac:dyDescent="0.25">
      <c r="A112" s="76" t="s">
        <v>81</v>
      </c>
      <c r="B112" s="159">
        <v>71.72549716079422</v>
      </c>
      <c r="C112" s="159">
        <v>81.841820760042268</v>
      </c>
      <c r="D112" s="159">
        <v>84.163037785082722</v>
      </c>
      <c r="E112" s="159">
        <v>89.692110791046758</v>
      </c>
      <c r="F112" s="159">
        <v>81.532988434252033</v>
      </c>
      <c r="G112" s="159">
        <v>82.07673310019895</v>
      </c>
      <c r="H112" s="159">
        <v>81.258951960653633</v>
      </c>
      <c r="I112" s="159">
        <v>81.117511130518182</v>
      </c>
      <c r="J112" s="159">
        <v>80.869947962609899</v>
      </c>
      <c r="K112" s="159">
        <v>84.32343900922838</v>
      </c>
      <c r="L112" s="159">
        <v>75.039067196984078</v>
      </c>
      <c r="M112" s="159">
        <v>74.186945497979792</v>
      </c>
      <c r="N112" s="159">
        <v>73.709914500638334</v>
      </c>
      <c r="O112" s="159">
        <v>75.913766348038791</v>
      </c>
      <c r="P112" s="159">
        <v>74.653154961772231</v>
      </c>
      <c r="Q112" s="159">
        <v>76.472510706976053</v>
      </c>
    </row>
    <row r="113" spans="1:17" x14ac:dyDescent="0.25">
      <c r="A113" s="129" t="s">
        <v>80</v>
      </c>
      <c r="B113" s="158">
        <v>22.10281185868946</v>
      </c>
      <c r="C113" s="158">
        <v>25.517191133693235</v>
      </c>
      <c r="D113" s="158">
        <v>26.342494590820493</v>
      </c>
      <c r="E113" s="158">
        <v>27.994126956445974</v>
      </c>
      <c r="F113" s="158">
        <v>25.376717203855499</v>
      </c>
      <c r="G113" s="158">
        <v>25.672116367333313</v>
      </c>
      <c r="H113" s="158">
        <v>25.366982048019374</v>
      </c>
      <c r="I113" s="158">
        <v>25.199668454973338</v>
      </c>
      <c r="J113" s="158">
        <v>24.968081152481524</v>
      </c>
      <c r="K113" s="158">
        <v>26.417982803807359</v>
      </c>
      <c r="L113" s="158">
        <v>23.425295319515804</v>
      </c>
      <c r="M113" s="158">
        <v>22.818227921445242</v>
      </c>
      <c r="N113" s="158">
        <v>22.635897487737026</v>
      </c>
      <c r="O113" s="158">
        <v>23.364050381227337</v>
      </c>
      <c r="P113" s="158">
        <v>22.932409795427759</v>
      </c>
      <c r="Q113" s="158">
        <v>23.488804691770518</v>
      </c>
    </row>
    <row r="114" spans="1:17" x14ac:dyDescent="0.25">
      <c r="A114" s="92" t="s">
        <v>126</v>
      </c>
      <c r="B114" s="91">
        <v>1.6983683553871307</v>
      </c>
      <c r="C114" s="91">
        <v>2.1953909287905597</v>
      </c>
      <c r="D114" s="91">
        <v>2.2314823525187184</v>
      </c>
      <c r="E114" s="91">
        <v>2.5313921450854928</v>
      </c>
      <c r="F114" s="91">
        <v>3.1305493650320293</v>
      </c>
      <c r="G114" s="91">
        <v>3.2359453846436583</v>
      </c>
      <c r="H114" s="91">
        <v>3.0169935061749431</v>
      </c>
      <c r="I114" s="91">
        <v>3.0921689216136468</v>
      </c>
      <c r="J114" s="91">
        <v>3.2177485468809248</v>
      </c>
      <c r="K114" s="91">
        <v>2.6724819695484787</v>
      </c>
      <c r="L114" s="91">
        <v>2.3199798368489537</v>
      </c>
      <c r="M114" s="91">
        <v>2.7858208341887405</v>
      </c>
      <c r="N114" s="91">
        <v>2.5422612420069015</v>
      </c>
      <c r="O114" s="91">
        <v>2.5760318168542558</v>
      </c>
      <c r="P114" s="91">
        <v>2.6248511278294844</v>
      </c>
      <c r="Q114" s="91">
        <v>2.6649068990370544</v>
      </c>
    </row>
    <row r="115" spans="1:17" x14ac:dyDescent="0.25">
      <c r="A115" s="92" t="s">
        <v>27</v>
      </c>
      <c r="B115" s="91">
        <v>6.8045047174922493</v>
      </c>
      <c r="C115" s="91">
        <v>7.8072843257552895</v>
      </c>
      <c r="D115" s="91">
        <v>8.1077752912046037</v>
      </c>
      <c r="E115" s="91">
        <v>8.6538673049116124</v>
      </c>
      <c r="F115" s="91">
        <v>7.91371122219239</v>
      </c>
      <c r="G115" s="91">
        <v>8.0474948551522338</v>
      </c>
      <c r="H115" s="91">
        <v>7.8624984501886859</v>
      </c>
      <c r="I115" s="91">
        <v>7.8613703277912936</v>
      </c>
      <c r="J115" s="91">
        <v>7.7351818607648921</v>
      </c>
      <c r="K115" s="91">
        <v>7.3548342438119416</v>
      </c>
      <c r="L115" s="91">
        <v>6.5904389724666501</v>
      </c>
      <c r="M115" s="91">
        <v>6.1550361674165615</v>
      </c>
      <c r="N115" s="91">
        <v>6.1987855742188387</v>
      </c>
      <c r="O115" s="91">
        <v>7.3141058040235354</v>
      </c>
      <c r="P115" s="91">
        <v>7.0963198047156215</v>
      </c>
      <c r="Q115" s="91">
        <v>7.158158889417213</v>
      </c>
    </row>
    <row r="116" spans="1:17" x14ac:dyDescent="0.25">
      <c r="A116" s="92" t="s">
        <v>127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1.9663298970529195E-3</v>
      </c>
      <c r="M116" s="91">
        <v>1.5348418252247268E-3</v>
      </c>
      <c r="N116" s="91">
        <v>1.8359248244132957E-3</v>
      </c>
      <c r="O116" s="91">
        <v>2.6888204824717914E-3</v>
      </c>
      <c r="P116" s="91">
        <v>2.9225473871285642E-3</v>
      </c>
      <c r="Q116" s="91">
        <v>3.9490164174804648E-3</v>
      </c>
    </row>
    <row r="117" spans="1:17" x14ac:dyDescent="0.25">
      <c r="A117" s="92" t="s">
        <v>22</v>
      </c>
      <c r="B117" s="157">
        <v>13.599938785810078</v>
      </c>
      <c r="C117" s="157">
        <v>15.514515879147385</v>
      </c>
      <c r="D117" s="157">
        <v>16.003236947097172</v>
      </c>
      <c r="E117" s="157">
        <v>16.808867506448866</v>
      </c>
      <c r="F117" s="157">
        <v>14.332456616631077</v>
      </c>
      <c r="G117" s="157">
        <v>14.388676127537419</v>
      </c>
      <c r="H117" s="157">
        <v>14.487490091655744</v>
      </c>
      <c r="I117" s="157">
        <v>14.246129205568394</v>
      </c>
      <c r="J117" s="157">
        <v>14.015150744835704</v>
      </c>
      <c r="K117" s="157">
        <v>16.390666590446937</v>
      </c>
      <c r="L117" s="157">
        <v>14.512910180303152</v>
      </c>
      <c r="M117" s="157">
        <v>13.875836078014711</v>
      </c>
      <c r="N117" s="157">
        <v>13.89301474668687</v>
      </c>
      <c r="O117" s="157">
        <v>13.471223939867077</v>
      </c>
      <c r="P117" s="157">
        <v>13.208316315495527</v>
      </c>
      <c r="Q117" s="157">
        <v>13.661789886898774</v>
      </c>
    </row>
    <row r="118" spans="1:17" x14ac:dyDescent="0.25">
      <c r="A118" s="156" t="s">
        <v>184</v>
      </c>
      <c r="B118" s="204">
        <v>73.384652502296035</v>
      </c>
      <c r="C118" s="204">
        <v>86.797060698986556</v>
      </c>
      <c r="D118" s="204">
        <v>90.03586144470782</v>
      </c>
      <c r="E118" s="204">
        <v>95.22567337495164</v>
      </c>
      <c r="F118" s="204">
        <v>85.832116321016684</v>
      </c>
      <c r="G118" s="204">
        <v>87.056245280465248</v>
      </c>
      <c r="H118" s="204">
        <v>85.671265309626619</v>
      </c>
      <c r="I118" s="204">
        <v>82.927567133546447</v>
      </c>
      <c r="J118" s="204">
        <v>82.075960156490694</v>
      </c>
      <c r="K118" s="204">
        <v>87.466819948774756</v>
      </c>
      <c r="L118" s="204">
        <v>77.244663493280555</v>
      </c>
      <c r="M118" s="204">
        <v>74.474552151502067</v>
      </c>
      <c r="N118" s="204">
        <v>73.448208457406182</v>
      </c>
      <c r="O118" s="204">
        <v>75.648605779306678</v>
      </c>
      <c r="P118" s="204">
        <v>74.452995357204514</v>
      </c>
      <c r="Q118" s="204">
        <v>76.971457273849097</v>
      </c>
    </row>
    <row r="119" spans="1:17" x14ac:dyDescent="0.25">
      <c r="A119" s="152" t="s">
        <v>193</v>
      </c>
      <c r="B119" s="151">
        <v>62.636331142348013</v>
      </c>
      <c r="C119" s="151">
        <v>74.381291894233144</v>
      </c>
      <c r="D119" s="151">
        <v>77.245449241257418</v>
      </c>
      <c r="E119" s="151">
        <v>81.613538588250947</v>
      </c>
      <c r="F119" s="151">
        <v>73.471653249584449</v>
      </c>
      <c r="G119" s="151">
        <v>74.569400353324042</v>
      </c>
      <c r="H119" s="151">
        <v>73.360670024837816</v>
      </c>
      <c r="I119" s="151">
        <v>70.718943932598364</v>
      </c>
      <c r="J119" s="151">
        <v>70.00565587339328</v>
      </c>
      <c r="K119" s="151">
        <v>74.750393380412333</v>
      </c>
      <c r="L119" s="151">
        <v>65.932307895231645</v>
      </c>
      <c r="M119" s="151">
        <v>63.464079060589029</v>
      </c>
      <c r="N119" s="151">
        <v>62.588738939137087</v>
      </c>
      <c r="O119" s="151">
        <v>64.330349912192503</v>
      </c>
      <c r="P119" s="151">
        <v>63.468363046062777</v>
      </c>
      <c r="Q119" s="151">
        <v>65.713525165775636</v>
      </c>
    </row>
    <row r="120" spans="1:17" x14ac:dyDescent="0.25">
      <c r="A120" s="150" t="s">
        <v>34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32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31</v>
      </c>
      <c r="B122" s="87">
        <v>0.32028714499853089</v>
      </c>
      <c r="C122" s="87">
        <v>0.39712011983000972</v>
      </c>
      <c r="D122" s="87">
        <v>0.32273371189315775</v>
      </c>
      <c r="E122" s="87">
        <v>1.5693978663901695E-2</v>
      </c>
      <c r="F122" s="87">
        <v>0</v>
      </c>
      <c r="G122" s="87">
        <v>0</v>
      </c>
      <c r="H122" s="87">
        <v>0.13143317833862356</v>
      </c>
      <c r="I122" s="87">
        <v>1.9447497324522522E-15</v>
      </c>
      <c r="J122" s="87">
        <v>0</v>
      </c>
      <c r="K122" s="87">
        <v>0.20667662722571739</v>
      </c>
      <c r="L122" s="87">
        <v>0.50130474144403192</v>
      </c>
      <c r="M122" s="87">
        <v>0.71571597670580489</v>
      </c>
      <c r="N122" s="87">
        <v>0.86652610180843448</v>
      </c>
      <c r="O122" s="87">
        <v>1.2018203100032633E-2</v>
      </c>
      <c r="P122" s="87">
        <v>5.0404696019723744E-17</v>
      </c>
      <c r="Q122" s="87">
        <v>9.1635157683204113E-2</v>
      </c>
    </row>
    <row r="123" spans="1:17" x14ac:dyDescent="0.25">
      <c r="A123" s="150" t="s">
        <v>126</v>
      </c>
      <c r="B123" s="87">
        <v>1.2614326453592239</v>
      </c>
      <c r="C123" s="87">
        <v>1.7184115763942409</v>
      </c>
      <c r="D123" s="87">
        <v>1.7271549420747458</v>
      </c>
      <c r="E123" s="87">
        <v>2.0287843564890879</v>
      </c>
      <c r="F123" s="87">
        <v>1.947406378690768</v>
      </c>
      <c r="G123" s="87">
        <v>1.8583066055459403</v>
      </c>
      <c r="H123" s="87">
        <v>1.4883146152644784</v>
      </c>
      <c r="I123" s="87">
        <v>1.7192823948902158</v>
      </c>
      <c r="J123" s="87">
        <v>3.1147565994380355</v>
      </c>
      <c r="K123" s="87">
        <v>3.7988152993612188</v>
      </c>
      <c r="L123" s="87">
        <v>3.5005200698772962</v>
      </c>
      <c r="M123" s="87">
        <v>4.7370500159992073</v>
      </c>
      <c r="N123" s="87">
        <v>2.1261345760416139</v>
      </c>
      <c r="O123" s="87">
        <v>1.6193170673603201</v>
      </c>
      <c r="P123" s="87">
        <v>1.8959043761211356</v>
      </c>
      <c r="Q123" s="87">
        <v>2.6834236666442006</v>
      </c>
    </row>
    <row r="124" spans="1:17" x14ac:dyDescent="0.25">
      <c r="A124" s="150" t="s">
        <v>30</v>
      </c>
      <c r="B124" s="87">
        <v>4.6810861982896954</v>
      </c>
      <c r="C124" s="87">
        <v>11.179570225768884</v>
      </c>
      <c r="D124" s="87">
        <v>12.845072546431835</v>
      </c>
      <c r="E124" s="87">
        <v>12.279076612811556</v>
      </c>
      <c r="F124" s="87">
        <v>9.716701549780872</v>
      </c>
      <c r="G124" s="87">
        <v>10.912576551804605</v>
      </c>
      <c r="H124" s="87">
        <v>10.035639042068812</v>
      </c>
      <c r="I124" s="87">
        <v>13.971410094630905</v>
      </c>
      <c r="J124" s="87">
        <v>8.1952384925695458</v>
      </c>
      <c r="K124" s="87">
        <v>12.989720168431301</v>
      </c>
      <c r="L124" s="87">
        <v>0.8087499740302283</v>
      </c>
      <c r="M124" s="87">
        <v>0.50570798893286784</v>
      </c>
      <c r="N124" s="87">
        <v>10.694978204717458</v>
      </c>
      <c r="O124" s="87">
        <v>9.5791616844326324</v>
      </c>
      <c r="P124" s="87">
        <v>6.8588031024497864</v>
      </c>
      <c r="Q124" s="87">
        <v>1.0961686574524903</v>
      </c>
    </row>
    <row r="125" spans="1:17" x14ac:dyDescent="0.25">
      <c r="A125" s="150" t="s">
        <v>29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27</v>
      </c>
      <c r="B126" s="87">
        <v>56.373525153700562</v>
      </c>
      <c r="C126" s="87">
        <v>61.086189972240014</v>
      </c>
      <c r="D126" s="87">
        <v>60.698233022302041</v>
      </c>
      <c r="E126" s="87">
        <v>67.289983640286408</v>
      </c>
      <c r="F126" s="87">
        <v>58.475744429853819</v>
      </c>
      <c r="G126" s="87">
        <v>57.737587267274442</v>
      </c>
      <c r="H126" s="87">
        <v>61.207403270705505</v>
      </c>
      <c r="I126" s="87">
        <v>54.805198232039146</v>
      </c>
      <c r="J126" s="87">
        <v>58.360401267756437</v>
      </c>
      <c r="K126" s="87">
        <v>57.343368596076651</v>
      </c>
      <c r="L126" s="87">
        <v>60.701333874526881</v>
      </c>
      <c r="M126" s="87">
        <v>57.369234569250395</v>
      </c>
      <c r="N126" s="87">
        <v>48.645684796017903</v>
      </c>
      <c r="O126" s="87">
        <v>52.681022448855543</v>
      </c>
      <c r="P126" s="87">
        <v>53.693287368136978</v>
      </c>
      <c r="Q126" s="87">
        <v>61.842297683995746</v>
      </c>
    </row>
    <row r="127" spans="1:17" x14ac:dyDescent="0.25">
      <c r="A127" s="150" t="s">
        <v>26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87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23</v>
      </c>
      <c r="B129" s="87">
        <v>0</v>
      </c>
      <c r="C129" s="87">
        <v>0</v>
      </c>
      <c r="D129" s="87">
        <v>1.6522550185556477</v>
      </c>
      <c r="E129" s="87">
        <v>0</v>
      </c>
      <c r="F129" s="87">
        <v>3.3318008912589776</v>
      </c>
      <c r="G129" s="87">
        <v>4.0609299286990392</v>
      </c>
      <c r="H129" s="87">
        <v>0.49787991846039803</v>
      </c>
      <c r="I129" s="87">
        <v>0.22305321103808196</v>
      </c>
      <c r="J129" s="87">
        <v>0.33525951362926087</v>
      </c>
      <c r="K129" s="87">
        <v>0.4118126893174508</v>
      </c>
      <c r="L129" s="87">
        <v>0.42039923535319079</v>
      </c>
      <c r="M129" s="87">
        <v>0.13637050970073747</v>
      </c>
      <c r="N129" s="87">
        <v>0.25541526055167135</v>
      </c>
      <c r="O129" s="87">
        <v>0.43883050844397753</v>
      </c>
      <c r="P129" s="87">
        <v>1.0203681993548983</v>
      </c>
      <c r="Q129" s="87">
        <v>0</v>
      </c>
    </row>
    <row r="130" spans="1:17" x14ac:dyDescent="0.25">
      <c r="A130" s="152" t="s">
        <v>192</v>
      </c>
      <c r="B130" s="151">
        <v>10.748321359948038</v>
      </c>
      <c r="C130" s="151">
        <v>12.415768804753398</v>
      </c>
      <c r="D130" s="151">
        <v>12.790412203450384</v>
      </c>
      <c r="E130" s="151">
        <v>13.612134786700681</v>
      </c>
      <c r="F130" s="151">
        <v>12.360463071432241</v>
      </c>
      <c r="G130" s="151">
        <v>12.486844927141199</v>
      </c>
      <c r="H130" s="151">
        <v>12.310595284788782</v>
      </c>
      <c r="I130" s="151">
        <v>12.208623200948079</v>
      </c>
      <c r="J130" s="151">
        <v>12.070304283097419</v>
      </c>
      <c r="K130" s="151">
        <v>12.716426568362426</v>
      </c>
      <c r="L130" s="151">
        <v>11.312355598048944</v>
      </c>
      <c r="M130" s="151">
        <v>11.010473090913038</v>
      </c>
      <c r="N130" s="151">
        <v>10.859469518269107</v>
      </c>
      <c r="O130" s="151">
        <v>11.318255867114154</v>
      </c>
      <c r="P130" s="151">
        <v>10.984632311141738</v>
      </c>
      <c r="Q130" s="151">
        <v>11.257932108073462</v>
      </c>
    </row>
    <row r="131" spans="1:17" x14ac:dyDescent="0.25">
      <c r="A131" s="156" t="s">
        <v>182</v>
      </c>
      <c r="B131" s="204">
        <v>166.40802313553877</v>
      </c>
      <c r="C131" s="204">
        <v>196.63265121566045</v>
      </c>
      <c r="D131" s="204">
        <v>204.42796615876185</v>
      </c>
      <c r="E131" s="204">
        <v>216.55017498128413</v>
      </c>
      <c r="F131" s="204">
        <v>194.68221633380364</v>
      </c>
      <c r="G131" s="204">
        <v>197.55808833115537</v>
      </c>
      <c r="H131" s="204">
        <v>194.38703959925141</v>
      </c>
      <c r="I131" s="204">
        <v>189.63398761455605</v>
      </c>
      <c r="J131" s="204">
        <v>186.7891954922691</v>
      </c>
      <c r="K131" s="204">
        <v>201.66097460822493</v>
      </c>
      <c r="L131" s="204">
        <v>177.43301904175587</v>
      </c>
      <c r="M131" s="204">
        <v>168.65643213602829</v>
      </c>
      <c r="N131" s="204">
        <v>167.03139532315174</v>
      </c>
      <c r="O131" s="204">
        <v>172.38105395011942</v>
      </c>
      <c r="P131" s="204">
        <v>168.95549367232351</v>
      </c>
      <c r="Q131" s="204">
        <v>173.40420911769522</v>
      </c>
    </row>
    <row r="132" spans="1:17" x14ac:dyDescent="0.25">
      <c r="A132" s="152" t="s">
        <v>191</v>
      </c>
      <c r="B132" s="151">
        <v>126.17668396923295</v>
      </c>
      <c r="C132" s="151">
        <v>155.93330498301145</v>
      </c>
      <c r="D132" s="151">
        <v>158.11602823555697</v>
      </c>
      <c r="E132" s="151">
        <v>177.66180500905068</v>
      </c>
      <c r="F132" s="151">
        <v>146.70112037475417</v>
      </c>
      <c r="G132" s="151">
        <v>141.83329422357079</v>
      </c>
      <c r="H132" s="151">
        <v>130.19273635042273</v>
      </c>
      <c r="I132" s="151">
        <v>129.84585482294267</v>
      </c>
      <c r="J132" s="151">
        <v>114.54046765955216</v>
      </c>
      <c r="K132" s="151">
        <v>132.929599421744</v>
      </c>
      <c r="L132" s="151">
        <v>104.32606878609879</v>
      </c>
      <c r="M132" s="151">
        <v>91.845134823629365</v>
      </c>
      <c r="N132" s="151">
        <v>94.381904765416664</v>
      </c>
      <c r="O132" s="151">
        <v>110.48571508756186</v>
      </c>
      <c r="P132" s="151">
        <v>110.2993264341915</v>
      </c>
      <c r="Q132" s="151">
        <v>109.64490762041727</v>
      </c>
    </row>
    <row r="133" spans="1:17" x14ac:dyDescent="0.25">
      <c r="A133" s="154" t="s">
        <v>34</v>
      </c>
      <c r="B133" s="83">
        <v>2.8425065837105126</v>
      </c>
      <c r="C133" s="83">
        <v>1.6889996634243754</v>
      </c>
      <c r="D133" s="83">
        <v>1.7270456744274907</v>
      </c>
      <c r="E133" s="83">
        <v>2.0977290091928524</v>
      </c>
      <c r="F133" s="83">
        <v>0.84801016214034974</v>
      </c>
      <c r="G133" s="83">
        <v>0.69593306563757151</v>
      </c>
      <c r="H133" s="83">
        <v>0.40455611249946938</v>
      </c>
      <c r="I133" s="83">
        <v>0.70208563960020265</v>
      </c>
      <c r="J133" s="83">
        <v>0.72376411524257067</v>
      </c>
      <c r="K133" s="83">
        <v>3.3847200364109775</v>
      </c>
      <c r="L133" s="83">
        <v>1.8360394820208408</v>
      </c>
      <c r="M133" s="83">
        <v>0</v>
      </c>
      <c r="N133" s="83">
        <v>9.5988299805910865E-2</v>
      </c>
      <c r="O133" s="83">
        <v>1.6680162058151145E-2</v>
      </c>
      <c r="P133" s="83">
        <v>1.3192353049839443E-3</v>
      </c>
      <c r="Q133" s="83">
        <v>0</v>
      </c>
    </row>
    <row r="134" spans="1:17" x14ac:dyDescent="0.25">
      <c r="A134" s="154" t="s">
        <v>31</v>
      </c>
      <c r="B134" s="208">
        <v>9.7591209592019386</v>
      </c>
      <c r="C134" s="208">
        <v>14.782597798406677</v>
      </c>
      <c r="D134" s="208">
        <v>11.305284462221731</v>
      </c>
      <c r="E134" s="208">
        <v>8.0330959071079882</v>
      </c>
      <c r="F134" s="208">
        <v>6.0709797127963379</v>
      </c>
      <c r="G134" s="208">
        <v>7.3976921721308502</v>
      </c>
      <c r="H134" s="208">
        <v>6.8110430235190318</v>
      </c>
      <c r="I134" s="208">
        <v>5.5031594087813867</v>
      </c>
      <c r="J134" s="208">
        <v>5.7211519853947861</v>
      </c>
      <c r="K134" s="208">
        <v>7.4300177517833816</v>
      </c>
      <c r="L134" s="208">
        <v>5.0170253226386556</v>
      </c>
      <c r="M134" s="208">
        <v>6.6051683817357985</v>
      </c>
      <c r="N134" s="208">
        <v>6.8993654554490131</v>
      </c>
      <c r="O134" s="208">
        <v>8.1024003457964078</v>
      </c>
      <c r="P134" s="208">
        <v>9.4150556128299669</v>
      </c>
      <c r="Q134" s="208">
        <v>7.2393083406628689</v>
      </c>
    </row>
    <row r="135" spans="1:17" x14ac:dyDescent="0.25">
      <c r="A135" s="154" t="s">
        <v>126</v>
      </c>
      <c r="B135" s="208">
        <v>1.7503791620405431</v>
      </c>
      <c r="C135" s="208">
        <v>4.3367827486488473</v>
      </c>
      <c r="D135" s="208">
        <v>4.7529696175780272</v>
      </c>
      <c r="E135" s="208">
        <v>4.9449246368769009</v>
      </c>
      <c r="F135" s="208">
        <v>3.8886781644799262</v>
      </c>
      <c r="G135" s="208">
        <v>3.9508435356206695</v>
      </c>
      <c r="H135" s="208">
        <v>4.1948689388208908</v>
      </c>
      <c r="I135" s="208">
        <v>2.6891048712955521</v>
      </c>
      <c r="J135" s="208">
        <v>2.9763725890260928</v>
      </c>
      <c r="K135" s="208">
        <v>5.1812847225156977</v>
      </c>
      <c r="L135" s="208">
        <v>3.8504565199526661</v>
      </c>
      <c r="M135" s="208">
        <v>6.7458000629612354</v>
      </c>
      <c r="N135" s="208">
        <v>3.3585428183862667</v>
      </c>
      <c r="O135" s="208">
        <v>1.9082496186545503</v>
      </c>
      <c r="P135" s="208">
        <v>2.0107783960748895</v>
      </c>
      <c r="Q135" s="208">
        <v>2.4338798124173358</v>
      </c>
    </row>
    <row r="136" spans="1:17" x14ac:dyDescent="0.25">
      <c r="A136" s="154" t="s">
        <v>30</v>
      </c>
      <c r="B136" s="208">
        <v>1.4673341912125584</v>
      </c>
      <c r="C136" s="208">
        <v>2.0417493694360447</v>
      </c>
      <c r="D136" s="208">
        <v>1.4041832917985408</v>
      </c>
      <c r="E136" s="208">
        <v>2.0107146734914956</v>
      </c>
      <c r="F136" s="208">
        <v>2.6696930486255033</v>
      </c>
      <c r="G136" s="208">
        <v>1.8402883560427006</v>
      </c>
      <c r="H136" s="208">
        <v>2.3664911054625413</v>
      </c>
      <c r="I136" s="208">
        <v>2.9336822274012802</v>
      </c>
      <c r="J136" s="208">
        <v>1.1408798408531313</v>
      </c>
      <c r="K136" s="208">
        <v>1.7409633191270408</v>
      </c>
      <c r="L136" s="208">
        <v>0.33725036344354303</v>
      </c>
      <c r="M136" s="208">
        <v>0.16768794556482708</v>
      </c>
      <c r="N136" s="208">
        <v>0.84551607459534628</v>
      </c>
      <c r="O136" s="208">
        <v>1.3648541427415453</v>
      </c>
      <c r="P136" s="208">
        <v>9.6979594989410473E-2</v>
      </c>
      <c r="Q136" s="208">
        <v>0.12742324726749332</v>
      </c>
    </row>
    <row r="137" spans="1:17" x14ac:dyDescent="0.25">
      <c r="A137" s="154" t="s">
        <v>27</v>
      </c>
      <c r="B137" s="208">
        <v>110.35734307306743</v>
      </c>
      <c r="C137" s="208">
        <v>133.08317540309551</v>
      </c>
      <c r="D137" s="208">
        <v>138.9265451895312</v>
      </c>
      <c r="E137" s="208">
        <v>160.57534078238143</v>
      </c>
      <c r="F137" s="208">
        <v>133.22375928671207</v>
      </c>
      <c r="G137" s="208">
        <v>127.94853709413894</v>
      </c>
      <c r="H137" s="208">
        <v>116.41577717012076</v>
      </c>
      <c r="I137" s="208">
        <v>118.01782267586425</v>
      </c>
      <c r="J137" s="208">
        <v>103.97829912903558</v>
      </c>
      <c r="K137" s="208">
        <v>115.19261359190692</v>
      </c>
      <c r="L137" s="208">
        <v>93.285297098043046</v>
      </c>
      <c r="M137" s="208">
        <v>78.326478433367527</v>
      </c>
      <c r="N137" s="208">
        <v>83.182492117180146</v>
      </c>
      <c r="O137" s="208">
        <v>99.093530818311237</v>
      </c>
      <c r="P137" s="208">
        <v>98.775193594992245</v>
      </c>
      <c r="Q137" s="208">
        <v>99.844296220069594</v>
      </c>
    </row>
    <row r="138" spans="1:17" x14ac:dyDescent="0.25">
      <c r="A138" s="152" t="s">
        <v>190</v>
      </c>
      <c r="B138" s="151">
        <v>40.231339166305723</v>
      </c>
      <c r="C138" s="151">
        <v>40.699346232648978</v>
      </c>
      <c r="D138" s="151">
        <v>46.311937923204908</v>
      </c>
      <c r="E138" s="151">
        <v>38.88836997223342</v>
      </c>
      <c r="F138" s="151">
        <v>47.981095959049433</v>
      </c>
      <c r="G138" s="151">
        <v>55.724794107584621</v>
      </c>
      <c r="H138" s="151">
        <v>64.194303248828717</v>
      </c>
      <c r="I138" s="151">
        <v>59.788132791613407</v>
      </c>
      <c r="J138" s="151">
        <v>72.248727832716938</v>
      </c>
      <c r="K138" s="151">
        <v>68.731375186480932</v>
      </c>
      <c r="L138" s="151">
        <v>73.106950255657082</v>
      </c>
      <c r="M138" s="151">
        <v>76.811297312398935</v>
      </c>
      <c r="N138" s="151">
        <v>72.649490557735078</v>
      </c>
      <c r="O138" s="151">
        <v>61.895338862557537</v>
      </c>
      <c r="P138" s="151">
        <v>58.656167238132014</v>
      </c>
      <c r="Q138" s="151">
        <v>63.759301497277868</v>
      </c>
    </row>
    <row r="139" spans="1:17" x14ac:dyDescent="0.25">
      <c r="A139" s="156" t="s">
        <v>181</v>
      </c>
      <c r="B139" s="155">
        <v>107.68965612088391</v>
      </c>
      <c r="C139" s="155">
        <v>124.36957864671908</v>
      </c>
      <c r="D139" s="155">
        <v>128.2281934036441</v>
      </c>
      <c r="E139" s="155">
        <v>136.17991353860253</v>
      </c>
      <c r="F139" s="155">
        <v>123.62664934936085</v>
      </c>
      <c r="G139" s="155">
        <v>124.96897128275569</v>
      </c>
      <c r="H139" s="155">
        <v>123.18835392436408</v>
      </c>
      <c r="I139" s="155">
        <v>121.88704230722618</v>
      </c>
      <c r="J139" s="155">
        <v>120.47344151058232</v>
      </c>
      <c r="K139" s="155">
        <v>127.34732554289894</v>
      </c>
      <c r="L139" s="155">
        <v>112.37592964744749</v>
      </c>
      <c r="M139" s="155">
        <v>109.23486375617924</v>
      </c>
      <c r="N139" s="155">
        <v>108.56578131398321</v>
      </c>
      <c r="O139" s="155">
        <v>112.1565848574851</v>
      </c>
      <c r="P139" s="155">
        <v>110.28873336253734</v>
      </c>
      <c r="Q139" s="155">
        <v>112.8950339645472</v>
      </c>
    </row>
    <row r="140" spans="1:17" x14ac:dyDescent="0.25">
      <c r="A140" s="152" t="s">
        <v>194</v>
      </c>
      <c r="B140" s="151">
        <v>51.034363353141323</v>
      </c>
      <c r="C140" s="151">
        <v>58.818134538738789</v>
      </c>
      <c r="D140" s="151">
        <v>58.445474306371729</v>
      </c>
      <c r="E140" s="151">
        <v>67.303220318249672</v>
      </c>
      <c r="F140" s="151">
        <v>57.194126857169479</v>
      </c>
      <c r="G140" s="151">
        <v>54.218862751567897</v>
      </c>
      <c r="H140" s="151">
        <v>50.066743360573035</v>
      </c>
      <c r="I140" s="151">
        <v>54.327626235622127</v>
      </c>
      <c r="J140" s="151">
        <v>47.714990656149396</v>
      </c>
      <c r="K140" s="151">
        <v>53.338846545068684</v>
      </c>
      <c r="L140" s="151">
        <v>42.463120471513939</v>
      </c>
      <c r="M140" s="151">
        <v>39.257463674372936</v>
      </c>
      <c r="N140" s="151">
        <v>40.353714821980731</v>
      </c>
      <c r="O140" s="151">
        <v>48.573286260661575</v>
      </c>
      <c r="P140" s="151">
        <v>47.406948410119682</v>
      </c>
      <c r="Q140" s="151">
        <v>47.427775320534522</v>
      </c>
    </row>
    <row r="141" spans="1:17" x14ac:dyDescent="0.25">
      <c r="A141" s="152" t="s">
        <v>188</v>
      </c>
      <c r="B141" s="151">
        <v>38.74217251305965</v>
      </c>
      <c r="C141" s="151">
        <v>47.737843845027825</v>
      </c>
      <c r="D141" s="151">
        <v>49.966114803395065</v>
      </c>
      <c r="E141" s="151">
        <v>52.31477273302324</v>
      </c>
      <c r="F141" s="151">
        <v>46.715116880556387</v>
      </c>
      <c r="G141" s="151">
        <v>47.856450405415885</v>
      </c>
      <c r="H141" s="151">
        <v>46.885842221383434</v>
      </c>
      <c r="I141" s="151">
        <v>43.659363321919571</v>
      </c>
      <c r="J141" s="151">
        <v>43.30876235942943</v>
      </c>
      <c r="K141" s="151">
        <v>46.810015841231412</v>
      </c>
      <c r="L141" s="151">
        <v>41.348156879815733</v>
      </c>
      <c r="M141" s="151">
        <v>39.247349621550825</v>
      </c>
      <c r="N141" s="151">
        <v>38.118116604075951</v>
      </c>
      <c r="O141" s="151">
        <v>39.11063210756501</v>
      </c>
      <c r="P141" s="151">
        <v>38.740714929202255</v>
      </c>
      <c r="Q141" s="151">
        <v>40.736702891954536</v>
      </c>
    </row>
    <row r="142" spans="1:17" x14ac:dyDescent="0.25">
      <c r="A142" s="150" t="s">
        <v>34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32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0.27048709693996525</v>
      </c>
      <c r="C144" s="87">
        <v>0.33537364838592942</v>
      </c>
      <c r="D144" s="87">
        <v>0.27255325784317624</v>
      </c>
      <c r="E144" s="87">
        <v>1.3253790526797427E-2</v>
      </c>
      <c r="F144" s="87">
        <v>0</v>
      </c>
      <c r="G144" s="87">
        <v>0</v>
      </c>
      <c r="H144" s="87">
        <v>8.2780830228844249E-2</v>
      </c>
      <c r="I144" s="87">
        <v>1.1611079897502297E-15</v>
      </c>
      <c r="J144" s="87">
        <v>0</v>
      </c>
      <c r="K144" s="87">
        <v>0.12365681124542763</v>
      </c>
      <c r="L144" s="87">
        <v>0.29930274876879559</v>
      </c>
      <c r="M144" s="87">
        <v>0.42819187408177734</v>
      </c>
      <c r="N144" s="87">
        <v>0.51735725340257765</v>
      </c>
      <c r="O144" s="87">
        <v>1.0149545236908048E-2</v>
      </c>
      <c r="P144" s="87">
        <v>3.0312079854931994E-17</v>
      </c>
      <c r="Q144" s="87">
        <v>5.5022441922523077E-2</v>
      </c>
    </row>
    <row r="145" spans="1:17" x14ac:dyDescent="0.25">
      <c r="A145" s="150" t="s">
        <v>126</v>
      </c>
      <c r="B145" s="87">
        <v>0.81019412425827519</v>
      </c>
      <c r="C145" s="87">
        <v>1.0977591126647777</v>
      </c>
      <c r="D145" s="87">
        <v>1.0848744824672476</v>
      </c>
      <c r="E145" s="87">
        <v>1.2593635960307548</v>
      </c>
      <c r="F145" s="87">
        <v>1.2000564663078759</v>
      </c>
      <c r="G145" s="87">
        <v>1.1459811192514233</v>
      </c>
      <c r="H145" s="87">
        <v>0.92626796229614516</v>
      </c>
      <c r="I145" s="87">
        <v>1.0586965547524176</v>
      </c>
      <c r="J145" s="87">
        <v>2.1699872475965636</v>
      </c>
      <c r="K145" s="87">
        <v>2.705790107373041</v>
      </c>
      <c r="L145" s="87">
        <v>2.4442667098963438</v>
      </c>
      <c r="M145" s="87">
        <v>3.0010330653079977</v>
      </c>
      <c r="N145" s="87">
        <v>1.3463932669930281</v>
      </c>
      <c r="O145" s="87">
        <v>1.0395375873550905</v>
      </c>
      <c r="P145" s="87">
        <v>1.2174845956606775</v>
      </c>
      <c r="Q145" s="87">
        <v>1.7605414407435689</v>
      </c>
    </row>
    <row r="146" spans="1:17" x14ac:dyDescent="0.25">
      <c r="A146" s="150" t="s">
        <v>30</v>
      </c>
      <c r="B146" s="87">
        <v>3.9082672740625899</v>
      </c>
      <c r="C146" s="87">
        <v>9.7462854010605628</v>
      </c>
      <c r="D146" s="87">
        <v>11.280350211672886</v>
      </c>
      <c r="E146" s="87">
        <v>10.740224987709054</v>
      </c>
      <c r="F146" s="87">
        <v>8.4368698824727204</v>
      </c>
      <c r="G146" s="87">
        <v>9.545249522232961</v>
      </c>
      <c r="H146" s="87">
        <v>8.7985259563585423</v>
      </c>
      <c r="I146" s="87">
        <v>9.5036638940362366</v>
      </c>
      <c r="J146" s="87">
        <v>4.8976389017691968</v>
      </c>
      <c r="K146" s="87">
        <v>8.2958118515868957</v>
      </c>
      <c r="L146" s="87">
        <v>0.48379782210335642</v>
      </c>
      <c r="M146" s="87">
        <v>0.30251676231503077</v>
      </c>
      <c r="N146" s="87">
        <v>6.4106449290602221</v>
      </c>
      <c r="O146" s="87">
        <v>5.7475934224545728</v>
      </c>
      <c r="P146" s="87">
        <v>4.0990500326598207</v>
      </c>
      <c r="Q146" s="87">
        <v>0.70799435783966902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27</v>
      </c>
      <c r="B148" s="87">
        <v>33.753224017798829</v>
      </c>
      <c r="C148" s="87">
        <v>36.558425682916557</v>
      </c>
      <c r="D148" s="87">
        <v>36.372679746541763</v>
      </c>
      <c r="E148" s="87">
        <v>40.301930358756636</v>
      </c>
      <c r="F148" s="87">
        <v>35.151091410886309</v>
      </c>
      <c r="G148" s="87">
        <v>34.81639558415506</v>
      </c>
      <c r="H148" s="87">
        <v>36.791137112569764</v>
      </c>
      <c r="I148" s="87">
        <v>32.968366737399663</v>
      </c>
      <c r="J148" s="87">
        <v>36.047790021054773</v>
      </c>
      <c r="K148" s="87">
        <v>35.447262202638562</v>
      </c>
      <c r="L148" s="87">
        <v>37.878342817633396</v>
      </c>
      <c r="M148" s="87">
        <v>35.434030475999485</v>
      </c>
      <c r="N148" s="87">
        <v>29.696421629223249</v>
      </c>
      <c r="O148" s="87">
        <v>32.051786781932854</v>
      </c>
      <c r="P148" s="87">
        <v>32.82402235630736</v>
      </c>
      <c r="Q148" s="87">
        <v>38.213144651448779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87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23</v>
      </c>
      <c r="B151" s="87">
        <v>0</v>
      </c>
      <c r="C151" s="87">
        <v>0</v>
      </c>
      <c r="D151" s="87">
        <v>0.95565710486999778</v>
      </c>
      <c r="E151" s="87">
        <v>0</v>
      </c>
      <c r="F151" s="87">
        <v>1.9270991208894883</v>
      </c>
      <c r="G151" s="87">
        <v>2.3488241797764253</v>
      </c>
      <c r="H151" s="87">
        <v>0.28713035993013725</v>
      </c>
      <c r="I151" s="87">
        <v>0.12863613573125388</v>
      </c>
      <c r="J151" s="87">
        <v>0.19334618900888523</v>
      </c>
      <c r="K151" s="87">
        <v>0.23749486838747197</v>
      </c>
      <c r="L151" s="87">
        <v>0.24244678141385523</v>
      </c>
      <c r="M151" s="87">
        <v>8.1577443846539782E-2</v>
      </c>
      <c r="N151" s="87">
        <v>0.14729952539687446</v>
      </c>
      <c r="O151" s="87">
        <v>0.26156477058558358</v>
      </c>
      <c r="P151" s="87">
        <v>0.60015794457439908</v>
      </c>
      <c r="Q151" s="87">
        <v>0</v>
      </c>
    </row>
    <row r="152" spans="1:17" x14ac:dyDescent="0.25">
      <c r="A152" s="152" t="s">
        <v>187</v>
      </c>
      <c r="B152" s="151">
        <v>17.913120254682955</v>
      </c>
      <c r="C152" s="151">
        <v>17.813600262952463</v>
      </c>
      <c r="D152" s="151">
        <v>19.816604293877276</v>
      </c>
      <c r="E152" s="151">
        <v>16.561920487329591</v>
      </c>
      <c r="F152" s="151">
        <v>19.71740561163498</v>
      </c>
      <c r="G152" s="151">
        <v>22.893658125771925</v>
      </c>
      <c r="H152" s="151">
        <v>26.235768342407589</v>
      </c>
      <c r="I152" s="151">
        <v>23.900052749684487</v>
      </c>
      <c r="J152" s="151">
        <v>29.449688495003521</v>
      </c>
      <c r="K152" s="151">
        <v>27.198463156598862</v>
      </c>
      <c r="L152" s="151">
        <v>28.564652296117835</v>
      </c>
      <c r="M152" s="151">
        <v>30.730050460255448</v>
      </c>
      <c r="N152" s="151">
        <v>30.093949887926513</v>
      </c>
      <c r="O152" s="151">
        <v>24.472666489258494</v>
      </c>
      <c r="P152" s="151">
        <v>24.141070023215402</v>
      </c>
      <c r="Q152" s="151">
        <v>24.730555752058113</v>
      </c>
    </row>
    <row r="153" spans="1:17" x14ac:dyDescent="0.25">
      <c r="A153" s="243" t="s">
        <v>180</v>
      </c>
      <c r="B153" s="242">
        <v>207.83523595914863</v>
      </c>
      <c r="C153" s="242">
        <v>235.061124181937</v>
      </c>
      <c r="D153" s="242">
        <v>241.05279310594224</v>
      </c>
      <c r="E153" s="242">
        <v>257.75820010728341</v>
      </c>
      <c r="F153" s="242">
        <v>235.42995765492071</v>
      </c>
      <c r="G153" s="242">
        <v>236.3874452753241</v>
      </c>
      <c r="H153" s="242">
        <v>233.7492715802733</v>
      </c>
      <c r="I153" s="242">
        <v>235.48616121898925</v>
      </c>
      <c r="J153" s="242">
        <v>232.48440187066251</v>
      </c>
      <c r="K153" s="242">
        <v>242.84380711820685</v>
      </c>
      <c r="L153" s="242">
        <v>214.81069092057851</v>
      </c>
      <c r="M153" s="242">
        <v>211.61065607002939</v>
      </c>
      <c r="N153" s="242">
        <v>211.8233268634082</v>
      </c>
      <c r="O153" s="242">
        <v>218.85180608989356</v>
      </c>
      <c r="P153" s="242">
        <v>214.9365640444789</v>
      </c>
      <c r="Q153" s="242">
        <v>218.77701428798872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125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42</v>
      </c>
      <c r="B157" s="77">
        <f t="shared" ref="B157:Q157" si="0">SUM(B$158:B$164,B$166:B$167,B$169:B$172)</f>
        <v>0.99999999999999978</v>
      </c>
      <c r="C157" s="77">
        <f t="shared" si="0"/>
        <v>1.0000000000000002</v>
      </c>
      <c r="D157" s="77">
        <f t="shared" si="0"/>
        <v>0.99999999999999978</v>
      </c>
      <c r="E157" s="77">
        <f t="shared" si="0"/>
        <v>1</v>
      </c>
      <c r="F157" s="77">
        <f t="shared" si="0"/>
        <v>0.99999999999999989</v>
      </c>
      <c r="G157" s="77">
        <f t="shared" si="0"/>
        <v>0.99999999999999967</v>
      </c>
      <c r="H157" s="77">
        <f t="shared" si="0"/>
        <v>0.99999999999999989</v>
      </c>
      <c r="I157" s="77">
        <f t="shared" si="0"/>
        <v>1.0000000000000002</v>
      </c>
      <c r="J157" s="77">
        <f t="shared" si="0"/>
        <v>1.0000000000000002</v>
      </c>
      <c r="K157" s="77">
        <f t="shared" si="0"/>
        <v>1</v>
      </c>
      <c r="L157" s="77">
        <f t="shared" si="0"/>
        <v>0.99999999999999978</v>
      </c>
      <c r="M157" s="77">
        <f t="shared" si="0"/>
        <v>1</v>
      </c>
      <c r="N157" s="77">
        <f t="shared" si="0"/>
        <v>1.0000000000000002</v>
      </c>
      <c r="O157" s="77">
        <f t="shared" si="0"/>
        <v>1.0000000000000002</v>
      </c>
      <c r="P157" s="77">
        <f t="shared" si="0"/>
        <v>0.99999999999999956</v>
      </c>
      <c r="Q157" s="77">
        <f t="shared" si="0"/>
        <v>0.99999999999999989</v>
      </c>
    </row>
    <row r="158" spans="1:17" x14ac:dyDescent="0.25">
      <c r="A158" s="132" t="s">
        <v>84</v>
      </c>
      <c r="B158" s="240">
        <f t="shared" ref="B158:Q158" si="1">IF(B$6=0,0,B$6/B$5)</f>
        <v>3.270699163646583E-3</v>
      </c>
      <c r="C158" s="240">
        <f t="shared" si="1"/>
        <v>3.3299635270436024E-3</v>
      </c>
      <c r="D158" s="240">
        <f t="shared" si="1"/>
        <v>3.3931900983125277E-3</v>
      </c>
      <c r="E158" s="240">
        <f t="shared" si="1"/>
        <v>3.4895159539856846E-3</v>
      </c>
      <c r="F158" s="240">
        <f t="shared" si="1"/>
        <v>3.3307185600996627E-3</v>
      </c>
      <c r="G158" s="240">
        <f t="shared" si="1"/>
        <v>3.3137973586809125E-3</v>
      </c>
      <c r="H158" s="240">
        <f t="shared" si="1"/>
        <v>3.2902059648457389E-3</v>
      </c>
      <c r="I158" s="240">
        <f t="shared" si="1"/>
        <v>3.3795160549267458E-3</v>
      </c>
      <c r="J158" s="240">
        <f t="shared" si="1"/>
        <v>3.4843698920688725E-3</v>
      </c>
      <c r="K158" s="240">
        <f t="shared" si="1"/>
        <v>3.3460632694544247E-3</v>
      </c>
      <c r="L158" s="240">
        <f t="shared" si="1"/>
        <v>3.3551765487887407E-3</v>
      </c>
      <c r="M158" s="240">
        <f t="shared" si="1"/>
        <v>3.4538813407605008E-3</v>
      </c>
      <c r="N158" s="240">
        <f t="shared" si="1"/>
        <v>3.4811331437436086E-3</v>
      </c>
      <c r="O158" s="240">
        <f t="shared" si="1"/>
        <v>3.5688073632794224E-3</v>
      </c>
      <c r="P158" s="240">
        <f t="shared" si="1"/>
        <v>3.4017888161769947E-3</v>
      </c>
      <c r="Q158" s="240">
        <f t="shared" si="1"/>
        <v>3.4518620119962269E-3</v>
      </c>
    </row>
    <row r="159" spans="1:17" x14ac:dyDescent="0.25">
      <c r="A159" s="76" t="s">
        <v>83</v>
      </c>
      <c r="B159" s="239">
        <f t="shared" ref="B159:Q159" si="2">IF(B$7=0,0,B$7/B$5)</f>
        <v>1.5332771252871108E-2</v>
      </c>
      <c r="C159" s="239">
        <f t="shared" si="2"/>
        <v>1.5284365924227434E-2</v>
      </c>
      <c r="D159" s="239">
        <f t="shared" si="2"/>
        <v>1.5918050182613289E-2</v>
      </c>
      <c r="E159" s="239">
        <f t="shared" si="2"/>
        <v>1.6198440580689425E-2</v>
      </c>
      <c r="F159" s="239">
        <f t="shared" si="2"/>
        <v>1.5664136513090048E-2</v>
      </c>
      <c r="G159" s="239">
        <f t="shared" si="2"/>
        <v>1.5684069969338993E-2</v>
      </c>
      <c r="H159" s="239">
        <f t="shared" si="2"/>
        <v>1.5771680698604199E-2</v>
      </c>
      <c r="I159" s="239">
        <f t="shared" si="2"/>
        <v>1.6440253597073542E-2</v>
      </c>
      <c r="J159" s="239">
        <f t="shared" si="2"/>
        <v>1.7027504087523817E-2</v>
      </c>
      <c r="K159" s="239">
        <f t="shared" si="2"/>
        <v>1.6152796141024259E-2</v>
      </c>
      <c r="L159" s="239">
        <f t="shared" si="2"/>
        <v>1.6395717654426448E-2</v>
      </c>
      <c r="M159" s="239">
        <f t="shared" si="2"/>
        <v>1.6549979535114182E-2</v>
      </c>
      <c r="N159" s="239">
        <f t="shared" si="2"/>
        <v>1.6993247756278716E-2</v>
      </c>
      <c r="O159" s="239">
        <f t="shared" si="2"/>
        <v>1.7557343757288808E-2</v>
      </c>
      <c r="P159" s="239">
        <f t="shared" si="2"/>
        <v>1.6696192824819239E-2</v>
      </c>
      <c r="Q159" s="239">
        <f t="shared" si="2"/>
        <v>1.7275466271989406E-2</v>
      </c>
    </row>
    <row r="160" spans="1:17" x14ac:dyDescent="0.25">
      <c r="A160" s="76" t="s">
        <v>82</v>
      </c>
      <c r="B160" s="239">
        <f t="shared" ref="B160:Q160" si="3">IF(B$8=0,0,B$8/B$5)</f>
        <v>3.460472380759882E-3</v>
      </c>
      <c r="C160" s="239">
        <f t="shared" si="3"/>
        <v>3.5362839934305174E-3</v>
      </c>
      <c r="D160" s="239">
        <f t="shared" si="3"/>
        <v>3.5984731967758773E-3</v>
      </c>
      <c r="E160" s="239">
        <f t="shared" si="3"/>
        <v>3.6976949979289639E-3</v>
      </c>
      <c r="F160" s="239">
        <f t="shared" si="3"/>
        <v>3.527537043274272E-3</v>
      </c>
      <c r="G160" s="239">
        <f t="shared" si="3"/>
        <v>3.5095534692517181E-3</v>
      </c>
      <c r="H160" s="239">
        <f t="shared" si="3"/>
        <v>3.4587552932981336E-3</v>
      </c>
      <c r="I160" s="239">
        <f t="shared" si="3"/>
        <v>3.5508389102805018E-3</v>
      </c>
      <c r="J160" s="239">
        <f t="shared" si="3"/>
        <v>3.6553918221024365E-3</v>
      </c>
      <c r="K160" s="239">
        <f t="shared" si="3"/>
        <v>3.5263170536160978E-3</v>
      </c>
      <c r="L160" s="239">
        <f t="shared" si="3"/>
        <v>3.5708186561939958E-3</v>
      </c>
      <c r="M160" s="239">
        <f t="shared" si="3"/>
        <v>3.6515687386357394E-3</v>
      </c>
      <c r="N160" s="239">
        <f t="shared" si="3"/>
        <v>3.6926785150359753E-3</v>
      </c>
      <c r="O160" s="239">
        <f t="shared" si="3"/>
        <v>3.7787652212896363E-3</v>
      </c>
      <c r="P160" s="239">
        <f t="shared" si="3"/>
        <v>3.6067593053555362E-3</v>
      </c>
      <c r="Q160" s="239">
        <f t="shared" si="3"/>
        <v>3.6775380231398431E-3</v>
      </c>
    </row>
    <row r="161" spans="1:17" x14ac:dyDescent="0.25">
      <c r="A161" s="76" t="s">
        <v>81</v>
      </c>
      <c r="B161" s="239">
        <f t="shared" ref="B161:Q161" si="4">IF(B$9=0,0,B$9/B$5)</f>
        <v>2.0934278288783175E-2</v>
      </c>
      <c r="C161" s="239">
        <f t="shared" si="4"/>
        <v>2.0935006514508754E-2</v>
      </c>
      <c r="D161" s="239">
        <f t="shared" si="4"/>
        <v>2.1717840831229854E-2</v>
      </c>
      <c r="E161" s="239">
        <f t="shared" si="4"/>
        <v>2.1980162474326853E-2</v>
      </c>
      <c r="F161" s="239">
        <f t="shared" si="4"/>
        <v>2.1337173747379382E-2</v>
      </c>
      <c r="G161" s="239">
        <f t="shared" si="4"/>
        <v>2.1380923042581036E-2</v>
      </c>
      <c r="H161" s="239">
        <f t="shared" si="4"/>
        <v>2.1548917453162397E-2</v>
      </c>
      <c r="I161" s="239">
        <f t="shared" si="4"/>
        <v>2.257355586059874E-2</v>
      </c>
      <c r="J161" s="239">
        <f t="shared" si="4"/>
        <v>2.3472301940168909E-2</v>
      </c>
      <c r="K161" s="239">
        <f t="shared" si="4"/>
        <v>2.2100405540630471E-2</v>
      </c>
      <c r="L161" s="239">
        <f t="shared" si="4"/>
        <v>2.2479665513879577E-2</v>
      </c>
      <c r="M161" s="239">
        <f t="shared" si="4"/>
        <v>2.2659366157847451E-2</v>
      </c>
      <c r="N161" s="239">
        <f t="shared" si="4"/>
        <v>2.3247866484912224E-2</v>
      </c>
      <c r="O161" s="239">
        <f t="shared" si="4"/>
        <v>2.4134880584279834E-2</v>
      </c>
      <c r="P161" s="239">
        <f t="shared" si="4"/>
        <v>2.2934127124130503E-2</v>
      </c>
      <c r="Q161" s="239">
        <f t="shared" si="4"/>
        <v>2.3871924359494631E-2</v>
      </c>
    </row>
    <row r="162" spans="1:17" x14ac:dyDescent="0.25">
      <c r="A162" s="129" t="s">
        <v>80</v>
      </c>
      <c r="B162" s="238">
        <f t="shared" ref="B162:Q162" si="5">IF(B$10=0,0,B$10/B$5)</f>
        <v>9.0679505815714715E-3</v>
      </c>
      <c r="C162" s="238">
        <f t="shared" si="5"/>
        <v>9.2344145720666838E-3</v>
      </c>
      <c r="D162" s="238">
        <f t="shared" si="5"/>
        <v>9.4280622759810358E-3</v>
      </c>
      <c r="E162" s="238">
        <f t="shared" si="5"/>
        <v>9.6946500794947241E-3</v>
      </c>
      <c r="F162" s="238">
        <f t="shared" si="5"/>
        <v>9.2475005723731008E-3</v>
      </c>
      <c r="G162" s="238">
        <f t="shared" si="5"/>
        <v>9.2023127893754077E-3</v>
      </c>
      <c r="H162" s="238">
        <f t="shared" si="5"/>
        <v>9.1384889262357775E-3</v>
      </c>
      <c r="I162" s="238">
        <f t="shared" si="5"/>
        <v>9.4127858066780784E-3</v>
      </c>
      <c r="J162" s="238">
        <f t="shared" si="5"/>
        <v>9.6846255189263902E-3</v>
      </c>
      <c r="K162" s="238">
        <f t="shared" si="5"/>
        <v>9.3356989966569409E-3</v>
      </c>
      <c r="L162" s="238">
        <f t="shared" si="5"/>
        <v>9.3528080797385359E-3</v>
      </c>
      <c r="M162" s="238">
        <f t="shared" si="5"/>
        <v>9.6089093775103204E-3</v>
      </c>
      <c r="N162" s="238">
        <f t="shared" si="5"/>
        <v>9.6953716091112037E-3</v>
      </c>
      <c r="O162" s="238">
        <f t="shared" si="5"/>
        <v>9.9411952494510725E-3</v>
      </c>
      <c r="P162" s="238">
        <f t="shared" si="5"/>
        <v>9.4696067898763364E-3</v>
      </c>
      <c r="Q162" s="238">
        <f t="shared" si="5"/>
        <v>9.602418731841764E-3</v>
      </c>
    </row>
    <row r="163" spans="1:17" x14ac:dyDescent="0.25">
      <c r="A163" s="232" t="s">
        <v>186</v>
      </c>
      <c r="B163" s="241">
        <f t="shared" ref="B163:Q163" si="6">IF(B$15=0,0,B$15/B$5)</f>
        <v>0.67808366066821479</v>
      </c>
      <c r="C163" s="241">
        <f t="shared" si="6"/>
        <v>0.6717904330134058</v>
      </c>
      <c r="D163" s="241">
        <f t="shared" si="6"/>
        <v>0.66526775747653177</v>
      </c>
      <c r="E163" s="241">
        <f t="shared" si="6"/>
        <v>0.655943784966455</v>
      </c>
      <c r="F163" s="241">
        <f t="shared" si="6"/>
        <v>0.67097200537445734</v>
      </c>
      <c r="G163" s="241">
        <f t="shared" si="6"/>
        <v>0.67295753804535985</v>
      </c>
      <c r="H163" s="241">
        <f t="shared" si="6"/>
        <v>0.67506156475203938</v>
      </c>
      <c r="I163" s="241">
        <f t="shared" si="6"/>
        <v>0.66617875346536426</v>
      </c>
      <c r="J163" s="241">
        <f t="shared" si="6"/>
        <v>0.65727396249687042</v>
      </c>
      <c r="K163" s="241">
        <f t="shared" si="6"/>
        <v>0.67301158508751602</v>
      </c>
      <c r="L163" s="241">
        <f t="shared" si="6"/>
        <v>0.67252109789975301</v>
      </c>
      <c r="M163" s="241">
        <f t="shared" si="6"/>
        <v>0.66173816252697348</v>
      </c>
      <c r="N163" s="241">
        <f t="shared" si="6"/>
        <v>0.65920623028699821</v>
      </c>
      <c r="O163" s="241">
        <f t="shared" si="6"/>
        <v>0.64880451981461063</v>
      </c>
      <c r="P163" s="241">
        <f t="shared" si="6"/>
        <v>0.66563335933849954</v>
      </c>
      <c r="Q163" s="241">
        <f t="shared" si="6"/>
        <v>0.66015335851893364</v>
      </c>
    </row>
    <row r="164" spans="1:17" x14ac:dyDescent="0.25">
      <c r="A164" s="127" t="s">
        <v>185</v>
      </c>
      <c r="B164" s="237">
        <f t="shared" ref="B164:Q164" si="7">IF(B$24=0,0,B$24/B$5)</f>
        <v>0.18620569267191925</v>
      </c>
      <c r="C164" s="237">
        <f t="shared" si="7"/>
        <v>0.18979608062312603</v>
      </c>
      <c r="D164" s="237">
        <f t="shared" si="7"/>
        <v>0.19476002426535904</v>
      </c>
      <c r="E164" s="237">
        <f t="shared" si="7"/>
        <v>0.2003345020107522</v>
      </c>
      <c r="F164" s="237">
        <f t="shared" si="7"/>
        <v>0.19123010792515202</v>
      </c>
      <c r="G164" s="237">
        <f t="shared" si="7"/>
        <v>0.18859214137543437</v>
      </c>
      <c r="H164" s="237">
        <f t="shared" si="7"/>
        <v>0.18751190736736609</v>
      </c>
      <c r="I164" s="237">
        <f t="shared" si="7"/>
        <v>0.19297919084158643</v>
      </c>
      <c r="J164" s="237">
        <f t="shared" si="7"/>
        <v>0.19657976994741705</v>
      </c>
      <c r="K164" s="237">
        <f t="shared" si="7"/>
        <v>0.18840481616883378</v>
      </c>
      <c r="L164" s="237">
        <f t="shared" si="7"/>
        <v>0.18624974559736476</v>
      </c>
      <c r="M164" s="237">
        <f t="shared" si="7"/>
        <v>0.1939254055963503</v>
      </c>
      <c r="N164" s="237">
        <f t="shared" si="7"/>
        <v>0.19612767989435198</v>
      </c>
      <c r="O164" s="237">
        <f t="shared" si="7"/>
        <v>0.20323272647619584</v>
      </c>
      <c r="P164" s="237">
        <f t="shared" si="7"/>
        <v>0.19201579947454334</v>
      </c>
      <c r="Q164" s="237">
        <f t="shared" si="7"/>
        <v>0.19468757194068442</v>
      </c>
    </row>
    <row r="165" spans="1:17" x14ac:dyDescent="0.25">
      <c r="A165" s="127" t="s">
        <v>182</v>
      </c>
      <c r="B165" s="237">
        <f t="shared" ref="B165:Q165" si="8">IF(B$35=0,0,B$35/B$5)</f>
        <v>5.1642121533740953E-2</v>
      </c>
      <c r="C165" s="237">
        <f t="shared" si="8"/>
        <v>5.3419208083547408E-2</v>
      </c>
      <c r="D165" s="237">
        <f t="shared" si="8"/>
        <v>5.2685847711095309E-2</v>
      </c>
      <c r="E165" s="237">
        <f t="shared" si="8"/>
        <v>5.470344129450512E-2</v>
      </c>
      <c r="F165" s="237">
        <f t="shared" si="8"/>
        <v>5.2377032107562047E-2</v>
      </c>
      <c r="G165" s="237">
        <f t="shared" si="8"/>
        <v>5.3056913607595908E-2</v>
      </c>
      <c r="H165" s="237">
        <f t="shared" si="8"/>
        <v>5.1833118235722508E-2</v>
      </c>
      <c r="I165" s="237">
        <f t="shared" si="8"/>
        <v>5.2292766476737168E-2</v>
      </c>
      <c r="J165" s="237">
        <f t="shared" si="8"/>
        <v>5.4618222039836434E-2</v>
      </c>
      <c r="K165" s="237">
        <f t="shared" si="8"/>
        <v>5.149235426691056E-2</v>
      </c>
      <c r="L165" s="237">
        <f t="shared" si="8"/>
        <v>5.3366995166224444E-2</v>
      </c>
      <c r="M165" s="237">
        <f t="shared" si="8"/>
        <v>5.4835943504373597E-2</v>
      </c>
      <c r="N165" s="237">
        <f t="shared" si="8"/>
        <v>5.3619305957309966E-2</v>
      </c>
      <c r="O165" s="237">
        <f t="shared" si="8"/>
        <v>5.3750545494283403E-2</v>
      </c>
      <c r="P165" s="237">
        <f t="shared" si="8"/>
        <v>5.2840037088498971E-2</v>
      </c>
      <c r="Q165" s="237">
        <f t="shared" si="8"/>
        <v>5.3106169846507199E-2</v>
      </c>
    </row>
    <row r="166" spans="1:17" x14ac:dyDescent="0.25">
      <c r="A166" s="142" t="s">
        <v>191</v>
      </c>
      <c r="B166" s="235">
        <f t="shared" ref="B166:Q166" si="9">IF(B$36=0,0,B$36/B$5)</f>
        <v>3.8234908294204895E-2</v>
      </c>
      <c r="C166" s="235">
        <f t="shared" si="9"/>
        <v>4.0374631616468135E-2</v>
      </c>
      <c r="D166" s="235">
        <f t="shared" si="9"/>
        <v>3.9286563461713518E-2</v>
      </c>
      <c r="E166" s="235">
        <f t="shared" si="9"/>
        <v>4.2841838360166085E-2</v>
      </c>
      <c r="F166" s="235">
        <f t="shared" si="9"/>
        <v>3.8401125429803555E-2</v>
      </c>
      <c r="G166" s="235">
        <f t="shared" si="9"/>
        <v>3.8408288019677155E-2</v>
      </c>
      <c r="H166" s="235">
        <f t="shared" si="9"/>
        <v>3.6063264755469726E-2</v>
      </c>
      <c r="I166" s="235">
        <f t="shared" si="9"/>
        <v>3.7761803009935438E-2</v>
      </c>
      <c r="J166" s="235">
        <f t="shared" si="9"/>
        <v>3.787419615395924E-2</v>
      </c>
      <c r="K166" s="235">
        <f t="shared" si="9"/>
        <v>3.778326671720586E-2</v>
      </c>
      <c r="L166" s="235">
        <f t="shared" si="9"/>
        <v>3.5708679045704038E-2</v>
      </c>
      <c r="M166" s="235">
        <f t="shared" si="9"/>
        <v>3.6975412958153722E-2</v>
      </c>
      <c r="N166" s="235">
        <f t="shared" si="9"/>
        <v>3.6132553924138118E-2</v>
      </c>
      <c r="O166" s="235">
        <f t="shared" si="9"/>
        <v>3.7673207782061041E-2</v>
      </c>
      <c r="P166" s="235">
        <f t="shared" si="9"/>
        <v>3.7395293556048134E-2</v>
      </c>
      <c r="Q166" s="235">
        <f t="shared" si="9"/>
        <v>3.6906187618319868E-2</v>
      </c>
    </row>
    <row r="167" spans="1:17" x14ac:dyDescent="0.25">
      <c r="A167" s="142" t="s">
        <v>190</v>
      </c>
      <c r="B167" s="235">
        <f t="shared" ref="B167:Q167" si="10">IF(B$42=0,0,B$42/B$5)</f>
        <v>1.3407213239536052E-2</v>
      </c>
      <c r="C167" s="235">
        <f t="shared" si="10"/>
        <v>1.3044576467079272E-2</v>
      </c>
      <c r="D167" s="235">
        <f t="shared" si="10"/>
        <v>1.3399284249381782E-2</v>
      </c>
      <c r="E167" s="235">
        <f t="shared" si="10"/>
        <v>1.1861602934339041E-2</v>
      </c>
      <c r="F167" s="235">
        <f t="shared" si="10"/>
        <v>1.3975906677758488E-2</v>
      </c>
      <c r="G167" s="235">
        <f t="shared" si="10"/>
        <v>1.4648625587918757E-2</v>
      </c>
      <c r="H167" s="235">
        <f t="shared" si="10"/>
        <v>1.5769853480252796E-2</v>
      </c>
      <c r="I167" s="235">
        <f t="shared" si="10"/>
        <v>1.4530963466801735E-2</v>
      </c>
      <c r="J167" s="235">
        <f t="shared" si="10"/>
        <v>1.674402588587719E-2</v>
      </c>
      <c r="K167" s="235">
        <f t="shared" si="10"/>
        <v>1.37090875497047E-2</v>
      </c>
      <c r="L167" s="235">
        <f t="shared" si="10"/>
        <v>1.7658316120520413E-2</v>
      </c>
      <c r="M167" s="235">
        <f t="shared" si="10"/>
        <v>1.7860530546219878E-2</v>
      </c>
      <c r="N167" s="235">
        <f t="shared" si="10"/>
        <v>1.7486752033171838E-2</v>
      </c>
      <c r="O167" s="235">
        <f t="shared" si="10"/>
        <v>1.6077337712222379E-2</v>
      </c>
      <c r="P167" s="235">
        <f t="shared" si="10"/>
        <v>1.5444743532450827E-2</v>
      </c>
      <c r="Q167" s="235">
        <f t="shared" si="10"/>
        <v>1.6199982228187325E-2</v>
      </c>
    </row>
    <row r="168" spans="1:17" x14ac:dyDescent="0.25">
      <c r="A168" s="127" t="s">
        <v>181</v>
      </c>
      <c r="B168" s="236">
        <f t="shared" ref="B168:Q168" si="11">IF(B$43=0,0,B$43/B$5)</f>
        <v>2.0530770755652836E-2</v>
      </c>
      <c r="C168" s="236">
        <f t="shared" si="11"/>
        <v>2.0951522610562729E-2</v>
      </c>
      <c r="D168" s="236">
        <f t="shared" si="11"/>
        <v>2.1423205189289515E-2</v>
      </c>
      <c r="E168" s="236">
        <f t="shared" si="11"/>
        <v>2.2028366695799578E-2</v>
      </c>
      <c r="F168" s="236">
        <f t="shared" si="11"/>
        <v>2.1049749315493683E-2</v>
      </c>
      <c r="G168" s="236">
        <f t="shared" si="11"/>
        <v>2.0917428505774896E-2</v>
      </c>
      <c r="H168" s="236">
        <f t="shared" si="11"/>
        <v>2.0790837625375366E-2</v>
      </c>
      <c r="I168" s="236">
        <f t="shared" si="11"/>
        <v>2.1355060103293279E-2</v>
      </c>
      <c r="J168" s="236">
        <f t="shared" si="11"/>
        <v>2.192775969292679E-2</v>
      </c>
      <c r="K168" s="236">
        <f t="shared" si="11"/>
        <v>2.0976507653581233E-2</v>
      </c>
      <c r="L168" s="236">
        <f t="shared" si="11"/>
        <v>2.0974733422548044E-2</v>
      </c>
      <c r="M168" s="236">
        <f t="shared" si="11"/>
        <v>2.163585429585577E-2</v>
      </c>
      <c r="N168" s="236">
        <f t="shared" si="11"/>
        <v>2.183625980013074E-2</v>
      </c>
      <c r="O168" s="236">
        <f t="shared" si="11"/>
        <v>2.2541294845030053E-2</v>
      </c>
      <c r="P168" s="236">
        <f t="shared" si="11"/>
        <v>2.1424019052490886E-2</v>
      </c>
      <c r="Q168" s="236">
        <f t="shared" si="11"/>
        <v>2.1755652999767606E-2</v>
      </c>
    </row>
    <row r="169" spans="1:17" x14ac:dyDescent="0.25">
      <c r="A169" s="142" t="s">
        <v>189</v>
      </c>
      <c r="B169" s="235">
        <f t="shared" ref="B169:Q169" si="12">IF(B$44=0,0,B$44/B$5)</f>
        <v>7.3557834066839758E-3</v>
      </c>
      <c r="C169" s="235">
        <f t="shared" si="12"/>
        <v>7.7309345396899491E-3</v>
      </c>
      <c r="D169" s="235">
        <f t="shared" si="12"/>
        <v>7.7578793288197705E-3</v>
      </c>
      <c r="E169" s="235">
        <f t="shared" si="12"/>
        <v>8.7393790645387531E-3</v>
      </c>
      <c r="F169" s="235">
        <f t="shared" si="12"/>
        <v>7.6273506232467248E-3</v>
      </c>
      <c r="G169" s="235">
        <f t="shared" si="12"/>
        <v>7.2418356716307305E-3</v>
      </c>
      <c r="H169" s="235">
        <f t="shared" si="12"/>
        <v>7.2304826730436806E-3</v>
      </c>
      <c r="I169" s="235">
        <f t="shared" si="12"/>
        <v>8.0262314783631564E-3</v>
      </c>
      <c r="J169" s="235">
        <f t="shared" si="12"/>
        <v>7.705896771955289E-3</v>
      </c>
      <c r="K169" s="235">
        <f t="shared" si="12"/>
        <v>7.716538529506759E-3</v>
      </c>
      <c r="L169" s="235">
        <f t="shared" si="12"/>
        <v>7.232879851927344E-3</v>
      </c>
      <c r="M169" s="235">
        <f t="shared" si="12"/>
        <v>7.2486897115866013E-3</v>
      </c>
      <c r="N169" s="235">
        <f t="shared" si="12"/>
        <v>7.4691481394779484E-3</v>
      </c>
      <c r="O169" s="235">
        <f t="shared" si="12"/>
        <v>8.5594942063532096E-3</v>
      </c>
      <c r="P169" s="235">
        <f t="shared" si="12"/>
        <v>8.0023704249979066E-3</v>
      </c>
      <c r="Q169" s="235">
        <f t="shared" si="12"/>
        <v>8.1600216737664055E-3</v>
      </c>
    </row>
    <row r="170" spans="1:17" x14ac:dyDescent="0.25">
      <c r="A170" s="142" t="s">
        <v>188</v>
      </c>
      <c r="B170" s="235">
        <f t="shared" ref="B170:Q170" si="13">IF(B$45=0,0,B$45/B$5)</f>
        <v>9.9234305263561241E-3</v>
      </c>
      <c r="C170" s="235">
        <f t="shared" si="13"/>
        <v>1.0052211327666672E-2</v>
      </c>
      <c r="D170" s="235">
        <f t="shared" si="13"/>
        <v>1.0336476673859736E-2</v>
      </c>
      <c r="E170" s="235">
        <f t="shared" si="13"/>
        <v>1.0555704699875636E-2</v>
      </c>
      <c r="F170" s="235">
        <f t="shared" si="13"/>
        <v>1.0107123199475284E-2</v>
      </c>
      <c r="G170" s="235">
        <f t="shared" si="13"/>
        <v>1.0123858472338451E-2</v>
      </c>
      <c r="H170" s="235">
        <f t="shared" si="13"/>
        <v>9.7639176576203007E-3</v>
      </c>
      <c r="I170" s="235">
        <f t="shared" si="13"/>
        <v>1.0021996979241998E-2</v>
      </c>
      <c r="J170" s="235">
        <f t="shared" si="13"/>
        <v>1.023844398818718E-2</v>
      </c>
      <c r="K170" s="235">
        <f t="shared" si="13"/>
        <v>1.0194386835102126E-2</v>
      </c>
      <c r="L170" s="235">
        <f t="shared" si="13"/>
        <v>1.0041814913918905E-2</v>
      </c>
      <c r="M170" s="235">
        <f t="shared" si="13"/>
        <v>1.0419588785809317E-2</v>
      </c>
      <c r="N170" s="235">
        <f t="shared" si="13"/>
        <v>1.0527544319651725E-2</v>
      </c>
      <c r="O170" s="235">
        <f t="shared" si="13"/>
        <v>1.0634132565409536E-2</v>
      </c>
      <c r="P170" s="235">
        <f t="shared" si="13"/>
        <v>1.0137321574639915E-2</v>
      </c>
      <c r="Q170" s="235">
        <f t="shared" si="13"/>
        <v>1.0113798219401707E-2</v>
      </c>
    </row>
    <row r="171" spans="1:17" x14ac:dyDescent="0.25">
      <c r="A171" s="142" t="s">
        <v>187</v>
      </c>
      <c r="B171" s="235">
        <f t="shared" ref="B171:Q171" si="14">IF(B$56=0,0,B$56/B$5)</f>
        <v>3.2515568226127419E-3</v>
      </c>
      <c r="C171" s="235">
        <f t="shared" si="14"/>
        <v>3.1683767432061161E-3</v>
      </c>
      <c r="D171" s="235">
        <f t="shared" si="14"/>
        <v>3.3288491866100079E-3</v>
      </c>
      <c r="E171" s="235">
        <f t="shared" si="14"/>
        <v>2.7332829313851891E-3</v>
      </c>
      <c r="F171" s="235">
        <f t="shared" si="14"/>
        <v>3.3152754927716728E-3</v>
      </c>
      <c r="G171" s="235">
        <f t="shared" si="14"/>
        <v>3.5517343618057095E-3</v>
      </c>
      <c r="H171" s="235">
        <f t="shared" si="14"/>
        <v>3.7964372947113865E-3</v>
      </c>
      <c r="I171" s="235">
        <f t="shared" si="14"/>
        <v>3.3068316456881294E-3</v>
      </c>
      <c r="J171" s="235">
        <f t="shared" si="14"/>
        <v>3.9834189327843227E-3</v>
      </c>
      <c r="K171" s="235">
        <f t="shared" si="14"/>
        <v>3.0655822889723537E-3</v>
      </c>
      <c r="L171" s="235">
        <f t="shared" si="14"/>
        <v>3.7000386567017959E-3</v>
      </c>
      <c r="M171" s="235">
        <f t="shared" si="14"/>
        <v>3.9675757984598539E-3</v>
      </c>
      <c r="N171" s="235">
        <f t="shared" si="14"/>
        <v>3.8395673410010623E-3</v>
      </c>
      <c r="O171" s="235">
        <f t="shared" si="14"/>
        <v>3.347668073267307E-3</v>
      </c>
      <c r="P171" s="235">
        <f t="shared" si="14"/>
        <v>3.2843270528530649E-3</v>
      </c>
      <c r="Q171" s="235">
        <f t="shared" si="14"/>
        <v>3.4818331065994967E-3</v>
      </c>
    </row>
    <row r="172" spans="1:17" x14ac:dyDescent="0.25">
      <c r="A172" s="72" t="s">
        <v>180</v>
      </c>
      <c r="B172" s="234">
        <f t="shared" ref="B172:Q172" si="15">IF(B$57=0,0,B$57/B$5)</f>
        <v>1.1471582702839898E-2</v>
      </c>
      <c r="C172" s="234">
        <f t="shared" si="15"/>
        <v>1.1722721138081175E-2</v>
      </c>
      <c r="D172" s="234">
        <f t="shared" si="15"/>
        <v>1.1807548772811692E-2</v>
      </c>
      <c r="E172" s="234">
        <f t="shared" si="15"/>
        <v>1.1929440946062469E-2</v>
      </c>
      <c r="F172" s="234">
        <f t="shared" si="15"/>
        <v>1.1264038841118424E-2</v>
      </c>
      <c r="G172" s="234">
        <f t="shared" si="15"/>
        <v>1.1385321836606659E-2</v>
      </c>
      <c r="H172" s="234">
        <f t="shared" si="15"/>
        <v>1.1594523683350228E-2</v>
      </c>
      <c r="I172" s="234">
        <f t="shared" si="15"/>
        <v>1.1837278883461422E-2</v>
      </c>
      <c r="J172" s="234">
        <f t="shared" si="15"/>
        <v>1.2276092562159125E-2</v>
      </c>
      <c r="K172" s="234">
        <f t="shared" si="15"/>
        <v>1.1653455821776444E-2</v>
      </c>
      <c r="L172" s="234">
        <f t="shared" si="15"/>
        <v>1.1733241461082391E-2</v>
      </c>
      <c r="M172" s="234">
        <f t="shared" si="15"/>
        <v>1.1940928926578675E-2</v>
      </c>
      <c r="N172" s="234">
        <f t="shared" si="15"/>
        <v>1.2100226552127592E-2</v>
      </c>
      <c r="O172" s="234">
        <f t="shared" si="15"/>
        <v>1.268992119429142E-2</v>
      </c>
      <c r="P172" s="234">
        <f t="shared" si="15"/>
        <v>1.1978310185608382E-2</v>
      </c>
      <c r="Q172" s="234">
        <f t="shared" si="15"/>
        <v>1.2418037295645156E-2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41</v>
      </c>
      <c r="B175" s="77">
        <f t="shared" ref="B175:Q175" si="16">SUM(B$176:B$180,B$182:B$183,B$185:B$186,B$188:B$191)</f>
        <v>1.0000000000000002</v>
      </c>
      <c r="C175" s="77">
        <f t="shared" si="16"/>
        <v>1</v>
      </c>
      <c r="D175" s="77">
        <f t="shared" si="16"/>
        <v>1.0000000000000002</v>
      </c>
      <c r="E175" s="77">
        <f t="shared" si="16"/>
        <v>1.0000000000000002</v>
      </c>
      <c r="F175" s="77">
        <f t="shared" si="16"/>
        <v>1.0000000000000004</v>
      </c>
      <c r="G175" s="77">
        <f t="shared" si="16"/>
        <v>0.99999999999999978</v>
      </c>
      <c r="H175" s="77">
        <f t="shared" si="16"/>
        <v>1.0000000000000002</v>
      </c>
      <c r="I175" s="77">
        <f t="shared" si="16"/>
        <v>1</v>
      </c>
      <c r="J175" s="77">
        <f t="shared" si="16"/>
        <v>1.0000000000000002</v>
      </c>
      <c r="K175" s="77">
        <f t="shared" si="16"/>
        <v>1.0000000000000002</v>
      </c>
      <c r="L175" s="77">
        <f t="shared" si="16"/>
        <v>1.0000000000000002</v>
      </c>
      <c r="M175" s="77">
        <f t="shared" si="16"/>
        <v>0.99999999999999989</v>
      </c>
      <c r="N175" s="77">
        <f t="shared" si="16"/>
        <v>1</v>
      </c>
      <c r="O175" s="77">
        <f t="shared" si="16"/>
        <v>1</v>
      </c>
      <c r="P175" s="77">
        <f t="shared" si="16"/>
        <v>1</v>
      </c>
      <c r="Q175" s="77">
        <f t="shared" si="16"/>
        <v>0.99999999999999989</v>
      </c>
    </row>
    <row r="176" spans="1:17" x14ac:dyDescent="0.25">
      <c r="A176" s="132" t="s">
        <v>84</v>
      </c>
      <c r="B176" s="240">
        <f t="shared" ref="B176:Q176" si="17">IF(B$61=0,0,B$61/B$60)</f>
        <v>1.0003471045226637E-2</v>
      </c>
      <c r="C176" s="240">
        <f t="shared" si="17"/>
        <v>1.000889323491869E-2</v>
      </c>
      <c r="D176" s="240">
        <f t="shared" si="17"/>
        <v>1.004044888032176E-2</v>
      </c>
      <c r="E176" s="240">
        <f t="shared" si="17"/>
        <v>1.0025862370353919E-2</v>
      </c>
      <c r="F176" s="240">
        <f t="shared" si="17"/>
        <v>1.0025994688115096E-2</v>
      </c>
      <c r="G176" s="240">
        <f t="shared" si="17"/>
        <v>1.0043391672404974E-2</v>
      </c>
      <c r="H176" s="240">
        <f t="shared" si="17"/>
        <v>1.0032539231645363E-2</v>
      </c>
      <c r="I176" s="240">
        <f t="shared" si="17"/>
        <v>9.9601545877852429E-3</v>
      </c>
      <c r="J176" s="240">
        <f t="shared" si="17"/>
        <v>9.9933364521768032E-3</v>
      </c>
      <c r="K176" s="240">
        <f t="shared" si="17"/>
        <v>1.0012698890371903E-2</v>
      </c>
      <c r="L176" s="240">
        <f t="shared" si="17"/>
        <v>1.0024635734160396E-2</v>
      </c>
      <c r="M176" s="240">
        <f t="shared" si="17"/>
        <v>1.0051523958117313E-2</v>
      </c>
      <c r="N176" s="240">
        <f t="shared" si="17"/>
        <v>9.9283180791986635E-3</v>
      </c>
      <c r="O176" s="240">
        <f t="shared" si="17"/>
        <v>9.9766723835989328E-3</v>
      </c>
      <c r="P176" s="240">
        <f t="shared" si="17"/>
        <v>9.977656880867887E-3</v>
      </c>
      <c r="Q176" s="240">
        <f t="shared" si="17"/>
        <v>1.0007367692053487E-2</v>
      </c>
    </row>
    <row r="177" spans="1:17" x14ac:dyDescent="0.25">
      <c r="A177" s="76" t="s">
        <v>83</v>
      </c>
      <c r="B177" s="239">
        <f t="shared" ref="B177:Q177" si="18">IF(B$62=0,0,B$62/B$60)</f>
        <v>4.9999774770096518E-2</v>
      </c>
      <c r="C177" s="239">
        <f t="shared" si="18"/>
        <v>5.0139856977473765E-2</v>
      </c>
      <c r="D177" s="239">
        <f t="shared" si="18"/>
        <v>5.05675639299751E-2</v>
      </c>
      <c r="E177" s="239">
        <f t="shared" si="18"/>
        <v>5.0421964156866318E-2</v>
      </c>
      <c r="F177" s="239">
        <f t="shared" si="18"/>
        <v>4.9788799490914463E-2</v>
      </c>
      <c r="G177" s="239">
        <f t="shared" si="18"/>
        <v>5.0200747966972992E-2</v>
      </c>
      <c r="H177" s="239">
        <f t="shared" si="18"/>
        <v>5.0268391141648619E-2</v>
      </c>
      <c r="I177" s="239">
        <f t="shared" si="18"/>
        <v>5.1210930084878092E-2</v>
      </c>
      <c r="J177" s="239">
        <f t="shared" si="18"/>
        <v>5.1617801344308059E-2</v>
      </c>
      <c r="K177" s="239">
        <f t="shared" si="18"/>
        <v>5.0855551600255774E-2</v>
      </c>
      <c r="L177" s="239">
        <f t="shared" si="18"/>
        <v>5.0989519814110387E-2</v>
      </c>
      <c r="M177" s="239">
        <f t="shared" si="18"/>
        <v>5.2435540678491176E-2</v>
      </c>
      <c r="N177" s="239">
        <f t="shared" si="18"/>
        <v>5.159915404533752E-2</v>
      </c>
      <c r="O177" s="239">
        <f t="shared" si="18"/>
        <v>5.2573066863209172E-2</v>
      </c>
      <c r="P177" s="239">
        <f t="shared" si="18"/>
        <v>5.3072435476037405E-2</v>
      </c>
      <c r="Q177" s="239">
        <f t="shared" si="18"/>
        <v>5.2935907129560422E-2</v>
      </c>
    </row>
    <row r="178" spans="1:17" x14ac:dyDescent="0.25">
      <c r="A178" s="76" t="s">
        <v>82</v>
      </c>
      <c r="B178" s="239">
        <f t="shared" ref="B178:Q178" si="19">IF(B$63=0,0,B$63/B$60)</f>
        <v>1.0906736013280349E-2</v>
      </c>
      <c r="C178" s="239">
        <f t="shared" si="19"/>
        <v>1.0914641122922956E-2</v>
      </c>
      <c r="D178" s="239">
        <f t="shared" si="19"/>
        <v>1.0990407493879559E-2</v>
      </c>
      <c r="E178" s="239">
        <f t="shared" si="19"/>
        <v>1.0955812083558301E-2</v>
      </c>
      <c r="F178" s="239">
        <f t="shared" si="19"/>
        <v>1.0963040984048005E-2</v>
      </c>
      <c r="G178" s="239">
        <f t="shared" si="19"/>
        <v>1.0981299900794963E-2</v>
      </c>
      <c r="H178" s="239">
        <f t="shared" si="19"/>
        <v>1.0878669218450487E-2</v>
      </c>
      <c r="I178" s="239">
        <f t="shared" si="19"/>
        <v>1.0900202694193204E-2</v>
      </c>
      <c r="J178" s="239">
        <f t="shared" si="19"/>
        <v>1.0813756278592048E-2</v>
      </c>
      <c r="K178" s="239">
        <f t="shared" si="19"/>
        <v>1.0831423789025331E-2</v>
      </c>
      <c r="L178" s="239">
        <f t="shared" si="19"/>
        <v>1.0791094890460923E-2</v>
      </c>
      <c r="M178" s="239">
        <f t="shared" si="19"/>
        <v>1.0983379091153966E-2</v>
      </c>
      <c r="N178" s="239">
        <f t="shared" si="19"/>
        <v>1.0789366707197025E-2</v>
      </c>
      <c r="O178" s="239">
        <f t="shared" si="19"/>
        <v>1.097306732701156E-2</v>
      </c>
      <c r="P178" s="239">
        <f t="shared" si="19"/>
        <v>1.1026928536785933E-2</v>
      </c>
      <c r="Q178" s="239">
        <f t="shared" si="19"/>
        <v>1.0996565565817107E-2</v>
      </c>
    </row>
    <row r="179" spans="1:17" x14ac:dyDescent="0.25">
      <c r="A179" s="76" t="s">
        <v>81</v>
      </c>
      <c r="B179" s="239">
        <f t="shared" ref="B179:Q179" si="20">IF(B$64=0,0,B$64/B$60)</f>
        <v>7.1035882296779596E-2</v>
      </c>
      <c r="C179" s="239">
        <f t="shared" si="20"/>
        <v>7.0972358220540294E-2</v>
      </c>
      <c r="D179" s="239">
        <f t="shared" si="20"/>
        <v>7.1136316686294429E-2</v>
      </c>
      <c r="E179" s="239">
        <f t="shared" si="20"/>
        <v>7.0979577349165865E-2</v>
      </c>
      <c r="F179" s="239">
        <f t="shared" si="20"/>
        <v>7.0297980275853753E-2</v>
      </c>
      <c r="G179" s="239">
        <f t="shared" si="20"/>
        <v>7.0400911329027843E-2</v>
      </c>
      <c r="H179" s="239">
        <f t="shared" si="20"/>
        <v>7.0540153541141043E-2</v>
      </c>
      <c r="I179" s="239">
        <f t="shared" si="20"/>
        <v>7.183586294848969E-2</v>
      </c>
      <c r="J179" s="239">
        <f t="shared" si="20"/>
        <v>7.301516905001651E-2</v>
      </c>
      <c r="K179" s="239">
        <f t="shared" si="20"/>
        <v>7.3148955437181265E-2</v>
      </c>
      <c r="L179" s="239">
        <f t="shared" si="20"/>
        <v>7.3256354914765121E-2</v>
      </c>
      <c r="M179" s="239">
        <f t="shared" si="20"/>
        <v>7.5053681158104096E-2</v>
      </c>
      <c r="N179" s="239">
        <f t="shared" si="20"/>
        <v>7.3424594548291242E-2</v>
      </c>
      <c r="O179" s="239">
        <f t="shared" si="20"/>
        <v>7.4602319823659918E-2</v>
      </c>
      <c r="P179" s="239">
        <f t="shared" si="20"/>
        <v>7.5596326151244592E-2</v>
      </c>
      <c r="Q179" s="239">
        <f t="shared" si="20"/>
        <v>7.6146532507724185E-2</v>
      </c>
    </row>
    <row r="180" spans="1:17" x14ac:dyDescent="0.25">
      <c r="A180" s="129" t="s">
        <v>80</v>
      </c>
      <c r="B180" s="238">
        <f t="shared" ref="B180:Q180" si="21">IF(B$65=0,0,B$65/B$60)</f>
        <v>2.7910140807060075E-2</v>
      </c>
      <c r="C180" s="238">
        <f t="shared" si="21"/>
        <v>2.7903224535433768E-2</v>
      </c>
      <c r="D180" s="238">
        <f t="shared" si="21"/>
        <v>2.8013953449298766E-2</v>
      </c>
      <c r="E180" s="238">
        <f t="shared" si="21"/>
        <v>2.7968038161248151E-2</v>
      </c>
      <c r="F180" s="238">
        <f t="shared" si="21"/>
        <v>2.7980157235871793E-2</v>
      </c>
      <c r="G180" s="238">
        <f t="shared" si="21"/>
        <v>2.8016410482879364E-2</v>
      </c>
      <c r="H180" s="238">
        <f t="shared" si="21"/>
        <v>2.7981892055121856E-2</v>
      </c>
      <c r="I180" s="238">
        <f t="shared" si="21"/>
        <v>2.7902146468306847E-2</v>
      </c>
      <c r="J180" s="238">
        <f t="shared" si="21"/>
        <v>2.7878484529451377E-2</v>
      </c>
      <c r="K180" s="238">
        <f t="shared" si="21"/>
        <v>2.7809678760531378E-2</v>
      </c>
      <c r="L180" s="238">
        <f t="shared" si="21"/>
        <v>2.7907243352749602E-2</v>
      </c>
      <c r="M180" s="238">
        <f t="shared" si="21"/>
        <v>2.8056240369103133E-2</v>
      </c>
      <c r="N180" s="238">
        <f t="shared" si="21"/>
        <v>2.7646499149726597E-2</v>
      </c>
      <c r="O180" s="238">
        <f t="shared" si="21"/>
        <v>2.7804782313245239E-2</v>
      </c>
      <c r="P180" s="238">
        <f t="shared" si="21"/>
        <v>2.7829371337549483E-2</v>
      </c>
      <c r="Q180" s="238">
        <f t="shared" si="21"/>
        <v>2.7919837326864486E-2</v>
      </c>
    </row>
    <row r="181" spans="1:17" x14ac:dyDescent="0.25">
      <c r="A181" s="127" t="s">
        <v>184</v>
      </c>
      <c r="B181" s="237">
        <f t="shared" ref="B181:Q181" si="22">IF(B$70=0,0,B$70/B$60)</f>
        <v>8.4742171983518286E-2</v>
      </c>
      <c r="C181" s="237">
        <f t="shared" si="22"/>
        <v>8.3196611482540525E-2</v>
      </c>
      <c r="D181" s="237">
        <f t="shared" si="22"/>
        <v>7.8508667333951745E-2</v>
      </c>
      <c r="E181" s="237">
        <f t="shared" si="22"/>
        <v>8.0712390828438604E-2</v>
      </c>
      <c r="F181" s="237">
        <f t="shared" si="22"/>
        <v>7.9334932680853898E-2</v>
      </c>
      <c r="G181" s="237">
        <f t="shared" si="22"/>
        <v>8.056923814262984E-2</v>
      </c>
      <c r="H181" s="237">
        <f t="shared" si="22"/>
        <v>8.3265371933271687E-2</v>
      </c>
      <c r="I181" s="237">
        <f t="shared" si="22"/>
        <v>8.5551689939486614E-2</v>
      </c>
      <c r="J181" s="237">
        <f t="shared" si="22"/>
        <v>8.6413003784739484E-2</v>
      </c>
      <c r="K181" s="237">
        <f t="shared" si="22"/>
        <v>9.4746111834982674E-2</v>
      </c>
      <c r="L181" s="237">
        <f t="shared" si="22"/>
        <v>9.158111938169862E-2</v>
      </c>
      <c r="M181" s="237">
        <f t="shared" si="22"/>
        <v>8.5890178956476451E-2</v>
      </c>
      <c r="N181" s="237">
        <f t="shared" si="22"/>
        <v>9.164265939688096E-2</v>
      </c>
      <c r="O181" s="237">
        <f t="shared" si="22"/>
        <v>8.8981157294189026E-2</v>
      </c>
      <c r="P181" s="237">
        <f t="shared" si="22"/>
        <v>8.6084693503702236E-2</v>
      </c>
      <c r="Q181" s="237">
        <f t="shared" si="22"/>
        <v>8.7023878882751052E-2</v>
      </c>
    </row>
    <row r="182" spans="1:17" x14ac:dyDescent="0.25">
      <c r="A182" s="142" t="s">
        <v>193</v>
      </c>
      <c r="B182" s="235">
        <f t="shared" ref="B182:Q182" si="23">IF(B$71=0,0,B$71/B$60)</f>
        <v>7.4488184061548779E-2</v>
      </c>
      <c r="C182" s="235">
        <f t="shared" si="23"/>
        <v>7.3233061018707551E-2</v>
      </c>
      <c r="D182" s="235">
        <f t="shared" si="23"/>
        <v>6.8495716468598422E-2</v>
      </c>
      <c r="E182" s="235">
        <f t="shared" si="23"/>
        <v>7.0360311048089888E-2</v>
      </c>
      <c r="F182" s="235">
        <f t="shared" si="23"/>
        <v>6.8536898724857243E-2</v>
      </c>
      <c r="G182" s="235">
        <f t="shared" si="23"/>
        <v>6.9773537978814373E-2</v>
      </c>
      <c r="H182" s="235">
        <f t="shared" si="23"/>
        <v>7.2521682866768716E-2</v>
      </c>
      <c r="I182" s="235">
        <f t="shared" si="23"/>
        <v>7.8850465839886905E-2</v>
      </c>
      <c r="J182" s="235">
        <f t="shared" si="23"/>
        <v>7.9618099128426906E-2</v>
      </c>
      <c r="K182" s="235">
        <f t="shared" si="23"/>
        <v>8.764552792585123E-2</v>
      </c>
      <c r="L182" s="235">
        <f t="shared" si="23"/>
        <v>8.4679248406784577E-2</v>
      </c>
      <c r="M182" s="235">
        <f t="shared" si="23"/>
        <v>7.8996236083936147E-2</v>
      </c>
      <c r="N182" s="235">
        <f t="shared" si="23"/>
        <v>8.476050953840257E-2</v>
      </c>
      <c r="O182" s="235">
        <f t="shared" si="23"/>
        <v>8.1998088214999404E-2</v>
      </c>
      <c r="P182" s="235">
        <f t="shared" si="23"/>
        <v>7.9291878486733303E-2</v>
      </c>
      <c r="Q182" s="235">
        <f t="shared" si="23"/>
        <v>8.0106572337098475E-2</v>
      </c>
    </row>
    <row r="183" spans="1:17" x14ac:dyDescent="0.25">
      <c r="A183" s="142" t="s">
        <v>192</v>
      </c>
      <c r="B183" s="235">
        <f t="shared" ref="B183:Q183" si="24">IF(B$82=0,0,B$82/B$60)</f>
        <v>1.0253987921969529E-2</v>
      </c>
      <c r="C183" s="235">
        <f t="shared" si="24"/>
        <v>9.9635504638329996E-3</v>
      </c>
      <c r="D183" s="235">
        <f t="shared" si="24"/>
        <v>1.0012950865353334E-2</v>
      </c>
      <c r="E183" s="235">
        <f t="shared" si="24"/>
        <v>1.0352079780348744E-2</v>
      </c>
      <c r="F183" s="235">
        <f t="shared" si="24"/>
        <v>1.0798033955996664E-2</v>
      </c>
      <c r="G183" s="235">
        <f t="shared" si="24"/>
        <v>1.0795700163815446E-2</v>
      </c>
      <c r="H183" s="235">
        <f t="shared" si="24"/>
        <v>1.0743689066502971E-2</v>
      </c>
      <c r="I183" s="235">
        <f t="shared" si="24"/>
        <v>6.7012240995997412E-3</v>
      </c>
      <c r="J183" s="235">
        <f t="shared" si="24"/>
        <v>6.7949046563125825E-3</v>
      </c>
      <c r="K183" s="235">
        <f t="shared" si="24"/>
        <v>7.1005839091314591E-3</v>
      </c>
      <c r="L183" s="235">
        <f t="shared" si="24"/>
        <v>6.9018709749140176E-3</v>
      </c>
      <c r="M183" s="235">
        <f t="shared" si="24"/>
        <v>6.8939428725403179E-3</v>
      </c>
      <c r="N183" s="235">
        <f t="shared" si="24"/>
        <v>6.8821498584784053E-3</v>
      </c>
      <c r="O183" s="235">
        <f t="shared" si="24"/>
        <v>6.983069079189606E-3</v>
      </c>
      <c r="P183" s="235">
        <f t="shared" si="24"/>
        <v>6.7928150169689677E-3</v>
      </c>
      <c r="Q183" s="235">
        <f t="shared" si="24"/>
        <v>6.9173065456525646E-3</v>
      </c>
    </row>
    <row r="184" spans="1:17" x14ac:dyDescent="0.25">
      <c r="A184" s="127" t="s">
        <v>182</v>
      </c>
      <c r="B184" s="237">
        <f t="shared" ref="B184:Q184" si="25">IF(B$83=0,0,B$83/B$60)</f>
        <v>0.5241449078692928</v>
      </c>
      <c r="C184" s="237">
        <f t="shared" si="25"/>
        <v>0.5264514704551968</v>
      </c>
      <c r="D184" s="237">
        <f t="shared" si="25"/>
        <v>0.53034112037206882</v>
      </c>
      <c r="E184" s="237">
        <f t="shared" si="25"/>
        <v>0.52825708918852332</v>
      </c>
      <c r="F184" s="237">
        <f t="shared" si="25"/>
        <v>0.5310799605036548</v>
      </c>
      <c r="G184" s="237">
        <f t="shared" si="25"/>
        <v>0.53026297626010954</v>
      </c>
      <c r="H184" s="237">
        <f t="shared" si="25"/>
        <v>0.52841948228195668</v>
      </c>
      <c r="I184" s="237">
        <f t="shared" si="25"/>
        <v>0.52129533263066885</v>
      </c>
      <c r="J184" s="237">
        <f t="shared" si="25"/>
        <v>0.51986150873302972</v>
      </c>
      <c r="K184" s="237">
        <f t="shared" si="25"/>
        <v>0.5106937776625543</v>
      </c>
      <c r="L184" s="237">
        <f t="shared" si="25"/>
        <v>0.51439711830698442</v>
      </c>
      <c r="M184" s="237">
        <f t="shared" si="25"/>
        <v>0.51449536205340818</v>
      </c>
      <c r="N184" s="237">
        <f t="shared" si="25"/>
        <v>0.51458271103389686</v>
      </c>
      <c r="O184" s="237">
        <f t="shared" si="25"/>
        <v>0.51219856245409823</v>
      </c>
      <c r="P184" s="237">
        <f t="shared" si="25"/>
        <v>0.51244401318331767</v>
      </c>
      <c r="Q184" s="237">
        <f t="shared" si="25"/>
        <v>0.50857247568032315</v>
      </c>
    </row>
    <row r="185" spans="1:17" x14ac:dyDescent="0.25">
      <c r="A185" s="142" t="s">
        <v>191</v>
      </c>
      <c r="B185" s="235">
        <f t="shared" ref="B185:Q185" si="26">IF(B$84=0,0,B$84/B$60)</f>
        <v>0.37950903857900997</v>
      </c>
      <c r="C185" s="235">
        <f t="shared" si="26"/>
        <v>0.38926399247958932</v>
      </c>
      <c r="D185" s="235">
        <f t="shared" si="26"/>
        <v>0.38903362369817834</v>
      </c>
      <c r="E185" s="235">
        <f t="shared" si="26"/>
        <v>0.41271060029188877</v>
      </c>
      <c r="F185" s="235">
        <f t="shared" si="26"/>
        <v>0.38830732951745772</v>
      </c>
      <c r="G185" s="235">
        <f t="shared" si="26"/>
        <v>0.37805531968234429</v>
      </c>
      <c r="H185" s="235">
        <f t="shared" si="26"/>
        <v>0.36506343732402557</v>
      </c>
      <c r="I185" s="235">
        <f t="shared" si="26"/>
        <v>0.3803333726972104</v>
      </c>
      <c r="J185" s="235">
        <f t="shared" si="26"/>
        <v>0.35312231644444519</v>
      </c>
      <c r="K185" s="235">
        <f t="shared" si="26"/>
        <v>0.36706552817531013</v>
      </c>
      <c r="L185" s="235">
        <f t="shared" si="26"/>
        <v>0.33715911097501677</v>
      </c>
      <c r="M185" s="235">
        <f t="shared" si="26"/>
        <v>0.33868182457389739</v>
      </c>
      <c r="N185" s="235">
        <f t="shared" si="26"/>
        <v>0.35091481953748632</v>
      </c>
      <c r="O185" s="235">
        <f t="shared" si="26"/>
        <v>0.37395040106374905</v>
      </c>
      <c r="P185" s="235">
        <f t="shared" si="26"/>
        <v>0.36566941155111077</v>
      </c>
      <c r="Q185" s="235">
        <f t="shared" si="26"/>
        <v>0.34054097865973887</v>
      </c>
    </row>
    <row r="186" spans="1:17" x14ac:dyDescent="0.25">
      <c r="A186" s="142" t="s">
        <v>190</v>
      </c>
      <c r="B186" s="235">
        <f t="shared" ref="B186:Q186" si="27">IF(B$90=0,0,B$90/B$60)</f>
        <v>0.1446358692902831</v>
      </c>
      <c r="C186" s="235">
        <f t="shared" si="27"/>
        <v>0.13718747797560746</v>
      </c>
      <c r="D186" s="235">
        <f t="shared" si="27"/>
        <v>0.14130749667389053</v>
      </c>
      <c r="E186" s="235">
        <f t="shared" si="27"/>
        <v>0.11554648889663484</v>
      </c>
      <c r="F186" s="235">
        <f t="shared" si="27"/>
        <v>0.14277263098619705</v>
      </c>
      <c r="G186" s="235">
        <f t="shared" si="27"/>
        <v>0.15220765657776542</v>
      </c>
      <c r="H186" s="235">
        <f t="shared" si="27"/>
        <v>0.16335604495793102</v>
      </c>
      <c r="I186" s="235">
        <f t="shared" si="27"/>
        <v>0.14096195993345856</v>
      </c>
      <c r="J186" s="235">
        <f t="shared" si="27"/>
        <v>0.1667391922885845</v>
      </c>
      <c r="K186" s="235">
        <f t="shared" si="27"/>
        <v>0.14362824948724404</v>
      </c>
      <c r="L186" s="235">
        <f t="shared" si="27"/>
        <v>0.17723800733196762</v>
      </c>
      <c r="M186" s="235">
        <f t="shared" si="27"/>
        <v>0.17581353747951081</v>
      </c>
      <c r="N186" s="235">
        <f t="shared" si="27"/>
        <v>0.16366789149641048</v>
      </c>
      <c r="O186" s="235">
        <f t="shared" si="27"/>
        <v>0.13824816139034937</v>
      </c>
      <c r="P186" s="235">
        <f t="shared" si="27"/>
        <v>0.14677460163220696</v>
      </c>
      <c r="Q186" s="235">
        <f t="shared" si="27"/>
        <v>0.16803149702058431</v>
      </c>
    </row>
    <row r="187" spans="1:17" x14ac:dyDescent="0.25">
      <c r="A187" s="127" t="s">
        <v>181</v>
      </c>
      <c r="B187" s="236">
        <f t="shared" ref="B187:Q187" si="28">IF(B$91=0,0,B$91/B$60)</f>
        <v>9.987502275028691E-2</v>
      </c>
      <c r="C187" s="236">
        <f t="shared" si="28"/>
        <v>9.9679319570832703E-2</v>
      </c>
      <c r="D187" s="236">
        <f t="shared" si="28"/>
        <v>9.9673276203470301E-2</v>
      </c>
      <c r="E187" s="236">
        <f t="shared" si="28"/>
        <v>9.9702273499618646E-2</v>
      </c>
      <c r="F187" s="236">
        <f t="shared" si="28"/>
        <v>0.10049065830185291</v>
      </c>
      <c r="G187" s="236">
        <f t="shared" si="28"/>
        <v>9.9815632799903825E-2</v>
      </c>
      <c r="H187" s="236">
        <f t="shared" si="28"/>
        <v>9.9667712332376424E-2</v>
      </c>
      <c r="I187" s="236">
        <f t="shared" si="28"/>
        <v>9.9763672016403224E-2</v>
      </c>
      <c r="J187" s="236">
        <f t="shared" si="28"/>
        <v>9.9839266211480232E-2</v>
      </c>
      <c r="K187" s="236">
        <f t="shared" si="28"/>
        <v>9.9216369367030155E-2</v>
      </c>
      <c r="L187" s="236">
        <f t="shared" si="28"/>
        <v>9.9831116370381001E-2</v>
      </c>
      <c r="M187" s="236">
        <f t="shared" si="28"/>
        <v>0.10080746045254578</v>
      </c>
      <c r="N187" s="236">
        <f t="shared" si="28"/>
        <v>0.10041585843468247</v>
      </c>
      <c r="O187" s="236">
        <f t="shared" si="28"/>
        <v>0.10046273914060798</v>
      </c>
      <c r="P187" s="236">
        <f t="shared" si="28"/>
        <v>0.10042752351409107</v>
      </c>
      <c r="Q187" s="236">
        <f t="shared" si="28"/>
        <v>9.9851509745058686E-2</v>
      </c>
    </row>
    <row r="188" spans="1:17" x14ac:dyDescent="0.25">
      <c r="A188" s="142" t="s">
        <v>189</v>
      </c>
      <c r="B188" s="235">
        <f t="shared" ref="B188:Q188" si="29">IF(B$92=0,0,B$92/B$60)</f>
        <v>3.7704745182033705E-2</v>
      </c>
      <c r="C188" s="235">
        <f t="shared" si="29"/>
        <v>3.8616545342246476E-2</v>
      </c>
      <c r="D188" s="235">
        <f t="shared" si="29"/>
        <v>3.8427852789394285E-2</v>
      </c>
      <c r="E188" s="235">
        <f t="shared" si="29"/>
        <v>4.1370101409563299E-2</v>
      </c>
      <c r="F188" s="235">
        <f t="shared" si="29"/>
        <v>3.948088365969829E-2</v>
      </c>
      <c r="G188" s="235">
        <f t="shared" si="29"/>
        <v>3.7909826663689632E-2</v>
      </c>
      <c r="H188" s="235">
        <f t="shared" si="29"/>
        <v>3.5769877052402525E-2</v>
      </c>
      <c r="I188" s="235">
        <f t="shared" si="29"/>
        <v>3.8569951454283602E-2</v>
      </c>
      <c r="J188" s="235">
        <f t="shared" si="29"/>
        <v>3.4252063449067185E-2</v>
      </c>
      <c r="K188" s="235">
        <f t="shared" si="29"/>
        <v>3.6309765892696612E-2</v>
      </c>
      <c r="L188" s="235">
        <f t="shared" si="29"/>
        <v>3.2769484987590386E-2</v>
      </c>
      <c r="M188" s="235">
        <f t="shared" si="29"/>
        <v>3.4507635347260042E-2</v>
      </c>
      <c r="N188" s="235">
        <f t="shared" si="29"/>
        <v>3.482589092773726E-2</v>
      </c>
      <c r="O188" s="235">
        <f t="shared" si="29"/>
        <v>4.070975693813389E-2</v>
      </c>
      <c r="P188" s="235">
        <f t="shared" si="29"/>
        <v>3.886728783559356E-2</v>
      </c>
      <c r="Q188" s="235">
        <f t="shared" si="29"/>
        <v>3.6782210763773603E-2</v>
      </c>
    </row>
    <row r="189" spans="1:17" x14ac:dyDescent="0.25">
      <c r="A189" s="142" t="s">
        <v>188</v>
      </c>
      <c r="B189" s="235">
        <f t="shared" ref="B189:Q189" si="30">IF(B$93=0,0,B$93/B$60)</f>
        <v>4.6610518844740059E-2</v>
      </c>
      <c r="C189" s="235">
        <f t="shared" si="30"/>
        <v>4.6698977247088033E-2</v>
      </c>
      <c r="D189" s="235">
        <f t="shared" si="30"/>
        <v>4.5879819261400868E-2</v>
      </c>
      <c r="E189" s="235">
        <f t="shared" si="30"/>
        <v>4.6327118960982537E-2</v>
      </c>
      <c r="F189" s="235">
        <f t="shared" si="30"/>
        <v>4.5869781497246333E-2</v>
      </c>
      <c r="G189" s="235">
        <f t="shared" si="30"/>
        <v>4.5748085755578274E-2</v>
      </c>
      <c r="H189" s="235">
        <f t="shared" si="30"/>
        <v>4.6885738314652911E-2</v>
      </c>
      <c r="I189" s="235">
        <f t="shared" si="30"/>
        <v>4.7965386735789775E-2</v>
      </c>
      <c r="J189" s="235">
        <f t="shared" si="30"/>
        <v>4.8813470453171783E-2</v>
      </c>
      <c r="K189" s="235">
        <f t="shared" si="30"/>
        <v>4.8165951796008084E-2</v>
      </c>
      <c r="L189" s="235">
        <f t="shared" si="30"/>
        <v>4.9077665389514032E-2</v>
      </c>
      <c r="M189" s="235">
        <f t="shared" si="30"/>
        <v>4.8728619255765111E-2</v>
      </c>
      <c r="N189" s="235">
        <f t="shared" si="30"/>
        <v>4.875316059966317E-2</v>
      </c>
      <c r="O189" s="235">
        <f t="shared" si="30"/>
        <v>4.6771493150355503E-2</v>
      </c>
      <c r="P189" s="235">
        <f t="shared" si="30"/>
        <v>4.7251936719699794E-2</v>
      </c>
      <c r="Q189" s="235">
        <f t="shared" si="30"/>
        <v>4.7708016160441215E-2</v>
      </c>
    </row>
    <row r="190" spans="1:17" x14ac:dyDescent="0.25">
      <c r="A190" s="142" t="s">
        <v>187</v>
      </c>
      <c r="B190" s="235">
        <f t="shared" ref="B190:Q190" si="31">IF(B$104=0,0,B$104/B$60)</f>
        <v>1.5559758723513147E-2</v>
      </c>
      <c r="C190" s="235">
        <f t="shared" si="31"/>
        <v>1.4363796981498181E-2</v>
      </c>
      <c r="D190" s="235">
        <f t="shared" si="31"/>
        <v>1.536560415267514E-2</v>
      </c>
      <c r="E190" s="235">
        <f t="shared" si="31"/>
        <v>1.2005053129072836E-2</v>
      </c>
      <c r="F190" s="235">
        <f t="shared" si="31"/>
        <v>1.5139993144908282E-2</v>
      </c>
      <c r="G190" s="235">
        <f t="shared" si="31"/>
        <v>1.6157720380635926E-2</v>
      </c>
      <c r="H190" s="235">
        <f t="shared" si="31"/>
        <v>1.7012096965321001E-2</v>
      </c>
      <c r="I190" s="235">
        <f t="shared" si="31"/>
        <v>1.32283338263298E-2</v>
      </c>
      <c r="J190" s="235">
        <f t="shared" si="31"/>
        <v>1.6773732309241306E-2</v>
      </c>
      <c r="K190" s="235">
        <f t="shared" si="31"/>
        <v>1.4740651678325428E-2</v>
      </c>
      <c r="L190" s="235">
        <f t="shared" si="31"/>
        <v>1.7983965993276591E-2</v>
      </c>
      <c r="M190" s="235">
        <f t="shared" si="31"/>
        <v>1.7571205849520637E-2</v>
      </c>
      <c r="N190" s="235">
        <f t="shared" si="31"/>
        <v>1.683680690728203E-2</v>
      </c>
      <c r="O190" s="235">
        <f t="shared" si="31"/>
        <v>1.2981489052118579E-2</v>
      </c>
      <c r="P190" s="235">
        <f t="shared" si="31"/>
        <v>1.4308298958797719E-2</v>
      </c>
      <c r="Q190" s="235">
        <f t="shared" si="31"/>
        <v>1.5361282820843874E-2</v>
      </c>
    </row>
    <row r="191" spans="1:17" x14ac:dyDescent="0.25">
      <c r="A191" s="72" t="s">
        <v>180</v>
      </c>
      <c r="B191" s="234">
        <f t="shared" ref="B191:Q191" si="32">IF(B$105=0,0,B$105/B$60)</f>
        <v>0.12138189246445866</v>
      </c>
      <c r="C191" s="234">
        <f t="shared" si="32"/>
        <v>0.12073362440014059</v>
      </c>
      <c r="D191" s="234">
        <f t="shared" si="32"/>
        <v>0.12072824565073949</v>
      </c>
      <c r="E191" s="234">
        <f t="shared" si="32"/>
        <v>0.12097699236222666</v>
      </c>
      <c r="F191" s="234">
        <f t="shared" si="32"/>
        <v>0.12003847583883576</v>
      </c>
      <c r="G191" s="234">
        <f t="shared" si="32"/>
        <v>0.11970939144527626</v>
      </c>
      <c r="H191" s="234">
        <f t="shared" si="32"/>
        <v>0.11894578826438819</v>
      </c>
      <c r="I191" s="234">
        <f t="shared" si="32"/>
        <v>0.12158000862978799</v>
      </c>
      <c r="J191" s="234">
        <f t="shared" si="32"/>
        <v>0.12056767361620614</v>
      </c>
      <c r="K191" s="234">
        <f t="shared" si="32"/>
        <v>0.12268543265806744</v>
      </c>
      <c r="L191" s="234">
        <f t="shared" si="32"/>
        <v>0.1212217972346898</v>
      </c>
      <c r="M191" s="234">
        <f t="shared" si="32"/>
        <v>0.12222663328259971</v>
      </c>
      <c r="N191" s="234">
        <f t="shared" si="32"/>
        <v>0.11997083860478869</v>
      </c>
      <c r="O191" s="234">
        <f t="shared" si="32"/>
        <v>0.12242763240037975</v>
      </c>
      <c r="P191" s="234">
        <f t="shared" si="32"/>
        <v>0.12354105141640381</v>
      </c>
      <c r="Q191" s="234">
        <f t="shared" si="32"/>
        <v>0.12654592546984719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40</v>
      </c>
      <c r="B194" s="77">
        <f t="shared" ref="B194:Q194" si="33">SUM(B$195:B$199,B$201:B$202,B$204:B$205,B$207:B$210)</f>
        <v>0.99999999999999956</v>
      </c>
      <c r="C194" s="77">
        <f t="shared" si="33"/>
        <v>0.99999999999999956</v>
      </c>
      <c r="D194" s="77">
        <f t="shared" si="33"/>
        <v>1.0000000000000002</v>
      </c>
      <c r="E194" s="77">
        <f t="shared" si="33"/>
        <v>1</v>
      </c>
      <c r="F194" s="77">
        <f t="shared" si="33"/>
        <v>1</v>
      </c>
      <c r="G194" s="77">
        <f t="shared" si="33"/>
        <v>0.99999999999999989</v>
      </c>
      <c r="H194" s="77">
        <f t="shared" si="33"/>
        <v>1</v>
      </c>
      <c r="I194" s="77">
        <f t="shared" si="33"/>
        <v>0.99999999999999978</v>
      </c>
      <c r="J194" s="77">
        <f t="shared" si="33"/>
        <v>1</v>
      </c>
      <c r="K194" s="77">
        <f t="shared" si="33"/>
        <v>0.99999999999999978</v>
      </c>
      <c r="L194" s="77">
        <f t="shared" si="33"/>
        <v>1</v>
      </c>
      <c r="M194" s="77">
        <f t="shared" si="33"/>
        <v>1</v>
      </c>
      <c r="N194" s="77">
        <f t="shared" si="33"/>
        <v>0.99999999999999978</v>
      </c>
      <c r="O194" s="77">
        <f t="shared" si="33"/>
        <v>0.99999999999999978</v>
      </c>
      <c r="P194" s="77">
        <f t="shared" si="33"/>
        <v>1</v>
      </c>
      <c r="Q194" s="77">
        <f t="shared" si="33"/>
        <v>1.0000000000000002</v>
      </c>
    </row>
    <row r="195" spans="1:17" x14ac:dyDescent="0.25">
      <c r="A195" s="132" t="s">
        <v>84</v>
      </c>
      <c r="B195" s="240">
        <f t="shared" ref="B195:Q195" si="34">IF(B$109=0,0,B$109/B$108)</f>
        <v>1.1022418029223534E-2</v>
      </c>
      <c r="C195" s="240">
        <f t="shared" si="34"/>
        <v>1.1028394178935669E-2</v>
      </c>
      <c r="D195" s="240">
        <f t="shared" si="34"/>
        <v>1.1036575421374402E-2</v>
      </c>
      <c r="E195" s="240">
        <f t="shared" si="34"/>
        <v>1.102534450149505E-2</v>
      </c>
      <c r="F195" s="240">
        <f t="shared" si="34"/>
        <v>1.102008470863956E-2</v>
      </c>
      <c r="G195" s="240">
        <f t="shared" si="34"/>
        <v>1.1045006218321834E-2</v>
      </c>
      <c r="H195" s="240">
        <f t="shared" si="34"/>
        <v>1.1058209977563568E-2</v>
      </c>
      <c r="I195" s="240">
        <f t="shared" si="34"/>
        <v>1.1064113480125905E-2</v>
      </c>
      <c r="J195" s="240">
        <f t="shared" si="34"/>
        <v>1.110222839557129E-2</v>
      </c>
      <c r="K195" s="240">
        <f t="shared" si="34"/>
        <v>1.1115517085925725E-2</v>
      </c>
      <c r="L195" s="240">
        <f t="shared" si="34"/>
        <v>1.1149083395083253E-2</v>
      </c>
      <c r="M195" s="240">
        <f t="shared" si="34"/>
        <v>1.115956499405717E-2</v>
      </c>
      <c r="N195" s="240">
        <f t="shared" si="34"/>
        <v>1.1132771964523508E-2</v>
      </c>
      <c r="O195" s="240">
        <f t="shared" si="34"/>
        <v>1.1135026038436876E-2</v>
      </c>
      <c r="P195" s="240">
        <f t="shared" si="34"/>
        <v>1.1127521833307882E-2</v>
      </c>
      <c r="Q195" s="240">
        <f t="shared" si="34"/>
        <v>1.1135383112650839E-2</v>
      </c>
    </row>
    <row r="196" spans="1:17" x14ac:dyDescent="0.25">
      <c r="A196" s="76" t="s">
        <v>83</v>
      </c>
      <c r="B196" s="239">
        <f t="shared" ref="B196:Q196" si="35">IF(B$110=0,0,B$110/B$108)</f>
        <v>7.0166046746658717E-2</v>
      </c>
      <c r="C196" s="239">
        <f t="shared" si="35"/>
        <v>6.8923336045339956E-2</v>
      </c>
      <c r="D196" s="239">
        <f t="shared" si="35"/>
        <v>6.8569402280466582E-2</v>
      </c>
      <c r="E196" s="239">
        <f t="shared" si="35"/>
        <v>6.8797566378403979E-2</v>
      </c>
      <c r="F196" s="239">
        <f t="shared" si="35"/>
        <v>6.9101088201786356E-2</v>
      </c>
      <c r="G196" s="239">
        <f t="shared" si="35"/>
        <v>6.8808135577536511E-2</v>
      </c>
      <c r="H196" s="239">
        <f t="shared" si="35"/>
        <v>6.9059549088933303E-2</v>
      </c>
      <c r="I196" s="239">
        <f t="shared" si="35"/>
        <v>7.0011445805020167E-2</v>
      </c>
      <c r="J196" s="239">
        <f t="shared" si="35"/>
        <v>7.0464537931079929E-2</v>
      </c>
      <c r="K196" s="239">
        <f t="shared" si="35"/>
        <v>6.9348970301411225E-2</v>
      </c>
      <c r="L196" s="239">
        <f t="shared" si="35"/>
        <v>6.9826883368779319E-2</v>
      </c>
      <c r="M196" s="239">
        <f t="shared" si="35"/>
        <v>7.1134773571552304E-2</v>
      </c>
      <c r="N196" s="239">
        <f t="shared" si="35"/>
        <v>7.1215892229841538E-2</v>
      </c>
      <c r="O196" s="239">
        <f t="shared" si="35"/>
        <v>7.1089448784689799E-2</v>
      </c>
      <c r="P196" s="239">
        <f t="shared" si="35"/>
        <v>7.1117967699735427E-2</v>
      </c>
      <c r="Q196" s="239">
        <f t="shared" si="35"/>
        <v>7.1008487949702506E-2</v>
      </c>
    </row>
    <row r="197" spans="1:17" x14ac:dyDescent="0.25">
      <c r="A197" s="76" t="s">
        <v>82</v>
      </c>
      <c r="B197" s="239">
        <f t="shared" ref="B197:Q197" si="36">IF(B$111=0,0,B$111/B$108)</f>
        <v>1.2391106409210591E-2</v>
      </c>
      <c r="C197" s="239">
        <f t="shared" si="36"/>
        <v>1.2173910092529381E-2</v>
      </c>
      <c r="D197" s="239">
        <f t="shared" si="36"/>
        <v>1.212003629231782E-2</v>
      </c>
      <c r="E197" s="239">
        <f t="shared" si="36"/>
        <v>1.2159544543770131E-2</v>
      </c>
      <c r="F197" s="239">
        <f t="shared" si="36"/>
        <v>1.2212809469337109E-2</v>
      </c>
      <c r="G197" s="239">
        <f t="shared" si="36"/>
        <v>1.217553522897797E-2</v>
      </c>
      <c r="H197" s="239">
        <f t="shared" si="36"/>
        <v>1.221593777057859E-2</v>
      </c>
      <c r="I197" s="239">
        <f t="shared" si="36"/>
        <v>1.2427385853030054E-2</v>
      </c>
      <c r="J197" s="239">
        <f t="shared" si="36"/>
        <v>1.2466737364662353E-2</v>
      </c>
      <c r="K197" s="239">
        <f t="shared" si="36"/>
        <v>1.2315105772035304E-2</v>
      </c>
      <c r="L197" s="239">
        <f t="shared" si="36"/>
        <v>1.2392351898513872E-2</v>
      </c>
      <c r="M197" s="239">
        <f t="shared" si="36"/>
        <v>1.25718165110703E-2</v>
      </c>
      <c r="N197" s="239">
        <f t="shared" si="36"/>
        <v>1.2605074382732371E-2</v>
      </c>
      <c r="O197" s="239">
        <f t="shared" si="36"/>
        <v>1.259935823208903E-2</v>
      </c>
      <c r="P197" s="239">
        <f t="shared" si="36"/>
        <v>1.2597257545187032E-2</v>
      </c>
      <c r="Q197" s="239">
        <f t="shared" si="36"/>
        <v>1.2556373615056611E-2</v>
      </c>
    </row>
    <row r="198" spans="1:17" x14ac:dyDescent="0.25">
      <c r="A198" s="76" t="s">
        <v>81</v>
      </c>
      <c r="B198" s="239">
        <f t="shared" ref="B198:Q198" si="37">IF(B$112=0,0,B$112/B$108)</f>
        <v>0.10015230508774284</v>
      </c>
      <c r="C198" s="239">
        <f t="shared" si="37"/>
        <v>9.9040477998416379E-2</v>
      </c>
      <c r="D198" s="239">
        <f t="shared" si="37"/>
        <v>9.8731757951505669E-2</v>
      </c>
      <c r="E198" s="239">
        <f t="shared" si="37"/>
        <v>9.8909388451836652E-2</v>
      </c>
      <c r="F198" s="239">
        <f t="shared" si="37"/>
        <v>9.9138167054993884E-2</v>
      </c>
      <c r="G198" s="239">
        <f t="shared" si="37"/>
        <v>9.8874064007802534E-2</v>
      </c>
      <c r="H198" s="239">
        <f t="shared" si="37"/>
        <v>9.9184835806744767E-2</v>
      </c>
      <c r="I198" s="239">
        <f t="shared" si="37"/>
        <v>9.9874487463199574E-2</v>
      </c>
      <c r="J198" s="239">
        <f t="shared" si="37"/>
        <v>0.10068625442139566</v>
      </c>
      <c r="K198" s="239">
        <f t="shared" si="37"/>
        <v>9.9342791432388583E-2</v>
      </c>
      <c r="L198" s="239">
        <f t="shared" si="37"/>
        <v>9.9999895781037573E-2</v>
      </c>
      <c r="M198" s="239">
        <f t="shared" si="37"/>
        <v>0.10158997972880136</v>
      </c>
      <c r="N198" s="239">
        <f t="shared" si="37"/>
        <v>0.10150549039608997</v>
      </c>
      <c r="O198" s="239">
        <f t="shared" si="37"/>
        <v>0.1013028521712637</v>
      </c>
      <c r="P198" s="239">
        <f t="shared" si="37"/>
        <v>0.101427322016484</v>
      </c>
      <c r="Q198" s="239">
        <f t="shared" si="37"/>
        <v>0.10150971934723832</v>
      </c>
    </row>
    <row r="199" spans="1:17" x14ac:dyDescent="0.25">
      <c r="A199" s="129" t="s">
        <v>80</v>
      </c>
      <c r="B199" s="238">
        <f t="shared" ref="B199:Q199" si="38">IF(B$113=0,0,B$113/B$108)</f>
        <v>3.08627704818259E-2</v>
      </c>
      <c r="C199" s="238">
        <f t="shared" si="38"/>
        <v>3.0879503701019873E-2</v>
      </c>
      <c r="D199" s="238">
        <f t="shared" si="38"/>
        <v>3.0902411179848314E-2</v>
      </c>
      <c r="E199" s="238">
        <f t="shared" si="38"/>
        <v>3.0870964604186146E-2</v>
      </c>
      <c r="F199" s="238">
        <f t="shared" si="38"/>
        <v>3.0856237184190772E-2</v>
      </c>
      <c r="G199" s="238">
        <f t="shared" si="38"/>
        <v>3.0926017411301136E-2</v>
      </c>
      <c r="H199" s="238">
        <f t="shared" si="38"/>
        <v>3.0962987937177982E-2</v>
      </c>
      <c r="I199" s="238">
        <f t="shared" si="38"/>
        <v>3.1026641918703343E-2</v>
      </c>
      <c r="J199" s="238">
        <f t="shared" si="38"/>
        <v>3.108623950759961E-2</v>
      </c>
      <c r="K199" s="238">
        <f t="shared" si="38"/>
        <v>3.1123447840592029E-2</v>
      </c>
      <c r="L199" s="238">
        <f t="shared" si="38"/>
        <v>3.12174335062331E-2</v>
      </c>
      <c r="M199" s="238">
        <f t="shared" si="38"/>
        <v>3.1246781983360082E-2</v>
      </c>
      <c r="N199" s="238">
        <f t="shared" si="38"/>
        <v>3.1171761500665827E-2</v>
      </c>
      <c r="O199" s="238">
        <f t="shared" si="38"/>
        <v>3.1178072907623255E-2</v>
      </c>
      <c r="P199" s="238">
        <f t="shared" si="38"/>
        <v>3.1157061133262061E-2</v>
      </c>
      <c r="Q199" s="238">
        <f t="shared" si="38"/>
        <v>3.1179072715422342E-2</v>
      </c>
    </row>
    <row r="200" spans="1:17" x14ac:dyDescent="0.25">
      <c r="A200" s="127" t="s">
        <v>184</v>
      </c>
      <c r="B200" s="237">
        <f t="shared" ref="B200:Q200" si="39">IF(B$118=0,0,B$118/B$108)</f>
        <v>0.10246902980249152</v>
      </c>
      <c r="C200" s="237">
        <f t="shared" si="39"/>
        <v>0.10503703730748658</v>
      </c>
      <c r="D200" s="237">
        <f t="shared" si="39"/>
        <v>0.10562117424770254</v>
      </c>
      <c r="E200" s="237">
        <f t="shared" si="39"/>
        <v>0.10501161178348593</v>
      </c>
      <c r="F200" s="237">
        <f t="shared" si="39"/>
        <v>0.10436559299403633</v>
      </c>
      <c r="G200" s="237">
        <f t="shared" si="39"/>
        <v>0.10487265322355786</v>
      </c>
      <c r="H200" s="237">
        <f t="shared" si="39"/>
        <v>0.10457051411647365</v>
      </c>
      <c r="I200" s="237">
        <f t="shared" si="39"/>
        <v>0.1021030866036646</v>
      </c>
      <c r="J200" s="237">
        <f t="shared" si="39"/>
        <v>0.10218778686512284</v>
      </c>
      <c r="K200" s="237">
        <f t="shared" si="39"/>
        <v>0.10304605876516099</v>
      </c>
      <c r="L200" s="237">
        <f t="shared" si="39"/>
        <v>0.10293915672874769</v>
      </c>
      <c r="M200" s="237">
        <f t="shared" si="39"/>
        <v>0.10198382198642594</v>
      </c>
      <c r="N200" s="237">
        <f t="shared" si="39"/>
        <v>0.10114509654082821</v>
      </c>
      <c r="O200" s="237">
        <f t="shared" si="39"/>
        <v>0.10094900960504499</v>
      </c>
      <c r="P200" s="237">
        <f t="shared" si="39"/>
        <v>0.10115537567104718</v>
      </c>
      <c r="Q200" s="237">
        <f t="shared" si="39"/>
        <v>0.10217202172889571</v>
      </c>
    </row>
    <row r="201" spans="1:17" x14ac:dyDescent="0.25">
      <c r="A201" s="142" t="s">
        <v>193</v>
      </c>
      <c r="B201" s="235">
        <f t="shared" ref="B201:Q201" si="40">IF(B$119=0,0,B$119/B$108)</f>
        <v>8.7460849969183588E-2</v>
      </c>
      <c r="C201" s="235">
        <f t="shared" si="40"/>
        <v>9.0012155581725109E-2</v>
      </c>
      <c r="D201" s="235">
        <f t="shared" si="40"/>
        <v>9.0616726749077725E-2</v>
      </c>
      <c r="E201" s="235">
        <f t="shared" si="40"/>
        <v>9.0000615661283673E-2</v>
      </c>
      <c r="F201" s="235">
        <f t="shared" si="40"/>
        <v>8.9336171450866891E-2</v>
      </c>
      <c r="G201" s="235">
        <f t="shared" si="40"/>
        <v>8.9830325660709587E-2</v>
      </c>
      <c r="H201" s="235">
        <f t="shared" si="40"/>
        <v>8.95441774170255E-2</v>
      </c>
      <c r="I201" s="235">
        <f t="shared" si="40"/>
        <v>8.7071437236808255E-2</v>
      </c>
      <c r="J201" s="235">
        <f t="shared" si="40"/>
        <v>8.715978501017535E-2</v>
      </c>
      <c r="K201" s="235">
        <f t="shared" si="40"/>
        <v>8.8064633349057425E-2</v>
      </c>
      <c r="L201" s="235">
        <f t="shared" si="40"/>
        <v>8.7863884299343151E-2</v>
      </c>
      <c r="M201" s="235">
        <f t="shared" si="40"/>
        <v>8.6906321078387777E-2</v>
      </c>
      <c r="N201" s="235">
        <f t="shared" si="40"/>
        <v>8.6190584839641135E-2</v>
      </c>
      <c r="O201" s="235">
        <f t="shared" si="40"/>
        <v>8.5845403815204918E-2</v>
      </c>
      <c r="P201" s="235">
        <f t="shared" si="40"/>
        <v>8.6231132493041263E-2</v>
      </c>
      <c r="Q201" s="235">
        <f t="shared" si="40"/>
        <v>8.7228226655922503E-2</v>
      </c>
    </row>
    <row r="202" spans="1:17" x14ac:dyDescent="0.25">
      <c r="A202" s="142" t="s">
        <v>192</v>
      </c>
      <c r="B202" s="235">
        <f t="shared" ref="B202:Q202" si="41">IF(B$130=0,0,B$130/B$108)</f>
        <v>1.5008179833307957E-2</v>
      </c>
      <c r="C202" s="235">
        <f t="shared" si="41"/>
        <v>1.5024881725761451E-2</v>
      </c>
      <c r="D202" s="235">
        <f t="shared" si="41"/>
        <v>1.5004447498624784E-2</v>
      </c>
      <c r="E202" s="235">
        <f t="shared" si="41"/>
        <v>1.5010996122202238E-2</v>
      </c>
      <c r="F202" s="235">
        <f t="shared" si="41"/>
        <v>1.5029421543169439E-2</v>
      </c>
      <c r="G202" s="235">
        <f t="shared" si="41"/>
        <v>1.5042327562848266E-2</v>
      </c>
      <c r="H202" s="235">
        <f t="shared" si="41"/>
        <v>1.5026336699448122E-2</v>
      </c>
      <c r="I202" s="235">
        <f t="shared" si="41"/>
        <v>1.5031649366856347E-2</v>
      </c>
      <c r="J202" s="235">
        <f t="shared" si="41"/>
        <v>1.502800185494749E-2</v>
      </c>
      <c r="K202" s="235">
        <f t="shared" si="41"/>
        <v>1.4981425416103571E-2</v>
      </c>
      <c r="L202" s="235">
        <f t="shared" si="41"/>
        <v>1.5075272429404577E-2</v>
      </c>
      <c r="M202" s="235">
        <f t="shared" si="41"/>
        <v>1.5077500908038168E-2</v>
      </c>
      <c r="N202" s="235">
        <f t="shared" si="41"/>
        <v>1.49545117011871E-2</v>
      </c>
      <c r="O202" s="235">
        <f t="shared" si="41"/>
        <v>1.5103605789840047E-2</v>
      </c>
      <c r="P202" s="235">
        <f t="shared" si="41"/>
        <v>1.4924243178005918E-2</v>
      </c>
      <c r="Q202" s="235">
        <f t="shared" si="41"/>
        <v>1.4943795072973215E-2</v>
      </c>
    </row>
    <row r="203" spans="1:17" x14ac:dyDescent="0.25">
      <c r="A203" s="127" t="s">
        <v>182</v>
      </c>
      <c r="B203" s="237">
        <f t="shared" ref="B203:Q203" si="42">IF(B$131=0,0,B$131/B$108)</f>
        <v>0.23236014753242462</v>
      </c>
      <c r="C203" s="237">
        <f t="shared" si="42"/>
        <v>0.23795403848105739</v>
      </c>
      <c r="D203" s="237">
        <f t="shared" si="42"/>
        <v>0.2398146859295382</v>
      </c>
      <c r="E203" s="237">
        <f t="shared" si="42"/>
        <v>0.23880411763790382</v>
      </c>
      <c r="F203" s="237">
        <f t="shared" si="42"/>
        <v>0.23671937526368117</v>
      </c>
      <c r="G203" s="237">
        <f t="shared" si="42"/>
        <v>0.23798913934680491</v>
      </c>
      <c r="H203" s="237">
        <f t="shared" si="42"/>
        <v>0.23726920099765286</v>
      </c>
      <c r="I203" s="237">
        <f t="shared" si="42"/>
        <v>0.23348346188941477</v>
      </c>
      <c r="J203" s="237">
        <f t="shared" si="42"/>
        <v>0.23255986845939181</v>
      </c>
      <c r="K203" s="237">
        <f t="shared" si="42"/>
        <v>0.23758001779747884</v>
      </c>
      <c r="L203" s="237">
        <f t="shared" si="42"/>
        <v>0.23645394425963187</v>
      </c>
      <c r="M203" s="237">
        <f t="shared" si="42"/>
        <v>0.23095442745108913</v>
      </c>
      <c r="N203" s="237">
        <f t="shared" si="42"/>
        <v>0.23001795360477401</v>
      </c>
      <c r="O203" s="237">
        <f t="shared" si="42"/>
        <v>0.23003327677584956</v>
      </c>
      <c r="P203" s="237">
        <f t="shared" si="42"/>
        <v>0.22955095832094441</v>
      </c>
      <c r="Q203" s="237">
        <f t="shared" si="42"/>
        <v>0.23017699351619875</v>
      </c>
    </row>
    <row r="204" spans="1:17" x14ac:dyDescent="0.25">
      <c r="A204" s="142" t="s">
        <v>191</v>
      </c>
      <c r="B204" s="235">
        <f t="shared" ref="B204:Q204" si="43">IF(B$132=0,0,B$132/B$108)</f>
        <v>0.17618401054114632</v>
      </c>
      <c r="C204" s="235">
        <f t="shared" si="43"/>
        <v>0.18870192424812715</v>
      </c>
      <c r="D204" s="235">
        <f t="shared" si="43"/>
        <v>0.18548609744660852</v>
      </c>
      <c r="E204" s="235">
        <f t="shared" si="43"/>
        <v>0.19591935488766274</v>
      </c>
      <c r="F204" s="235">
        <f t="shared" si="43"/>
        <v>0.17837786223910004</v>
      </c>
      <c r="G204" s="235">
        <f t="shared" si="43"/>
        <v>0.17086004378827835</v>
      </c>
      <c r="H204" s="235">
        <f t="shared" si="43"/>
        <v>0.15891350880823762</v>
      </c>
      <c r="I204" s="235">
        <f t="shared" si="43"/>
        <v>0.15987039073223569</v>
      </c>
      <c r="J204" s="235">
        <f t="shared" si="43"/>
        <v>0.14260737095623474</v>
      </c>
      <c r="K204" s="235">
        <f t="shared" si="43"/>
        <v>0.15660648599851404</v>
      </c>
      <c r="L204" s="235">
        <f t="shared" si="43"/>
        <v>0.13902886050633817</v>
      </c>
      <c r="M204" s="235">
        <f t="shared" si="43"/>
        <v>0.12577071777642629</v>
      </c>
      <c r="N204" s="235">
        <f t="shared" si="43"/>
        <v>0.12997276679309827</v>
      </c>
      <c r="O204" s="235">
        <f t="shared" si="43"/>
        <v>0.1474372646884328</v>
      </c>
      <c r="P204" s="235">
        <f t="shared" si="43"/>
        <v>0.14985790360997817</v>
      </c>
      <c r="Q204" s="235">
        <f t="shared" si="43"/>
        <v>0.14554280613395781</v>
      </c>
    </row>
    <row r="205" spans="1:17" x14ac:dyDescent="0.25">
      <c r="A205" s="142" t="s">
        <v>190</v>
      </c>
      <c r="B205" s="235">
        <f t="shared" ref="B205:Q205" si="44">IF(B$138=0,0,B$138/B$108)</f>
        <v>5.6176136991278158E-2</v>
      </c>
      <c r="C205" s="235">
        <f t="shared" si="44"/>
        <v>4.9252114232930216E-2</v>
      </c>
      <c r="D205" s="235">
        <f t="shared" si="44"/>
        <v>5.4328588482929714E-2</v>
      </c>
      <c r="E205" s="235">
        <f t="shared" si="44"/>
        <v>4.2884762750241057E-2</v>
      </c>
      <c r="F205" s="235">
        <f t="shared" si="44"/>
        <v>5.8341513024581092E-2</v>
      </c>
      <c r="G205" s="235">
        <f t="shared" si="44"/>
        <v>6.71290955585266E-2</v>
      </c>
      <c r="H205" s="235">
        <f t="shared" si="44"/>
        <v>7.8355692189415266E-2</v>
      </c>
      <c r="I205" s="235">
        <f t="shared" si="44"/>
        <v>7.3613071157179119E-2</v>
      </c>
      <c r="J205" s="235">
        <f t="shared" si="44"/>
        <v>8.995249750315705E-2</v>
      </c>
      <c r="K205" s="235">
        <f t="shared" si="44"/>
        <v>8.0973531798964798E-2</v>
      </c>
      <c r="L205" s="235">
        <f t="shared" si="44"/>
        <v>9.7425083753293687E-2</v>
      </c>
      <c r="M205" s="235">
        <f t="shared" si="44"/>
        <v>0.10518370967466284</v>
      </c>
      <c r="N205" s="235">
        <f t="shared" si="44"/>
        <v>0.10004518681167572</v>
      </c>
      <c r="O205" s="235">
        <f t="shared" si="44"/>
        <v>8.2596012087416709E-2</v>
      </c>
      <c r="P205" s="235">
        <f t="shared" si="44"/>
        <v>7.969305471096623E-2</v>
      </c>
      <c r="Q205" s="235">
        <f t="shared" si="44"/>
        <v>8.4634187382240822E-2</v>
      </c>
    </row>
    <row r="206" spans="1:17" x14ac:dyDescent="0.25">
      <c r="A206" s="127" t="s">
        <v>181</v>
      </c>
      <c r="B206" s="236">
        <f t="shared" ref="B206:Q206" si="45">IF(B$139=0,0,B$139/B$108)</f>
        <v>0.15037005976318635</v>
      </c>
      <c r="C206" s="236">
        <f t="shared" si="45"/>
        <v>0.15050523562699797</v>
      </c>
      <c r="D206" s="236">
        <f t="shared" si="45"/>
        <v>0.15042464348799173</v>
      </c>
      <c r="E206" s="236">
        <f t="shared" si="45"/>
        <v>0.15017454543919281</v>
      </c>
      <c r="F206" s="236">
        <f t="shared" si="45"/>
        <v>0.15032098848589839</v>
      </c>
      <c r="G206" s="236">
        <f t="shared" si="45"/>
        <v>0.15054436987052144</v>
      </c>
      <c r="H206" s="236">
        <f t="shared" si="45"/>
        <v>0.15036394590970714</v>
      </c>
      <c r="I206" s="236">
        <f t="shared" si="45"/>
        <v>0.15007124490361287</v>
      </c>
      <c r="J206" s="236">
        <f t="shared" si="45"/>
        <v>0.1499941559077535</v>
      </c>
      <c r="K206" s="236">
        <f t="shared" si="45"/>
        <v>0.1500299199075143</v>
      </c>
      <c r="L206" s="236">
        <f t="shared" si="45"/>
        <v>0.14975640919872221</v>
      </c>
      <c r="M206" s="236">
        <f t="shared" si="45"/>
        <v>0.14958383203647085</v>
      </c>
      <c r="N206" s="236">
        <f t="shared" si="45"/>
        <v>0.1495052998930706</v>
      </c>
      <c r="O206" s="236">
        <f t="shared" si="45"/>
        <v>0.14966695083684428</v>
      </c>
      <c r="P206" s="236">
        <f t="shared" si="45"/>
        <v>0.14984351135970611</v>
      </c>
      <c r="Q206" s="236">
        <f t="shared" si="45"/>
        <v>0.14985702846019822</v>
      </c>
    </row>
    <row r="207" spans="1:17" x14ac:dyDescent="0.25">
      <c r="A207" s="142" t="s">
        <v>189</v>
      </c>
      <c r="B207" s="235">
        <f t="shared" ref="B207:Q207" si="46">IF(B$140=0,0,B$140/B$108)</f>
        <v>7.1260699902075605E-2</v>
      </c>
      <c r="C207" s="235">
        <f t="shared" si="46"/>
        <v>7.117847703769542E-2</v>
      </c>
      <c r="D207" s="235">
        <f t="shared" si="46"/>
        <v>6.8562454189366281E-2</v>
      </c>
      <c r="E207" s="235">
        <f t="shared" si="46"/>
        <v>7.4219686701606863E-2</v>
      </c>
      <c r="F207" s="235">
        <f t="shared" si="46"/>
        <v>6.9543886613489578E-2</v>
      </c>
      <c r="G207" s="235">
        <f t="shared" si="46"/>
        <v>6.5314969341972867E-2</v>
      </c>
      <c r="H207" s="235">
        <f t="shared" si="46"/>
        <v>6.1111564938732946E-2</v>
      </c>
      <c r="I207" s="235">
        <f t="shared" si="46"/>
        <v>6.6889919941511555E-2</v>
      </c>
      <c r="J207" s="235">
        <f t="shared" si="46"/>
        <v>5.9407033267052552E-2</v>
      </c>
      <c r="K207" s="235">
        <f t="shared" si="46"/>
        <v>6.2839347752302099E-2</v>
      </c>
      <c r="L207" s="235">
        <f t="shared" si="46"/>
        <v>5.6587958516889747E-2</v>
      </c>
      <c r="M207" s="235">
        <f t="shared" si="46"/>
        <v>5.375831168291334E-2</v>
      </c>
      <c r="N207" s="235">
        <f t="shared" si="46"/>
        <v>5.5570863703466186E-2</v>
      </c>
      <c r="O207" s="235">
        <f t="shared" si="46"/>
        <v>6.481844695963232E-2</v>
      </c>
      <c r="P207" s="235">
        <f t="shared" si="46"/>
        <v>6.4409331724483418E-2</v>
      </c>
      <c r="Q207" s="235">
        <f t="shared" si="46"/>
        <v>6.2955696335103506E-2</v>
      </c>
    </row>
    <row r="208" spans="1:17" x14ac:dyDescent="0.25">
      <c r="A208" s="142" t="s">
        <v>188</v>
      </c>
      <c r="B208" s="235">
        <f t="shared" ref="B208:Q208" si="47">IF(B$141=0,0,B$141/B$108)</f>
        <v>5.4096772206283443E-2</v>
      </c>
      <c r="C208" s="235">
        <f t="shared" si="47"/>
        <v>5.7769717598140993E-2</v>
      </c>
      <c r="D208" s="235">
        <f t="shared" si="47"/>
        <v>5.8615307650175232E-2</v>
      </c>
      <c r="E208" s="235">
        <f t="shared" si="47"/>
        <v>5.7690939954293828E-2</v>
      </c>
      <c r="F208" s="235">
        <f t="shared" si="47"/>
        <v>5.6802174803549502E-2</v>
      </c>
      <c r="G208" s="235">
        <f t="shared" si="47"/>
        <v>5.7650463923738307E-2</v>
      </c>
      <c r="H208" s="235">
        <f t="shared" si="47"/>
        <v>5.7228950782439433E-2</v>
      </c>
      <c r="I208" s="235">
        <f t="shared" si="47"/>
        <v>5.375481167969208E-2</v>
      </c>
      <c r="J208" s="235">
        <f t="shared" si="47"/>
        <v>5.3921106362197622E-2</v>
      </c>
      <c r="K208" s="235">
        <f t="shared" si="47"/>
        <v>5.5147627934782575E-2</v>
      </c>
      <c r="L208" s="235">
        <f t="shared" si="47"/>
        <v>5.5102115913372503E-2</v>
      </c>
      <c r="M208" s="235">
        <f t="shared" si="47"/>
        <v>5.3744461720304997E-2</v>
      </c>
      <c r="N208" s="235">
        <f t="shared" si="47"/>
        <v>5.2492234526178454E-2</v>
      </c>
      <c r="O208" s="235">
        <f t="shared" si="47"/>
        <v>5.2191042195862479E-2</v>
      </c>
      <c r="P208" s="235">
        <f t="shared" si="47"/>
        <v>5.263497531062316E-2</v>
      </c>
      <c r="Q208" s="235">
        <f t="shared" si="47"/>
        <v>5.4073957288248334E-2</v>
      </c>
    </row>
    <row r="209" spans="1:17" x14ac:dyDescent="0.25">
      <c r="A209" s="142" t="s">
        <v>187</v>
      </c>
      <c r="B209" s="235">
        <f t="shared" ref="B209:Q209" si="48">IF(B$152=0,0,B$152/B$108)</f>
        <v>2.5012587654827313E-2</v>
      </c>
      <c r="C209" s="235">
        <f t="shared" si="48"/>
        <v>2.1557040991161552E-2</v>
      </c>
      <c r="D209" s="235">
        <f t="shared" si="48"/>
        <v>2.3246881648450186E-2</v>
      </c>
      <c r="E209" s="235">
        <f t="shared" si="48"/>
        <v>1.8263918783292095E-2</v>
      </c>
      <c r="F209" s="235">
        <f t="shared" si="48"/>
        <v>2.3974927068859314E-2</v>
      </c>
      <c r="G209" s="235">
        <f t="shared" si="48"/>
        <v>2.7578936604810297E-2</v>
      </c>
      <c r="H209" s="235">
        <f t="shared" si="48"/>
        <v>3.2023430188534728E-2</v>
      </c>
      <c r="I209" s="235">
        <f t="shared" si="48"/>
        <v>2.9426513282409229E-2</v>
      </c>
      <c r="J209" s="235">
        <f t="shared" si="48"/>
        <v>3.6666016278503348E-2</v>
      </c>
      <c r="K209" s="235">
        <f t="shared" si="48"/>
        <v>3.2042944220429644E-2</v>
      </c>
      <c r="L209" s="235">
        <f t="shared" si="48"/>
        <v>3.806633476845997E-2</v>
      </c>
      <c r="M209" s="235">
        <f t="shared" si="48"/>
        <v>4.2081058633252483E-2</v>
      </c>
      <c r="N209" s="235">
        <f t="shared" si="48"/>
        <v>4.1442201663425937E-2</v>
      </c>
      <c r="O209" s="235">
        <f t="shared" si="48"/>
        <v>3.2657461681349448E-2</v>
      </c>
      <c r="P209" s="235">
        <f t="shared" si="48"/>
        <v>3.2799204324599512E-2</v>
      </c>
      <c r="Q209" s="235">
        <f t="shared" si="48"/>
        <v>3.2827374836846356E-2</v>
      </c>
    </row>
    <row r="210" spans="1:17" x14ac:dyDescent="0.25">
      <c r="A210" s="72" t="s">
        <v>180</v>
      </c>
      <c r="B210" s="234">
        <f t="shared" ref="B210:Q210" si="49">IF(B$153=0,0,B$153/B$108)</f>
        <v>0.29020611614723574</v>
      </c>
      <c r="C210" s="234">
        <f t="shared" si="49"/>
        <v>0.28445806656821654</v>
      </c>
      <c r="D210" s="234">
        <f t="shared" si="49"/>
        <v>0.28277931320925492</v>
      </c>
      <c r="E210" s="234">
        <f t="shared" si="49"/>
        <v>0.28424691665972557</v>
      </c>
      <c r="F210" s="234">
        <f t="shared" si="49"/>
        <v>0.28626565663743642</v>
      </c>
      <c r="G210" s="234">
        <f t="shared" si="49"/>
        <v>0.28476507911517568</v>
      </c>
      <c r="H210" s="234">
        <f t="shared" si="49"/>
        <v>0.28531481839516831</v>
      </c>
      <c r="I210" s="234">
        <f t="shared" si="49"/>
        <v>0.28993813208322844</v>
      </c>
      <c r="J210" s="234">
        <f t="shared" si="49"/>
        <v>0.2894521911474231</v>
      </c>
      <c r="K210" s="234">
        <f t="shared" si="49"/>
        <v>0.28609817109749286</v>
      </c>
      <c r="L210" s="234">
        <f t="shared" si="49"/>
        <v>0.28626484186325118</v>
      </c>
      <c r="M210" s="234">
        <f t="shared" si="49"/>
        <v>0.28977500173717285</v>
      </c>
      <c r="N210" s="234">
        <f t="shared" si="49"/>
        <v>0.29170065948747376</v>
      </c>
      <c r="O210" s="234">
        <f t="shared" si="49"/>
        <v>0.2920460046481585</v>
      </c>
      <c r="P210" s="234">
        <f t="shared" si="49"/>
        <v>0.29202302442032607</v>
      </c>
      <c r="Q210" s="234">
        <f t="shared" si="49"/>
        <v>0.29040491955463682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119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42</v>
      </c>
      <c r="B214" s="230">
        <f t="shared" ref="B214:Q214" si="50">SUM(B215:B224)</f>
        <v>1997.9231920122907</v>
      </c>
      <c r="C214" s="230">
        <f t="shared" si="50"/>
        <v>1911.5608111617892</v>
      </c>
      <c r="D214" s="230">
        <f t="shared" si="50"/>
        <v>1852.9677642540587</v>
      </c>
      <c r="E214" s="230">
        <f t="shared" si="50"/>
        <v>1757.372739671493</v>
      </c>
      <c r="F214" s="230">
        <f t="shared" si="50"/>
        <v>1797.0280765929915</v>
      </c>
      <c r="G214" s="230">
        <f t="shared" si="50"/>
        <v>1780.4421762194115</v>
      </c>
      <c r="H214" s="230">
        <f t="shared" si="50"/>
        <v>1757.2667948645746</v>
      </c>
      <c r="I214" s="230">
        <f t="shared" si="50"/>
        <v>1658.2922614423221</v>
      </c>
      <c r="J214" s="230">
        <f t="shared" si="50"/>
        <v>1575.2571654531087</v>
      </c>
      <c r="K214" s="230">
        <f t="shared" si="50"/>
        <v>1601.2774161595137</v>
      </c>
      <c r="L214" s="230">
        <f t="shared" si="50"/>
        <v>1537.1435327988784</v>
      </c>
      <c r="M214" s="230">
        <f t="shared" si="50"/>
        <v>1478.5161952220176</v>
      </c>
      <c r="N214" s="230">
        <f t="shared" si="50"/>
        <v>1430.7536952695596</v>
      </c>
      <c r="O214" s="230">
        <f t="shared" si="50"/>
        <v>1359.192498338602</v>
      </c>
      <c r="P214" s="230">
        <f t="shared" si="50"/>
        <v>1398.9290227836057</v>
      </c>
      <c r="Q214" s="230">
        <f t="shared" si="50"/>
        <v>1328.6907309212611</v>
      </c>
    </row>
    <row r="215" spans="1:17" x14ac:dyDescent="0.25">
      <c r="A215" s="132" t="s">
        <v>84</v>
      </c>
      <c r="B215" s="229">
        <f>IF(B$6=0,0,B$6/CHI!B$10*1000)</f>
        <v>6.5346057131447095</v>
      </c>
      <c r="C215" s="229">
        <f>IF(C$6=0,0,C$6/CHI!C$10*1000)</f>
        <v>6.36542778089464</v>
      </c>
      <c r="D215" s="229">
        <f>IF(D$6=0,0,D$6/CHI!D$10*1000)</f>
        <v>6.287471870159175</v>
      </c>
      <c r="E215" s="229">
        <f>IF(E$6=0,0,E$6/CHI!E$10*1000)</f>
        <v>6.1323802121832065</v>
      </c>
      <c r="F215" s="229">
        <f>IF(F$6=0,0,F$6/CHI!F$10*1000)</f>
        <v>5.9853947677284758</v>
      </c>
      <c r="G215" s="229">
        <f>IF(G$6=0,0,G$6/CHI!G$10*1000)</f>
        <v>5.9000245808399834</v>
      </c>
      <c r="H215" s="229">
        <f>IF(H$6=0,0,H$6/CHI!H$10*1000)</f>
        <v>5.7817696902887787</v>
      </c>
      <c r="I215" s="229">
        <f>IF(I$6=0,0,I$6/CHI!I$10*1000)</f>
        <v>5.6042253213051056</v>
      </c>
      <c r="J215" s="229">
        <f>IF(J$6=0,0,J$6/CHI!J$10*1000)</f>
        <v>5.4887786395705662</v>
      </c>
      <c r="K215" s="229">
        <f>IF(K$6=0,0,K$6/CHI!K$10*1000)</f>
        <v>5.3579755464182339</v>
      </c>
      <c r="L215" s="229">
        <f>IF(L$6=0,0,L$6/CHI!L$10*1000)</f>
        <v>5.1573879333690735</v>
      </c>
      <c r="M215" s="229">
        <f>IF(M$6=0,0,M$6/CHI!M$10*1000)</f>
        <v>5.1066194986895361</v>
      </c>
      <c r="N215" s="229">
        <f>IF(N$6=0,0,N$6/CHI!N$10*1000)</f>
        <v>4.9806441091365068</v>
      </c>
      <c r="O215" s="229">
        <f>IF(O$6=0,0,O$6/CHI!O$10*1000)</f>
        <v>4.8506961961849573</v>
      </c>
      <c r="P215" s="229">
        <f>IF(P$6=0,0,P$6/CHI!P$10*1000)</f>
        <v>4.7588611043306841</v>
      </c>
      <c r="Q215" s="229">
        <f>IF(Q$6=0,0,Q$6/CHI!Q$10*1000)</f>
        <v>4.5864570597586019</v>
      </c>
    </row>
    <row r="216" spans="1:17" x14ac:dyDescent="0.25">
      <c r="A216" s="76" t="s">
        <v>83</v>
      </c>
      <c r="B216" s="228">
        <f>IF(B$7=0,0,B$7/CHI!B$10*1000)</f>
        <v>30.633699283930532</v>
      </c>
      <c r="C216" s="228">
        <f>IF(C$7=0,0,C$7/CHI!C$10*1000)</f>
        <v>29.2169949242098</v>
      </c>
      <c r="D216" s="228">
        <f>IF(D$7=0,0,D$7/CHI!D$10*1000)</f>
        <v>29.495633858160861</v>
      </c>
      <c r="E216" s="228">
        <f>IF(E$7=0,0,E$7/CHI!E$10*1000)</f>
        <v>28.466697901692072</v>
      </c>
      <c r="F216" s="228">
        <f>IF(F$7=0,0,F$7/CHI!F$10*1000)</f>
        <v>28.14889310960826</v>
      </c>
      <c r="G216" s="228">
        <f>IF(G$7=0,0,G$7/CHI!G$10*1000)</f>
        <v>27.924579668187441</v>
      </c>
      <c r="H216" s="228">
        <f>IF(H$7=0,0,H$7/CHI!H$10*1000)</f>
        <v>27.715050790863682</v>
      </c>
      <c r="I216" s="228">
        <f>IF(I$7=0,0,I$7/CHI!I$10*1000)</f>
        <v>27.262745316176346</v>
      </c>
      <c r="J216" s="228">
        <f>IF(J$7=0,0,J$7/CHI!J$10*1000)</f>
        <v>26.822697823653993</v>
      </c>
      <c r="K216" s="228">
        <f>IF(K$7=0,0,K$7/CHI!K$10*1000)</f>
        <v>25.86510766845068</v>
      </c>
      <c r="L216" s="228">
        <f>IF(L$7=0,0,L$7/CHI!L$10*1000)</f>
        <v>25.202571358098005</v>
      </c>
      <c r="M216" s="228">
        <f>IF(M$7=0,0,M$7/CHI!M$10*1000)</f>
        <v>24.469412773259272</v>
      </c>
      <c r="N216" s="228">
        <f>IF(N$7=0,0,N$7/CHI!N$10*1000)</f>
        <v>24.313152021926925</v>
      </c>
      <c r="O216" s="228">
        <f>IF(O$7=0,0,O$7/CHI!O$10*1000)</f>
        <v>23.86380992565903</v>
      </c>
      <c r="P216" s="228">
        <f>IF(P$7=0,0,P$7/CHI!P$10*1000)</f>
        <v>23.356788712631037</v>
      </c>
      <c r="Q216" s="228">
        <f>IF(Q$7=0,0,Q$7/CHI!Q$10*1000)</f>
        <v>22.953751907935199</v>
      </c>
    </row>
    <row r="217" spans="1:17" x14ac:dyDescent="0.25">
      <c r="A217" s="76" t="s">
        <v>82</v>
      </c>
      <c r="B217" s="228">
        <f>IF(B$8=0,0,B$8/CHI!B$10*1000)</f>
        <v>6.9137580248381543</v>
      </c>
      <c r="C217" s="228">
        <f>IF(C$8=0,0,C$8/CHI!C$10*1000)</f>
        <v>6.7598218989804897</v>
      </c>
      <c r="D217" s="228">
        <f>IF(D$8=0,0,D$8/CHI!D$10*1000)</f>
        <v>6.6678548341579535</v>
      </c>
      <c r="E217" s="228">
        <f>IF(E$8=0,0,E$8/CHI!E$10*1000)</f>
        <v>6.4982283889800003</v>
      </c>
      <c r="F217" s="228">
        <f>IF(F$8=0,0,F$8/CHI!F$10*1000)</f>
        <v>6.3390831079856937</v>
      </c>
      <c r="G217" s="228">
        <f>IF(G$8=0,0,G$8/CHI!G$10*1000)</f>
        <v>6.2485570163529163</v>
      </c>
      <c r="H217" s="228">
        <f>IF(H$8=0,0,H$8/CHI!H$10*1000)</f>
        <v>6.0779558284748951</v>
      </c>
      <c r="I217" s="228">
        <f>IF(I$8=0,0,I$8/CHI!I$10*1000)</f>
        <v>5.8883286865464415</v>
      </c>
      <c r="J217" s="228">
        <f>IF(J$8=0,0,J$8/CHI!J$10*1000)</f>
        <v>5.7581821603055579</v>
      </c>
      <c r="K217" s="228">
        <f>IF(K$8=0,0,K$8/CHI!K$10*1000)</f>
        <v>5.6466118601736124</v>
      </c>
      <c r="L217" s="228">
        <f>IF(L$8=0,0,L$8/CHI!L$10*1000)</f>
        <v>5.4888608041661815</v>
      </c>
      <c r="M217" s="228">
        <f>IF(M$8=0,0,M$8/CHI!M$10*1000)</f>
        <v>5.3989035180393756</v>
      </c>
      <c r="N217" s="228">
        <f>IF(N$8=0,0,N$8/CHI!N$10*1000)</f>
        <v>5.2833134308302316</v>
      </c>
      <c r="O217" s="228">
        <f>IF(O$8=0,0,O$8/CHI!O$10*1000)</f>
        <v>5.1360693417596801</v>
      </c>
      <c r="P217" s="228">
        <f>IF(P$8=0,0,P$8/CHI!P$10*1000)</f>
        <v>5.0456002704566982</v>
      </c>
      <c r="Q217" s="228">
        <f>IF(Q$8=0,0,Q$8/CHI!Q$10*1000)</f>
        <v>4.8863106839564088</v>
      </c>
    </row>
    <row r="218" spans="1:17" x14ac:dyDescent="0.25">
      <c r="A218" s="76" t="s">
        <v>81</v>
      </c>
      <c r="B218" s="228">
        <f>IF(B$9=0,0,B$9/CHI!B$10*1000)</f>
        <v>41.825080101199269</v>
      </c>
      <c r="C218" s="228">
        <f>IF(C$9=0,0,C$9/CHI!C$10*1000)</f>
        <v>40.018538034551689</v>
      </c>
      <c r="D218" s="228">
        <f>IF(D$9=0,0,D$9/CHI!D$10*1000)</f>
        <v>40.242458969469496</v>
      </c>
      <c r="E218" s="228">
        <f>IF(E$9=0,0,E$9/CHI!E$10*1000)</f>
        <v>38.62733834593233</v>
      </c>
      <c r="F218" s="228">
        <f>IF(F$9=0,0,F$9/CHI!F$10*1000)</f>
        <v>38.343500299183646</v>
      </c>
      <c r="G218" s="228">
        <f>IF(G$9=0,0,G$9/CHI!G$10*1000)</f>
        <v>38.067497151512754</v>
      </c>
      <c r="H218" s="228">
        <f>IF(H$9=0,0,H$9/CHI!H$10*1000)</f>
        <v>37.867197105719988</v>
      </c>
      <c r="I218" s="228">
        <f>IF(I$9=0,0,I$9/CHI!I$10*1000)</f>
        <v>37.433552996866858</v>
      </c>
      <c r="J218" s="228">
        <f>IF(J$9=0,0,J$9/CHI!J$10*1000)</f>
        <v>36.974911820929975</v>
      </c>
      <c r="K218" s="228">
        <f>IF(K$9=0,0,K$9/CHI!K$10*1000)</f>
        <v>35.388880280178149</v>
      </c>
      <c r="L218" s="228">
        <f>IF(L$9=0,0,L$9/CHI!L$10*1000)</f>
        <v>34.554472464141966</v>
      </c>
      <c r="M218" s="228">
        <f>IF(M$9=0,0,M$9/CHI!M$10*1000)</f>
        <v>33.502239837843156</v>
      </c>
      <c r="N218" s="228">
        <f>IF(N$9=0,0,N$9/CHI!N$10*1000)</f>
        <v>33.261970880421508</v>
      </c>
      <c r="O218" s="228">
        <f>IF(O$9=0,0,O$9/CHI!O$10*1000)</f>
        <v>32.803948638451125</v>
      </c>
      <c r="P218" s="228">
        <f>IF(P$9=0,0,P$9/CHI!P$10*1000)</f>
        <v>32.083216046154881</v>
      </c>
      <c r="Q218" s="228">
        <f>IF(Q$9=0,0,Q$9/CHI!Q$10*1000)</f>
        <v>31.718404625713987</v>
      </c>
    </row>
    <row r="219" spans="1:17" x14ac:dyDescent="0.25">
      <c r="A219" s="129" t="s">
        <v>80</v>
      </c>
      <c r="B219" s="227">
        <f>IF(B$10=0,0,B$10/CHI!B$10*1000)</f>
        <v>18.117068770942979</v>
      </c>
      <c r="C219" s="227">
        <f>IF(C$10=0,0,C$10/CHI!C$10*1000)</f>
        <v>17.652145009984032</v>
      </c>
      <c r="D219" s="227">
        <f>IF(D$10=0,0,D$10/CHI!D$10*1000)</f>
        <v>17.469895476772617</v>
      </c>
      <c r="E219" s="227">
        <f>IF(E$10=0,0,E$10/CHI!E$10*1000)</f>
        <v>17.037113770358104</v>
      </c>
      <c r="F219" s="227">
        <f>IF(F$10=0,0,F$10/CHI!F$10*1000)</f>
        <v>16.618018166864221</v>
      </c>
      <c r="G219" s="227">
        <f>IF(G$10=0,0,G$10/CHI!G$10*1000)</f>
        <v>16.384185808967278</v>
      </c>
      <c r="H219" s="227">
        <f>IF(H$10=0,0,H$10/CHI!H$10*1000)</f>
        <v>16.058763145311755</v>
      </c>
      <c r="I219" s="227">
        <f>IF(I$10=0,0,I$10/CHI!I$10*1000)</f>
        <v>15.609149861828374</v>
      </c>
      <c r="J219" s="227">
        <f>IF(J$10=0,0,J$10/CHI!J$10*1000)</f>
        <v>15.255775743418825</v>
      </c>
      <c r="K219" s="227">
        <f>IF(K$10=0,0,K$10/CHI!K$10*1000)</f>
        <v>14.949043967409786</v>
      </c>
      <c r="L219" s="227">
        <f>IF(L$10=0,0,L$10/CHI!L$10*1000)</f>
        <v>14.376608453279188</v>
      </c>
      <c r="M219" s="227">
        <f>IF(M$10=0,0,M$10/CHI!M$10*1000)</f>
        <v>14.206928133069722</v>
      </c>
      <c r="N219" s="227">
        <f>IF(N$10=0,0,N$10/CHI!N$10*1000)</f>
        <v>13.87168875674743</v>
      </c>
      <c r="O219" s="227">
        <f>IF(O$10=0,0,O$10/CHI!O$10*1000)</f>
        <v>13.511998007573244</v>
      </c>
      <c r="P219" s="227">
        <f>IF(P$10=0,0,P$10/CHI!P$10*1000)</f>
        <v>13.247307772706705</v>
      </c>
      <c r="Q219" s="227">
        <f>IF(Q$10=0,0,Q$10/CHI!Q$10*1000)</f>
        <v>12.758644763422847</v>
      </c>
    </row>
    <row r="220" spans="1:17" x14ac:dyDescent="0.25">
      <c r="A220" s="232" t="s">
        <v>186</v>
      </c>
      <c r="B220" s="231">
        <f>IF(B$15=0,0,B$15/CHI!B$10*1000)</f>
        <v>1354.7590717736186</v>
      </c>
      <c r="C220" s="231">
        <f>IF(C$15=0,0,C$15/CHI!C$10*1000)</f>
        <v>1284.1682650618354</v>
      </c>
      <c r="D220" s="231">
        <f>IF(D$15=0,0,D$15/CHI!D$10*1000)</f>
        <v>1232.7197092016006</v>
      </c>
      <c r="E220" s="231">
        <f>IF(E$15=0,0,E$15/CHI!E$10*1000)</f>
        <v>1152.7377264569877</v>
      </c>
      <c r="F220" s="231">
        <f>IF(F$15=0,0,F$15/CHI!F$10*1000)</f>
        <v>1205.7555322658036</v>
      </c>
      <c r="G220" s="231">
        <f>IF(G$15=0,0,G$15/CHI!G$10*1000)</f>
        <v>1198.1619835407382</v>
      </c>
      <c r="H220" s="231">
        <f>IF(H$15=0,0,H$15/CHI!H$10*1000)</f>
        <v>1186.263272228081</v>
      </c>
      <c r="I220" s="231">
        <f>IF(I$15=0,0,I$15/CHI!I$10*1000)</f>
        <v>1104.7190716089058</v>
      </c>
      <c r="J220" s="231">
        <f>IF(J$15=0,0,J$15/CHI!J$10*1000)</f>
        <v>1035.3755190889528</v>
      </c>
      <c r="K220" s="231">
        <f>IF(K$15=0,0,K$15/CHI!K$10*1000)</f>
        <v>1077.6782520143561</v>
      </c>
      <c r="L220" s="231">
        <f>IF(L$15=0,0,L$15/CHI!L$10*1000)</f>
        <v>1033.7614563074067</v>
      </c>
      <c r="M220" s="231">
        <f>IF(M$15=0,0,M$15/CHI!M$10*1000)</f>
        <v>978.39059029258988</v>
      </c>
      <c r="N220" s="231">
        <f>IF(N$15=0,0,N$15/CHI!N$10*1000)</f>
        <v>943.16174992783886</v>
      </c>
      <c r="O220" s="231">
        <f>IF(O$15=0,0,O$15/CHI!O$10*1000)</f>
        <v>881.85023622019753</v>
      </c>
      <c r="P220" s="231">
        <f>IF(P$15=0,0,P$15/CHI!P$10*1000)</f>
        <v>931.17382491157616</v>
      </c>
      <c r="Q220" s="231">
        <f>IF(Q$15=0,0,Q$15/CHI!Q$10*1000)</f>
        <v>877.13964845064743</v>
      </c>
    </row>
    <row r="221" spans="1:17" x14ac:dyDescent="0.25">
      <c r="A221" s="127" t="s">
        <v>185</v>
      </c>
      <c r="B221" s="226">
        <f>IF(B$24=0,0,B$24/CHI!B$10*1000)</f>
        <v>372.02467187394052</v>
      </c>
      <c r="C221" s="226">
        <f>IF(C$24=0,0,C$24/CHI!C$10*1000)</f>
        <v>362.80674983127102</v>
      </c>
      <c r="D221" s="226">
        <f>IF(D$24=0,0,D$24/CHI!D$10*1000)</f>
        <v>360.88404672904863</v>
      </c>
      <c r="E221" s="226">
        <f>IF(E$24=0,0,E$24/CHI!E$10*1000)</f>
        <v>352.06239264935988</v>
      </c>
      <c r="F221" s="226">
        <f>IF(F$24=0,0,F$24/CHI!F$10*1000)</f>
        <v>343.64587303140615</v>
      </c>
      <c r="G221" s="226">
        <f>IF(G$24=0,0,G$24/CHI!G$10*1000)</f>
        <v>335.77740260835736</v>
      </c>
      <c r="H221" s="226">
        <f>IF(H$24=0,0,H$24/CHI!H$10*1000)</f>
        <v>329.50844845839453</v>
      </c>
      <c r="I221" s="226">
        <f>IF(I$24=0,0,I$24/CHI!I$10*1000)</f>
        <v>320.01589879200372</v>
      </c>
      <c r="J221" s="226">
        <f>IF(J$24=0,0,J$24/CHI!J$10*1000)</f>
        <v>309.66369119279238</v>
      </c>
      <c r="K221" s="226">
        <f>IF(K$24=0,0,K$24/CHI!K$10*1000)</f>
        <v>301.68837722683821</v>
      </c>
      <c r="L221" s="226">
        <f>IF(L$24=0,0,L$24/CHI!L$10*1000)</f>
        <v>286.2925919304256</v>
      </c>
      <c r="M221" s="226">
        <f>IF(M$24=0,0,M$24/CHI!M$10*1000)</f>
        <v>286.72185283920243</v>
      </c>
      <c r="N221" s="226">
        <f>IF(N$24=0,0,N$24/CHI!N$10*1000)</f>
        <v>280.61040275348944</v>
      </c>
      <c r="O221" s="226">
        <f>IF(O$24=0,0,O$24/CHI!O$10*1000)</f>
        <v>276.23239724334638</v>
      </c>
      <c r="P221" s="226">
        <f>IF(P$24=0,0,P$24/CHI!P$10*1000)</f>
        <v>268.61647471793583</v>
      </c>
      <c r="Q221" s="226">
        <f>IF(Q$24=0,0,Q$24/CHI!Q$10*1000)</f>
        <v>258.67957226315366</v>
      </c>
    </row>
    <row r="222" spans="1:17" x14ac:dyDescent="0.25">
      <c r="A222" s="127" t="s">
        <v>182</v>
      </c>
      <c r="B222" s="226">
        <f>IF(B$35=0,0,B$35/CHI!B$10*1000)</f>
        <v>103.17699229697837</v>
      </c>
      <c r="C222" s="226">
        <f>IF(C$35=0,0,C$35/CHI!C$10*1000)</f>
        <v>102.11406473580627</v>
      </c>
      <c r="D222" s="226">
        <f>IF(D$35=0,0,D$35/CHI!D$10*1000)</f>
        <v>97.625177441058099</v>
      </c>
      <c r="E222" s="226">
        <f>IF(E$35=0,0,E$35/CHI!E$10*1000)</f>
        <v>96.134336497183156</v>
      </c>
      <c r="F222" s="226">
        <f>IF(F$35=0,0,F$35/CHI!F$10*1000)</f>
        <v>94.122997265901589</v>
      </c>
      <c r="G222" s="226">
        <f>IF(G$35=0,0,G$35/CHI!G$10*1000)</f>
        <v>94.464766726993389</v>
      </c>
      <c r="H222" s="226">
        <f>IF(H$35=0,0,H$35/CHI!H$10*1000)</f>
        <v>91.084617549924644</v>
      </c>
      <c r="I222" s="226">
        <f>IF(I$35=0,0,I$35/CHI!I$10*1000)</f>
        <v>86.716689977783702</v>
      </c>
      <c r="J222" s="226">
        <f>IF(J$35=0,0,J$35/CHI!J$10*1000)</f>
        <v>86.037745632561254</v>
      </c>
      <c r="K222" s="226">
        <f>IF(K$35=0,0,K$35/CHI!K$10*1000)</f>
        <v>82.453543992488832</v>
      </c>
      <c r="L222" s="226">
        <f>IF(L$35=0,0,L$35/CHI!L$10*1000)</f>
        <v>82.032731484670904</v>
      </c>
      <c r="M222" s="226">
        <f>IF(M$35=0,0,M$35/CHI!M$10*1000)</f>
        <v>81.075830551495955</v>
      </c>
      <c r="N222" s="226">
        <f>IF(N$35=0,0,N$35/CHI!N$10*1000)</f>
        <v>76.716020136210346</v>
      </c>
      <c r="O222" s="226">
        <f>IF(O$35=0,0,O$35/CHI!O$10*1000)</f>
        <v>73.057338217437746</v>
      </c>
      <c r="P222" s="226">
        <f>IF(P$35=0,0,P$35/CHI!P$10*1000)</f>
        <v>73.919461448063387</v>
      </c>
      <c r="Q222" s="226">
        <f>IF(Q$35=0,0,Q$35/CHI!Q$10*1000)</f>
        <v>70.561675629784304</v>
      </c>
    </row>
    <row r="223" spans="1:17" x14ac:dyDescent="0.25">
      <c r="A223" s="127" t="s">
        <v>181</v>
      </c>
      <c r="B223" s="225">
        <f>IF(B$43=0,0,B$43/CHI!B$10*1000)</f>
        <v>41.018903042606496</v>
      </c>
      <c r="C223" s="225">
        <f>IF(C$43=0,0,C$43/CHI!C$10*1000)</f>
        <v>40.050109556521846</v>
      </c>
      <c r="D223" s="225">
        <f>IF(D$43=0,0,D$43/CHI!D$10*1000)</f>
        <v>39.69650862275374</v>
      </c>
      <c r="E223" s="225">
        <f>IF(E$43=0,0,E$43/CHI!E$10*1000)</f>
        <v>38.712051130685587</v>
      </c>
      <c r="F223" s="225">
        <f>IF(F$43=0,0,F$43/CHI!F$10*1000)</f>
        <v>37.826990525186254</v>
      </c>
      <c r="G223" s="225">
        <f>IF(G$43=0,0,G$43/CHI!G$10*1000)</f>
        <v>37.242271929735814</v>
      </c>
      <c r="H223" s="225">
        <f>IF(H$43=0,0,H$43/CHI!H$10*1000)</f>
        <v>36.535048596493183</v>
      </c>
      <c r="I223" s="225">
        <f>IF(I$43=0,0,I$43/CHI!I$10*1000)</f>
        <v>35.412930911926907</v>
      </c>
      <c r="J223" s="225">
        <f>IF(J$43=0,0,J$43/CHI!J$10*1000)</f>
        <v>34.541860578616777</v>
      </c>
      <c r="K223" s="225">
        <f>IF(K$43=0,0,K$43/CHI!K$10*1000)</f>
        <v>33.589207975576812</v>
      </c>
      <c r="L223" s="225">
        <f>IF(L$43=0,0,L$43/CHI!L$10*1000)</f>
        <v>32.241175832650207</v>
      </c>
      <c r="M223" s="225">
        <f>IF(M$43=0,0,M$43/CHI!M$10*1000)</f>
        <v>31.98896097388662</v>
      </c>
      <c r="N223" s="225">
        <f>IF(N$43=0,0,N$43/CHI!N$10*1000)</f>
        <v>31.242309399903185</v>
      </c>
      <c r="O223" s="225">
        <f>IF(O$43=0,0,O$43/CHI!O$10*1000)</f>
        <v>30.637958856203447</v>
      </c>
      <c r="P223" s="225">
        <f>IF(P$43=0,0,P$43/CHI!P$10*1000)</f>
        <v>29.970682037198433</v>
      </c>
      <c r="Q223" s="225">
        <f>IF(Q$43=0,0,Q$43/CHI!Q$10*1000)</f>
        <v>28.906534485930553</v>
      </c>
    </row>
    <row r="224" spans="1:17" x14ac:dyDescent="0.25">
      <c r="A224" s="72" t="s">
        <v>180</v>
      </c>
      <c r="B224" s="224">
        <f>IF(B$57=0,0,B$57/CHI!B$10*1000)</f>
        <v>22.919341131090867</v>
      </c>
      <c r="C224" s="224">
        <f>IF(C$57=0,0,C$57/CHI!C$10*1000)</f>
        <v>22.408694327733897</v>
      </c>
      <c r="D224" s="224">
        <f>IF(D$57=0,0,D$57/CHI!D$10*1000)</f>
        <v>21.879007250877638</v>
      </c>
      <c r="E224" s="224">
        <f>IF(E$57=0,0,E$57/CHI!E$10*1000)</f>
        <v>20.964474318131092</v>
      </c>
      <c r="F224" s="224">
        <f>IF(F$57=0,0,F$57/CHI!F$10*1000)</f>
        <v>20.24179405332379</v>
      </c>
      <c r="G224" s="224">
        <f>IF(G$57=0,0,G$57/CHI!G$10*1000)</f>
        <v>20.270907187726355</v>
      </c>
      <c r="H224" s="224">
        <f>IF(H$57=0,0,H$57/CHI!H$10*1000)</f>
        <v>20.374671471022261</v>
      </c>
      <c r="I224" s="224">
        <f>IF(I$57=0,0,I$57/CHI!I$10*1000)</f>
        <v>19.62966796897868</v>
      </c>
      <c r="J224" s="224">
        <f>IF(J$57=0,0,J$57/CHI!J$10*1000)</f>
        <v>19.338002772306773</v>
      </c>
      <c r="K224" s="224">
        <f>IF(K$57=0,0,K$57/CHI!K$10*1000)</f>
        <v>18.66041562762322</v>
      </c>
      <c r="L224" s="224">
        <f>IF(L$57=0,0,L$57/CHI!L$10*1000)</f>
        <v>18.035676230670457</v>
      </c>
      <c r="M224" s="224">
        <f>IF(M$57=0,0,M$57/CHI!M$10*1000)</f>
        <v>17.654856803941634</v>
      </c>
      <c r="N224" s="224">
        <f>IF(N$57=0,0,N$57/CHI!N$10*1000)</f>
        <v>17.312443853055395</v>
      </c>
      <c r="O224" s="224">
        <f>IF(O$57=0,0,O$57/CHI!O$10*1000)</f>
        <v>17.248045691788931</v>
      </c>
      <c r="P224" s="224">
        <f>IF(P$57=0,0,P$57/CHI!P$10*1000)</f>
        <v>16.756805762552052</v>
      </c>
      <c r="Q224" s="224">
        <f>IF(Q$57=0,0,Q$57/CHI!Q$10*1000)</f>
        <v>16.49973105095825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41</v>
      </c>
      <c r="B226" s="230">
        <f t="shared" ref="B226:Q226" si="51">SUM(B227:B235)</f>
        <v>613.59208119168431</v>
      </c>
      <c r="C226" s="230">
        <f t="shared" si="51"/>
        <v>599.35957647444366</v>
      </c>
      <c r="D226" s="230">
        <f t="shared" si="51"/>
        <v>587.66327305214895</v>
      </c>
      <c r="E226" s="230">
        <f t="shared" si="51"/>
        <v>579.25068399179042</v>
      </c>
      <c r="F226" s="230">
        <f t="shared" si="51"/>
        <v>572.31723962844717</v>
      </c>
      <c r="G226" s="230">
        <f t="shared" si="51"/>
        <v>562.44689537044962</v>
      </c>
      <c r="H226" s="230">
        <f t="shared" si="51"/>
        <v>550.07078204999141</v>
      </c>
      <c r="I226" s="230">
        <f t="shared" si="51"/>
        <v>535.57623925541861</v>
      </c>
      <c r="J226" s="230">
        <f t="shared" si="51"/>
        <v>527.16055308812543</v>
      </c>
      <c r="K226" s="230">
        <f t="shared" si="51"/>
        <v>512.8777170407626</v>
      </c>
      <c r="L226" s="230">
        <f t="shared" si="51"/>
        <v>501.51389415917441</v>
      </c>
      <c r="M226" s="230">
        <f t="shared" si="51"/>
        <v>489.15690335413274</v>
      </c>
      <c r="N226" s="230">
        <f t="shared" si="51"/>
        <v>490.50429190230284</v>
      </c>
      <c r="O226" s="230">
        <f t="shared" si="51"/>
        <v>472.986449137102</v>
      </c>
      <c r="P226" s="230">
        <f t="shared" si="51"/>
        <v>460.65997107037521</v>
      </c>
      <c r="Q226" s="230">
        <f t="shared" si="51"/>
        <v>446.69009271638174</v>
      </c>
    </row>
    <row r="227" spans="1:17" x14ac:dyDescent="0.25">
      <c r="A227" s="132" t="s">
        <v>84</v>
      </c>
      <c r="B227" s="229">
        <f>IF(B$61=0,0,B$61/CHI!B$11*1000)</f>
        <v>6.1380506177813672</v>
      </c>
      <c r="C227" s="229">
        <f>IF(C$61=0,0,C$61/CHI!C$11*1000)</f>
        <v>5.9989260102587902</v>
      </c>
      <c r="D227" s="229">
        <f>IF(D$61=0,0,D$61/CHI!D$11*1000)</f>
        <v>5.9004030519226704</v>
      </c>
      <c r="E227" s="229">
        <f>IF(E$61=0,0,E$61/CHI!E$11*1000)</f>
        <v>5.807487635635062</v>
      </c>
      <c r="F227" s="229">
        <f>IF(F$61=0,0,F$61/CHI!F$11*1000)</f>
        <v>5.7380496044315024</v>
      </c>
      <c r="G227" s="229">
        <f>IF(G$61=0,0,G$61/CHI!G$11*1000)</f>
        <v>5.6488744651336065</v>
      </c>
      <c r="H227" s="229">
        <f>IF(H$61=0,0,H$61/CHI!H$11*1000)</f>
        <v>5.518606701098383</v>
      </c>
      <c r="I227" s="229">
        <f>IF(I$61=0,0,I$61/CHI!I$11*1000)</f>
        <v>5.3344221365286257</v>
      </c>
      <c r="J227" s="229">
        <f>IF(J$61=0,0,J$61/CHI!J$11*1000)</f>
        <v>5.2680927713252466</v>
      </c>
      <c r="K227" s="229">
        <f>IF(K$61=0,0,K$61/CHI!K$11*1000)</f>
        <v>5.135290148310518</v>
      </c>
      <c r="L227" s="229">
        <f>IF(L$61=0,0,L$61/CHI!L$11*1000)</f>
        <v>5.0274941045659931</v>
      </c>
      <c r="M227" s="229">
        <f>IF(M$61=0,0,M$61/CHI!M$11*1000)</f>
        <v>4.916772333342541</v>
      </c>
      <c r="N227" s="229">
        <f>IF(N$61=0,0,N$61/CHI!N$11*1000)</f>
        <v>4.8698826292181714</v>
      </c>
      <c r="O227" s="229">
        <f>IF(O$61=0,0,O$61/CHI!O$11*1000)</f>
        <v>4.7188308449226479</v>
      </c>
      <c r="P227" s="229">
        <f>IF(P$61=0,0,P$61/CHI!P$11*1000)</f>
        <v>4.5963071300907306</v>
      </c>
      <c r="Q227" s="229">
        <f>IF(Q$61=0,0,Q$61/CHI!Q$11*1000)</f>
        <v>4.4701920022102959</v>
      </c>
    </row>
    <row r="228" spans="1:17" x14ac:dyDescent="0.25">
      <c r="A228" s="76" t="s">
        <v>83</v>
      </c>
      <c r="B228" s="228">
        <f>IF(B$62=0,0,B$62/CHI!B$11*1000)</f>
        <v>30.679465860298997</v>
      </c>
      <c r="C228" s="228">
        <f>IF(C$62=0,0,C$62/CHI!C$11*1000)</f>
        <v>30.051803442507854</v>
      </c>
      <c r="D228" s="228">
        <f>IF(D$62=0,0,D$62/CHI!D$11*1000)</f>
        <v>29.716700129362955</v>
      </c>
      <c r="E228" s="228">
        <f>IF(E$62=0,0,E$62/CHI!E$11*1000)</f>
        <v>29.206957226074355</v>
      </c>
      <c r="F228" s="228">
        <f>IF(F$62=0,0,F$62/CHI!F$11*1000)</f>
        <v>28.494988289054387</v>
      </c>
      <c r="G228" s="228">
        <f>IF(G$62=0,0,G$62/CHI!G$11*1000)</f>
        <v>28.235254839298378</v>
      </c>
      <c r="H228" s="228">
        <f>IF(H$62=0,0,H$62/CHI!H$11*1000)</f>
        <v>27.651173227681511</v>
      </c>
      <c r="I228" s="228">
        <f>IF(I$62=0,0,I$62/CHI!I$11*1000)</f>
        <v>27.427357343631193</v>
      </c>
      <c r="J228" s="228">
        <f>IF(J$62=0,0,J$62/CHI!J$11*1000)</f>
        <v>27.21086870585841</v>
      </c>
      <c r="K228" s="228">
        <f>IF(K$62=0,0,K$62/CHI!K$11*1000)</f>
        <v>26.08267920358788</v>
      </c>
      <c r="L228" s="228">
        <f>IF(L$62=0,0,L$62/CHI!L$11*1000)</f>
        <v>25.571952643280877</v>
      </c>
      <c r="M228" s="228">
        <f>IF(M$62=0,0,M$62/CHI!M$11*1000)</f>
        <v>25.649206703990409</v>
      </c>
      <c r="N228" s="228">
        <f>IF(N$62=0,0,N$62/CHI!N$11*1000)</f>
        <v>25.309606517766124</v>
      </c>
      <c r="O228" s="228">
        <f>IF(O$62=0,0,O$62/CHI!O$11*1000)</f>
        <v>24.866348215876755</v>
      </c>
      <c r="P228" s="228">
        <f>IF(P$62=0,0,P$62/CHI!P$11*1000)</f>
        <v>24.448346591025746</v>
      </c>
      <c r="Q228" s="228">
        <f>IF(Q$62=0,0,Q$62/CHI!Q$11*1000)</f>
        <v>23.645945263729125</v>
      </c>
    </row>
    <row r="229" spans="1:17" x14ac:dyDescent="0.25">
      <c r="A229" s="76" t="s">
        <v>82</v>
      </c>
      <c r="B229" s="228">
        <f>IF(B$63=0,0,B$63/CHI!B$11*1000)</f>
        <v>6.6922868493969849</v>
      </c>
      <c r="C229" s="228">
        <f>IF(C$63=0,0,C$63/CHI!C$11*1000)</f>
        <v>6.5417946808056486</v>
      </c>
      <c r="D229" s="228">
        <f>IF(D$63=0,0,D$63/CHI!D$11*1000)</f>
        <v>6.4586588400301279</v>
      </c>
      <c r="E229" s="228">
        <f>IF(E$63=0,0,E$63/CHI!E$11*1000)</f>
        <v>6.3461616430866696</v>
      </c>
      <c r="F229" s="228">
        <f>IF(F$63=0,0,F$63/CHI!F$11*1000)</f>
        <v>6.2743373539238867</v>
      </c>
      <c r="G229" s="228">
        <f>IF(G$63=0,0,G$63/CHI!G$11*1000)</f>
        <v>6.1763980363339552</v>
      </c>
      <c r="H229" s="228">
        <f>IF(H$63=0,0,H$63/CHI!H$11*1000)</f>
        <v>5.984038084656226</v>
      </c>
      <c r="I229" s="228">
        <f>IF(I$63=0,0,I$63/CHI!I$11*1000)</f>
        <v>5.837889566077779</v>
      </c>
      <c r="J229" s="228">
        <f>IF(J$63=0,0,J$63/CHI!J$11*1000)</f>
        <v>5.7005857407827705</v>
      </c>
      <c r="K229" s="228">
        <f>IF(K$63=0,0,K$63/CHI!K$11*1000)</f>
        <v>5.5551959052163173</v>
      </c>
      <c r="L229" s="228">
        <f>IF(L$63=0,0,L$63/CHI!L$11*1000)</f>
        <v>5.4118840207562267</v>
      </c>
      <c r="M229" s="228">
        <f>IF(M$63=0,0,M$63/CHI!M$11*1000)</f>
        <v>5.3725957045934036</v>
      </c>
      <c r="N229" s="228">
        <f>IF(N$63=0,0,N$63/CHI!N$11*1000)</f>
        <v>5.2922306767879572</v>
      </c>
      <c r="O229" s="228">
        <f>IF(O$63=0,0,O$63/CHI!O$11*1000)</f>
        <v>5.1901121511455504</v>
      </c>
      <c r="P229" s="228">
        <f>IF(P$63=0,0,P$63/CHI!P$11*1000)</f>
        <v>5.0796645807509035</v>
      </c>
      <c r="Q229" s="228">
        <f>IF(Q$63=0,0,Q$63/CHI!Q$11*1000)</f>
        <v>4.9120568921566159</v>
      </c>
    </row>
    <row r="230" spans="1:17" x14ac:dyDescent="0.25">
      <c r="A230" s="76" t="s">
        <v>81</v>
      </c>
      <c r="B230" s="228">
        <f>IF(B$64=0,0,B$64/CHI!B$11*1000)</f>
        <v>43.587054857768521</v>
      </c>
      <c r="C230" s="228">
        <f>IF(C$64=0,0,C$64/CHI!C$11*1000)</f>
        <v>42.537962564455526</v>
      </c>
      <c r="D230" s="228">
        <f>IF(D$64=0,0,D$64/CHI!D$11*1000)</f>
        <v>41.804200696741994</v>
      </c>
      <c r="E230" s="228">
        <f>IF(E$64=0,0,E$64/CHI!E$11*1000)</f>
        <v>41.114968728952526</v>
      </c>
      <c r="F230" s="228">
        <f>IF(F$64=0,0,F$64/CHI!F$11*1000)</f>
        <v>40.232746022931629</v>
      </c>
      <c r="G230" s="228">
        <f>IF(G$64=0,0,G$64/CHI!G$11*1000)</f>
        <v>39.596774008262038</v>
      </c>
      <c r="H230" s="228">
        <f>IF(H$64=0,0,H$64/CHI!H$11*1000)</f>
        <v>38.80207742430192</v>
      </c>
      <c r="I230" s="228">
        <f>IF(I$64=0,0,I$64/CHI!I$11*1000)</f>
        <v>38.473581321619783</v>
      </c>
      <c r="J230" s="228">
        <f>IF(J$64=0,0,J$64/CHI!J$11*1000)</f>
        <v>38.490716900229671</v>
      </c>
      <c r="K230" s="228">
        <f>IF(K$64=0,0,K$64/CHI!K$11*1000)</f>
        <v>37.516469268537996</v>
      </c>
      <c r="L230" s="228">
        <f>IF(L$64=0,0,L$64/CHI!L$11*1000)</f>
        <v>36.739079825210425</v>
      </c>
      <c r="M230" s="228">
        <f>IF(M$64=0,0,M$64/CHI!M$11*1000)</f>
        <v>36.71302626062662</v>
      </c>
      <c r="N230" s="228">
        <f>IF(N$64=0,0,N$64/CHI!N$11*1000)</f>
        <v>36.01507875712327</v>
      </c>
      <c r="O230" s="228">
        <f>IF(O$64=0,0,O$64/CHI!O$11*1000)</f>
        <v>35.28588635078335</v>
      </c>
      <c r="P230" s="228">
        <f>IF(P$64=0,0,P$64/CHI!P$11*1000)</f>
        <v>34.82420141785898</v>
      </c>
      <c r="Q230" s="228">
        <f>IF(Q$64=0,0,Q$64/CHI!Q$11*1000)</f>
        <v>34.013901665906296</v>
      </c>
    </row>
    <row r="231" spans="1:17" x14ac:dyDescent="0.25">
      <c r="A231" s="129" t="s">
        <v>80</v>
      </c>
      <c r="B231" s="227">
        <f>IF(B$65=0,0,B$65/CHI!B$11*1000)</f>
        <v>17.12544138415695</v>
      </c>
      <c r="C231" s="227">
        <f>IF(C$65=0,0,C$65/CHI!C$11*1000)</f>
        <v>16.724064839828891</v>
      </c>
      <c r="D231" s="227">
        <f>IF(D$65=0,0,D$65/CHI!D$11*1000)</f>
        <v>16.462771575145453</v>
      </c>
      <c r="E231" s="227">
        <f>IF(E$65=0,0,E$65/CHI!E$11*1000)</f>
        <v>16.200505234811491</v>
      </c>
      <c r="F231" s="227">
        <f>IF(F$65=0,0,F$65/CHI!F$11*1000)</f>
        <v>16.01352635360406</v>
      </c>
      <c r="G231" s="227">
        <f>IF(G$65=0,0,G$65/CHI!G$11*1000)</f>
        <v>15.75774309551962</v>
      </c>
      <c r="H231" s="227">
        <f>IF(H$65=0,0,H$65/CHI!H$11*1000)</f>
        <v>15.392021245999315</v>
      </c>
      <c r="I231" s="227">
        <f>IF(I$65=0,0,I$65/CHI!I$11*1000)</f>
        <v>14.943726672649646</v>
      </c>
      <c r="J231" s="227">
        <f>IF(J$65=0,0,J$65/CHI!J$11*1000)</f>
        <v>14.69643732380433</v>
      </c>
      <c r="K231" s="227">
        <f>IF(K$65=0,0,K$65/CHI!K$11*1000)</f>
        <v>14.262964554338316</v>
      </c>
      <c r="L231" s="227">
        <f>IF(L$65=0,0,L$65/CHI!L$11*1000)</f>
        <v>13.995870289085184</v>
      </c>
      <c r="M231" s="227">
        <f>IF(M$65=0,0,M$65/CHI!M$11*1000)</f>
        <v>13.7239036587097</v>
      </c>
      <c r="N231" s="227">
        <f>IF(N$65=0,0,N$65/CHI!N$11*1000)</f>
        <v>13.560726489014261</v>
      </c>
      <c r="O231" s="227">
        <f>IF(O$65=0,0,O$65/CHI!O$11*1000)</f>
        <v>13.151285255371965</v>
      </c>
      <c r="P231" s="227">
        <f>IF(P$65=0,0,P$65/CHI!P$11*1000)</f>
        <v>12.819877395262274</v>
      </c>
      <c r="Q231" s="227">
        <f>IF(Q$65=0,0,Q$65/CHI!Q$11*1000)</f>
        <v>12.471514724163395</v>
      </c>
    </row>
    <row r="232" spans="1:17" x14ac:dyDescent="0.25">
      <c r="A232" s="127" t="s">
        <v>184</v>
      </c>
      <c r="B232" s="226">
        <f>IF(B$70=0,0,B$70/CHI!B$11*1000)</f>
        <v>51.997125672070638</v>
      </c>
      <c r="C232" s="226">
        <f>IF(C$70=0,0,C$70/CHI!C$11*1000)</f>
        <v>49.864685822284322</v>
      </c>
      <c r="D232" s="226">
        <f>IF(D$70=0,0,D$70/CHI!D$11*1000)</f>
        <v>46.136660408432412</v>
      </c>
      <c r="E232" s="226">
        <f>IF(E$70=0,0,E$70/CHI!E$11*1000)</f>
        <v>46.752707593985775</v>
      </c>
      <c r="F232" s="226">
        <f>IF(F$70=0,0,F$70/CHI!F$11*1000)</f>
        <v>45.404749678014959</v>
      </c>
      <c r="G232" s="226">
        <f>IF(G$70=0,0,G$70/CHI!G$11*1000)</f>
        <v>45.315917855684582</v>
      </c>
      <c r="H232" s="226">
        <f>IF(H$70=0,0,H$70/CHI!H$11*1000)</f>
        <v>45.80184825701815</v>
      </c>
      <c r="I232" s="226">
        <f>IF(I$70=0,0,I$70/CHI!I$11*1000)</f>
        <v>45.819452359735884</v>
      </c>
      <c r="J232" s="226">
        <f>IF(J$70=0,0,J$70/CHI!J$11*1000)</f>
        <v>45.553526869169517</v>
      </c>
      <c r="K232" s="226">
        <f>IF(K$70=0,0,K$70/CHI!K$11*1000)</f>
        <v>48.593169536414685</v>
      </c>
      <c r="L232" s="226">
        <f>IF(L$70=0,0,L$70/CHI!L$11*1000)</f>
        <v>45.929203812571906</v>
      </c>
      <c r="M232" s="226">
        <f>IF(M$70=0,0,M$70/CHI!M$11*1000)</f>
        <v>42.013773966882319</v>
      </c>
      <c r="N232" s="226">
        <f>IF(N$70=0,0,N$70/CHI!N$11*1000)</f>
        <v>44.951117755511007</v>
      </c>
      <c r="O232" s="226">
        <f>IF(O$70=0,0,O$70/CHI!O$11*1000)</f>
        <v>42.086881628688417</v>
      </c>
      <c r="P232" s="226">
        <f>IF(P$70=0,0,P$70/CHI!P$11*1000)</f>
        <v>39.655772419017595</v>
      </c>
      <c r="Q232" s="226">
        <f>IF(Q$70=0,0,Q$70/CHI!Q$11*1000)</f>
        <v>38.87270452667525</v>
      </c>
    </row>
    <row r="233" spans="1:17" x14ac:dyDescent="0.25">
      <c r="A233" s="127" t="s">
        <v>182</v>
      </c>
      <c r="B233" s="226">
        <f>IF(B$83=0,0,B$83/CHI!B$11*1000)</f>
        <v>321.61116486554306</v>
      </c>
      <c r="C233" s="226">
        <f>IF(C$83=0,0,C$83/CHI!C$11*1000)</f>
        <v>315.53373036637481</v>
      </c>
      <c r="D233" s="226">
        <f>IF(D$83=0,0,D$83/CHI!D$11*1000)</f>
        <v>311.6619986319937</v>
      </c>
      <c r="E233" s="226">
        <f>IF(E$83=0,0,E$83/CHI!E$11*1000)</f>
        <v>305.99328023596445</v>
      </c>
      <c r="F233" s="226">
        <f>IF(F$83=0,0,F$83/CHI!F$11*1000)</f>
        <v>303.94621701743631</v>
      </c>
      <c r="G233" s="226">
        <f>IF(G$83=0,0,G$83/CHI!G$11*1000)</f>
        <v>298.24476472739315</v>
      </c>
      <c r="H233" s="226">
        <f>IF(H$83=0,0,H$83/CHI!H$11*1000)</f>
        <v>290.66811786928736</v>
      </c>
      <c r="I233" s="226">
        <f>IF(I$83=0,0,I$83/CHI!I$11*1000)</f>
        <v>279.19339379173624</v>
      </c>
      <c r="J233" s="226">
        <f>IF(J$83=0,0,J$83/CHI!J$11*1000)</f>
        <v>274.05048047293116</v>
      </c>
      <c r="K233" s="226">
        <f>IF(K$83=0,0,K$83/CHI!K$11*1000)</f>
        <v>261.92345879449363</v>
      </c>
      <c r="L233" s="226">
        <f>IF(L$83=0,0,L$83/CHI!L$11*1000)</f>
        <v>257.97730194639325</v>
      </c>
      <c r="M233" s="226">
        <f>IF(M$83=0,0,M$83/CHI!M$11*1000)</f>
        <v>251.66895809210854</v>
      </c>
      <c r="N233" s="226">
        <f>IF(N$83=0,0,N$83/CHI!N$11*1000)</f>
        <v>252.40502830084887</v>
      </c>
      <c r="O233" s="226">
        <f>IF(O$83=0,0,O$83/CHI!O$11*1000)</f>
        <v>242.26297930829213</v>
      </c>
      <c r="P233" s="226">
        <f>IF(P$83=0,0,P$83/CHI!P$11*1000)</f>
        <v>236.0624442882141</v>
      </c>
      <c r="Q233" s="226">
        <f>IF(Q$83=0,0,Q$83/CHI!Q$11*1000)</f>
        <v>227.17428631464338</v>
      </c>
    </row>
    <row r="234" spans="1:17" x14ac:dyDescent="0.25">
      <c r="A234" s="127" t="s">
        <v>181</v>
      </c>
      <c r="B234" s="225">
        <f>IF(B$91=0,0,B$91/CHI!B$11*1000)</f>
        <v>61.282523068415379</v>
      </c>
      <c r="C234" s="225">
        <f>IF(C$91=0,0,C$91/CHI!C$11*1000)</f>
        <v>59.743754761235017</v>
      </c>
      <c r="D234" s="225">
        <f>IF(D$91=0,0,D$91/CHI!D$11*1000)</f>
        <v>58.574323729562231</v>
      </c>
      <c r="E234" s="225">
        <f>IF(E$91=0,0,E$91/CHI!E$11*1000)</f>
        <v>57.752610120190667</v>
      </c>
      <c r="F234" s="225">
        <f>IF(F$91=0,0,F$91/CHI!F$11*1000)</f>
        <v>57.512536167761922</v>
      </c>
      <c r="G234" s="225">
        <f>IF(G$91=0,0,G$91/CHI!G$11*1000)</f>
        <v>56.140992777742746</v>
      </c>
      <c r="H234" s="225">
        <f>IF(H$91=0,0,H$91/CHI!H$11*1000)</f>
        <v>54.824296467803855</v>
      </c>
      <c r="I234" s="225">
        <f>IF(I$91=0,0,I$91/CHI!I$11*1000)</f>
        <v>53.431052272856299</v>
      </c>
      <c r="J234" s="225">
        <f>IF(J$91=0,0,J$91/CHI!J$11*1000)</f>
        <v>52.631322795956493</v>
      </c>
      <c r="K234" s="225">
        <f>IF(K$91=0,0,K$91/CHI!K$11*1000)</f>
        <v>50.885865014035467</v>
      </c>
      <c r="L234" s="225">
        <f>IF(L$91=0,0,L$91/CHI!L$11*1000)</f>
        <v>50.066691929167476</v>
      </c>
      <c r="M234" s="225">
        <f>IF(M$91=0,0,M$91/CHI!M$11*1000)</f>
        <v>49.310665189961504</v>
      </c>
      <c r="N234" s="225">
        <f>IF(N$91=0,0,N$91/CHI!N$11*1000)</f>
        <v>49.254409537265808</v>
      </c>
      <c r="O234" s="225">
        <f>IF(O$91=0,0,O$91/CHI!O$11*1000)</f>
        <v>47.517514256703137</v>
      </c>
      <c r="P234" s="225">
        <f>IF(P$91=0,0,P$91/CHI!P$11*1000)</f>
        <v>46.262940076670617</v>
      </c>
      <c r="Q234" s="225">
        <f>IF(Q$91=0,0,Q$91/CHI!Q$11*1000)</f>
        <v>44.602680145890972</v>
      </c>
    </row>
    <row r="235" spans="1:17" x14ac:dyDescent="0.25">
      <c r="A235" s="72" t="s">
        <v>180</v>
      </c>
      <c r="B235" s="224">
        <f>IF(B$105=0,0,B$105/CHI!B$11*1000)</f>
        <v>74.478968016252438</v>
      </c>
      <c r="C235" s="224">
        <f>IF(C$105=0,0,C$105/CHI!C$11*1000)</f>
        <v>72.362853986692812</v>
      </c>
      <c r="D235" s="224">
        <f>IF(D$105=0,0,D$105/CHI!D$11*1000)</f>
        <v>70.947555988957433</v>
      </c>
      <c r="E235" s="224">
        <f>IF(E$105=0,0,E$105/CHI!E$11*1000)</f>
        <v>70.076005573089404</v>
      </c>
      <c r="F235" s="224">
        <f>IF(F$105=0,0,F$105/CHI!F$11*1000)</f>
        <v>68.700089141288487</v>
      </c>
      <c r="G235" s="224">
        <f>IF(G$105=0,0,G$105/CHI!G$11*1000)</f>
        <v>67.330175565081518</v>
      </c>
      <c r="H235" s="224">
        <f>IF(H$105=0,0,H$105/CHI!H$11*1000)</f>
        <v>65.428602772144686</v>
      </c>
      <c r="I235" s="224">
        <f>IF(I$105=0,0,I$105/CHI!I$11*1000)</f>
        <v>65.115363790583203</v>
      </c>
      <c r="J235" s="224">
        <f>IF(J$105=0,0,J$105/CHI!J$11*1000)</f>
        <v>63.558521508067791</v>
      </c>
      <c r="K235" s="224">
        <f>IF(K$105=0,0,K$105/CHI!K$11*1000)</f>
        <v>62.922624615827843</v>
      </c>
      <c r="L235" s="224">
        <f>IF(L$105=0,0,L$105/CHI!L$11*1000)</f>
        <v>60.79441558814311</v>
      </c>
      <c r="M235" s="224">
        <f>IF(M$105=0,0,M$105/CHI!M$11*1000)</f>
        <v>59.788001443917651</v>
      </c>
      <c r="N235" s="224">
        <f>IF(N$105=0,0,N$105/CHI!N$11*1000)</f>
        <v>58.846211238767324</v>
      </c>
      <c r="O235" s="224">
        <f>IF(O$105=0,0,O$105/CHI!O$11*1000)</f>
        <v>57.906611125318051</v>
      </c>
      <c r="P235" s="224">
        <f>IF(P$105=0,0,P$105/CHI!P$11*1000)</f>
        <v>56.910417171484319</v>
      </c>
      <c r="Q235" s="224">
        <f>IF(Q$105=0,0,Q$105/CHI!Q$11*1000)</f>
        <v>56.526811181006387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40</v>
      </c>
      <c r="B237" s="230">
        <f t="shared" ref="B237:Q237" si="52">SUM(B238:B246)</f>
        <v>369.33137699954068</v>
      </c>
      <c r="C237" s="230">
        <f t="shared" si="52"/>
        <v>354.74960008011158</v>
      </c>
      <c r="D237" s="230">
        <f t="shared" si="52"/>
        <v>345.97167707730785</v>
      </c>
      <c r="E237" s="230">
        <f t="shared" si="52"/>
        <v>338.67337733363701</v>
      </c>
      <c r="F237" s="230">
        <f t="shared" si="52"/>
        <v>335.69496036090595</v>
      </c>
      <c r="G237" s="230">
        <f t="shared" si="52"/>
        <v>328.33543379182925</v>
      </c>
      <c r="H237" s="230">
        <f t="shared" si="52"/>
        <v>322.2370238253277</v>
      </c>
      <c r="I237" s="230">
        <f t="shared" si="52"/>
        <v>317.44786114886966</v>
      </c>
      <c r="J237" s="230">
        <f t="shared" si="52"/>
        <v>305.5428571694012</v>
      </c>
      <c r="K237" s="230">
        <f t="shared" si="52"/>
        <v>294.46545887178161</v>
      </c>
      <c r="L237" s="230">
        <f t="shared" si="52"/>
        <v>287.8593856567054</v>
      </c>
      <c r="M237" s="230">
        <f t="shared" si="52"/>
        <v>282.99257027541279</v>
      </c>
      <c r="N237" s="230">
        <f t="shared" si="52"/>
        <v>279.92516128373745</v>
      </c>
      <c r="O237" s="230">
        <f t="shared" si="52"/>
        <v>273.58085388817381</v>
      </c>
      <c r="P237" s="230">
        <f t="shared" si="52"/>
        <v>265.97343607131347</v>
      </c>
      <c r="Q237" s="230">
        <f t="shared" si="52"/>
        <v>258.77465014249918</v>
      </c>
    </row>
    <row r="238" spans="1:17" x14ac:dyDescent="0.25">
      <c r="A238" s="132" t="s">
        <v>84</v>
      </c>
      <c r="B238" s="229">
        <f>IF(B$109=0,0,B$109/CHI!B$12*1000)</f>
        <v>4.0709248285976924</v>
      </c>
      <c r="C238" s="229">
        <f>IF(C$109=0,0,C$109/CHI!C$12*1000)</f>
        <v>3.9123184245032605</v>
      </c>
      <c r="D238" s="229">
        <f>IF(D$109=0,0,D$109/CHI!D$12*1000)</f>
        <v>3.8183425077230972</v>
      </c>
      <c r="E238" s="229">
        <f>IF(E$109=0,0,E$109/CHI!E$12*1000)</f>
        <v>3.7339906585881728</v>
      </c>
      <c r="F238" s="229">
        <f>IF(F$109=0,0,F$109/CHI!F$12*1000)</f>
        <v>3.6993868994405825</v>
      </c>
      <c r="G238" s="229">
        <f>IF(G$109=0,0,G$109/CHI!G$12*1000)</f>
        <v>3.6264669079261509</v>
      </c>
      <c r="H238" s="229">
        <f>IF(H$109=0,0,H$109/CHI!H$12*1000)</f>
        <v>3.5633646720056271</v>
      </c>
      <c r="I238" s="229">
        <f>IF(I$109=0,0,I$109/CHI!I$12*1000)</f>
        <v>3.5122791597743461</v>
      </c>
      <c r="J238" s="229">
        <f>IF(J$109=0,0,J$109/CHI!J$12*1000)</f>
        <v>3.3922065849301082</v>
      </c>
      <c r="K238" s="229">
        <f>IF(K$109=0,0,K$109/CHI!K$12*1000)</f>
        <v>3.2731358393042473</v>
      </c>
      <c r="L238" s="229">
        <f>IF(L$109=0,0,L$109/CHI!L$12*1000)</f>
        <v>3.2093682967440404</v>
      </c>
      <c r="M238" s="229">
        <f>IF(M$109=0,0,M$109/CHI!M$12*1000)</f>
        <v>3.1580739808237603</v>
      </c>
      <c r="N238" s="229">
        <f>IF(N$109=0,0,N$109/CHI!N$12*1000)</f>
        <v>3.1163429877043143</v>
      </c>
      <c r="O238" s="229">
        <f>IF(O$109=0,0,O$109/CHI!O$12*1000)</f>
        <v>3.0463299316626098</v>
      </c>
      <c r="P238" s="229">
        <f>IF(P$109=0,0,P$109/CHI!P$12*1000)</f>
        <v>2.9596252169634591</v>
      </c>
      <c r="Q238" s="229">
        <f>IF(Q$109=0,0,Q$109/CHI!Q$12*1000)</f>
        <v>2.8815548691789141</v>
      </c>
    </row>
    <row r="239" spans="1:17" x14ac:dyDescent="0.25">
      <c r="A239" s="76" t="s">
        <v>83</v>
      </c>
      <c r="B239" s="228">
        <f>IF(B$110=0,0,B$110/CHI!B$12*1000)</f>
        <v>25.914522663557612</v>
      </c>
      <c r="C239" s="228">
        <f>IF(C$110=0,0,C$110/CHI!C$12*1000)</f>
        <v>24.450525898271497</v>
      </c>
      <c r="D239" s="228">
        <f>IF(D$110=0,0,D$110/CHI!D$12*1000)</f>
        <v>23.723071103161598</v>
      </c>
      <c r="E239" s="228">
        <f>IF(E$110=0,0,E$110/CHI!E$12*1000)</f>
        <v>23.299904157709147</v>
      </c>
      <c r="F239" s="228">
        <f>IF(F$110=0,0,F$110/CHI!F$12*1000)</f>
        <v>23.196887064794137</v>
      </c>
      <c r="G239" s="228">
        <f>IF(G$110=0,0,G$110/CHI!G$12*1000)</f>
        <v>22.592149043257454</v>
      </c>
      <c r="H239" s="228">
        <f>IF(H$110=0,0,H$110/CHI!H$12*1000)</f>
        <v>22.253543565136983</v>
      </c>
      <c r="I239" s="228">
        <f>IF(I$110=0,0,I$110/CHI!I$12*1000)</f>
        <v>22.224983726743663</v>
      </c>
      <c r="J239" s="228">
        <f>IF(J$110=0,0,J$110/CHI!J$12*1000)</f>
        <v>21.529936248583805</v>
      </c>
      <c r="K239" s="228">
        <f>IF(K$110=0,0,K$110/CHI!K$12*1000)</f>
        <v>20.42087636209061</v>
      </c>
      <c r="L239" s="228">
        <f>IF(L$110=0,0,L$110/CHI!L$12*1000)</f>
        <v>20.100323748859232</v>
      </c>
      <c r="M239" s="228">
        <f>IF(M$110=0,0,M$110/CHI!M$12*1000)</f>
        <v>20.130612408973089</v>
      </c>
      <c r="N239" s="228">
        <f>IF(N$110=0,0,N$110/CHI!N$12*1000)</f>
        <v>19.935120118403663</v>
      </c>
      <c r="O239" s="228">
        <f>IF(O$110=0,0,O$110/CHI!O$12*1000)</f>
        <v>19.448712100955031</v>
      </c>
      <c r="P239" s="228">
        <f>IF(P$110=0,0,P$110/CHI!P$12*1000)</f>
        <v>18.915490235507317</v>
      </c>
      <c r="Q239" s="228">
        <f>IF(Q$110=0,0,Q$110/CHI!Q$12*1000)</f>
        <v>18.375196626332134</v>
      </c>
    </row>
    <row r="240" spans="1:17" x14ac:dyDescent="0.25">
      <c r="A240" s="76" t="s">
        <v>82</v>
      </c>
      <c r="B240" s="228">
        <f>IF(B$111=0,0,B$111/CHI!B$12*1000)</f>
        <v>4.5764243926615826</v>
      </c>
      <c r="C240" s="228">
        <f>IF(C$111=0,0,C$111/CHI!C$12*1000)</f>
        <v>4.3186897367360331</v>
      </c>
      <c r="D240" s="228">
        <f>IF(D$111=0,0,D$111/CHI!D$12*1000)</f>
        <v>4.1931892822910326</v>
      </c>
      <c r="E240" s="228">
        <f>IF(E$111=0,0,E$111/CHI!E$12*1000)</f>
        <v>4.1181140174774287</v>
      </c>
      <c r="F240" s="228">
        <f>IF(F$111=0,0,F$111/CHI!F$12*1000)</f>
        <v>4.0997785907044175</v>
      </c>
      <c r="G240" s="228">
        <f>IF(G$111=0,0,G$111/CHI!G$12*1000)</f>
        <v>3.9976596410541818</v>
      </c>
      <c r="H240" s="228">
        <f>IF(H$111=0,0,H$111/CHI!H$12*1000)</f>
        <v>3.9364274304266527</v>
      </c>
      <c r="I240" s="228">
        <f>IF(I$111=0,0,I$111/CHI!I$12*1000)</f>
        <v>3.9450470587161122</v>
      </c>
      <c r="J240" s="228">
        <f>IF(J$111=0,0,J$111/CHI!J$12*1000)</f>
        <v>3.8091225539794658</v>
      </c>
      <c r="K240" s="228">
        <f>IF(K$111=0,0,K$111/CHI!K$12*1000)</f>
        <v>3.626373272216902</v>
      </c>
      <c r="L240" s="228">
        <f>IF(L$111=0,0,L$111/CHI!L$12*1000)</f>
        <v>3.5672548043479098</v>
      </c>
      <c r="M240" s="228">
        <f>IF(M$111=0,0,M$111/CHI!M$12*1000)</f>
        <v>3.5577306674986571</v>
      </c>
      <c r="N240" s="228">
        <f>IF(N$111=0,0,N$111/CHI!N$12*1000)</f>
        <v>3.528477479579867</v>
      </c>
      <c r="O240" s="228">
        <f>IF(O$111=0,0,O$111/CHI!O$12*1000)</f>
        <v>3.4469431835779085</v>
      </c>
      <c r="P240" s="228">
        <f>IF(P$111=0,0,P$111/CHI!P$12*1000)</f>
        <v>3.3505358743686742</v>
      </c>
      <c r="Q240" s="228">
        <f>IF(Q$111=0,0,Q$111/CHI!Q$12*1000)</f>
        <v>3.2492711892947819</v>
      </c>
    </row>
    <row r="241" spans="1:17" x14ac:dyDescent="0.25">
      <c r="A241" s="76" t="s">
        <v>81</v>
      </c>
      <c r="B241" s="228">
        <f>IF(B$112=0,0,B$112/CHI!B$12*1000)</f>
        <v>36.989388747734175</v>
      </c>
      <c r="C241" s="228">
        <f>IF(C$112=0,0,C$112/CHI!C$12*1000)</f>
        <v>35.134569961681308</v>
      </c>
      <c r="D241" s="228">
        <f>IF(D$112=0,0,D$112/CHI!D$12*1000)</f>
        <v>34.158391879273239</v>
      </c>
      <c r="E241" s="228">
        <f>IF(E$112=0,0,E$112/CHI!E$12*1000)</f>
        <v>33.497976636988156</v>
      </c>
      <c r="F241" s="228">
        <f>IF(F$112=0,0,F$112/CHI!F$12*1000)</f>
        <v>33.280183059779041</v>
      </c>
      <c r="G241" s="228">
        <f>IF(G$112=0,0,G$112/CHI!G$12*1000)</f>
        <v>32.463858696762941</v>
      </c>
      <c r="H241" s="228">
        <f>IF(H$112=0,0,H$112/CHI!H$12*1000)</f>
        <v>31.96102629896922</v>
      </c>
      <c r="I241" s="228">
        <f>IF(I$112=0,0,I$112/CHI!I$12*1000)</f>
        <v>31.704942428532306</v>
      </c>
      <c r="J241" s="228">
        <f>IF(J$112=0,0,J$112/CHI!J$12*1000)</f>
        <v>30.763965853598481</v>
      </c>
      <c r="K241" s="228">
        <f>IF(K$112=0,0,K$112/CHI!K$12*1000)</f>
        <v>29.253020664741999</v>
      </c>
      <c r="L241" s="228">
        <f>IF(L$112=0,0,L$112/CHI!L$12*1000)</f>
        <v>28.785908565264045</v>
      </c>
      <c r="M241" s="228">
        <f>IF(M$112=0,0,M$112/CHI!M$12*1000)</f>
        <v>28.74920947768058</v>
      </c>
      <c r="N241" s="228">
        <f>IF(N$112=0,0,N$112/CHI!N$12*1000)</f>
        <v>28.413940770310354</v>
      </c>
      <c r="O241" s="228">
        <f>IF(O$112=0,0,O$112/CHI!O$12*1000)</f>
        <v>27.714520798321765</v>
      </c>
      <c r="P241" s="228">
        <f>IF(P$112=0,0,P$112/CHI!P$12*1000)</f>
        <v>26.976973348235834</v>
      </c>
      <c r="Q241" s="228">
        <f>IF(Q$112=0,0,Q$112/CHI!Q$12*1000)</f>
        <v>26.268142110144872</v>
      </c>
    </row>
    <row r="242" spans="1:17" x14ac:dyDescent="0.25">
      <c r="A242" s="129" t="s">
        <v>80</v>
      </c>
      <c r="B242" s="227">
        <f>IF(B$113=0,0,B$113/CHI!B$12*1000)</f>
        <v>11.398589520073541</v>
      </c>
      <c r="C242" s="227">
        <f>IF(C$113=0,0,C$113/CHI!C$12*1000)</f>
        <v>10.954491588609127</v>
      </c>
      <c r="D242" s="227">
        <f>IF(D$113=0,0,D$113/CHI!D$12*1000)</f>
        <v>10.691359021624669</v>
      </c>
      <c r="E242" s="227">
        <f>IF(E$113=0,0,E$113/CHI!E$12*1000)</f>
        <v>10.455173844046886</v>
      </c>
      <c r="F242" s="227">
        <f>IF(F$113=0,0,F$113/CHI!F$12*1000)</f>
        <v>10.358283318433633</v>
      </c>
      <c r="G242" s="227">
        <f>IF(G$113=0,0,G$113/CHI!G$12*1000)</f>
        <v>10.154107342193225</v>
      </c>
      <c r="H242" s="227">
        <f>IF(H$113=0,0,H$113/CHI!H$12*1000)</f>
        <v>9.9774210816157538</v>
      </c>
      <c r="I242" s="227">
        <f>IF(I$113=0,0,I$113/CHI!I$12*1000)</f>
        <v>9.8493411157242399</v>
      </c>
      <c r="J242" s="227">
        <f>IF(J$113=0,0,J$113/CHI!J$12*1000)</f>
        <v>9.4981784378043042</v>
      </c>
      <c r="K242" s="227">
        <f>IF(K$113=0,0,K$113/CHI!K$12*1000)</f>
        <v>9.1647803500518936</v>
      </c>
      <c r="L242" s="227">
        <f>IF(L$113=0,0,L$113/CHI!L$12*1000)</f>
        <v>8.986231230883309</v>
      </c>
      <c r="M242" s="227">
        <f>IF(M$113=0,0,M$113/CHI!M$12*1000)</f>
        <v>8.8426071463065306</v>
      </c>
      <c r="N242" s="227">
        <f>IF(N$113=0,0,N$113/CHI!N$12*1000)</f>
        <v>8.7257603655720821</v>
      </c>
      <c r="O242" s="227">
        <f>IF(O$113=0,0,O$113/CHI!O$12*1000)</f>
        <v>8.5297238086553069</v>
      </c>
      <c r="P242" s="227">
        <f>IF(P$113=0,0,P$113/CHI!P$12*1000)</f>
        <v>8.2869506074976815</v>
      </c>
      <c r="Q242" s="227">
        <f>IF(Q$113=0,0,Q$113/CHI!Q$12*1000)</f>
        <v>8.0683536337009585</v>
      </c>
    </row>
    <row r="243" spans="1:17" x14ac:dyDescent="0.25">
      <c r="A243" s="127" t="s">
        <v>183</v>
      </c>
      <c r="B243" s="226">
        <f>IF(B$118=0,0,B$118/CHI!B$12*1000)</f>
        <v>37.845027876761172</v>
      </c>
      <c r="C243" s="226">
        <f>IF(C$118=0,0,C$118/CHI!C$12*1000)</f>
        <v>37.261846978430633</v>
      </c>
      <c r="D243" s="226">
        <f>IF(D$118=0,0,D$118/CHI!D$12*1000)</f>
        <v>36.541934789352197</v>
      </c>
      <c r="E243" s="226">
        <f>IF(E$118=0,0,E$118/CHI!E$12*1000)</f>
        <v>35.564637221961931</v>
      </c>
      <c r="F243" s="226">
        <f>IF(F$118=0,0,F$118/CHI!F$12*1000)</f>
        <v>35.035003603175468</v>
      </c>
      <c r="G243" s="226">
        <f>IF(G$118=0,0,G$118/CHI!G$12*1000)</f>
        <v>34.433408089056954</v>
      </c>
      <c r="H243" s="226">
        <f>IF(H$118=0,0,H$118/CHI!H$12*1000)</f>
        <v>33.69649124877688</v>
      </c>
      <c r="I243" s="226">
        <f>IF(I$118=0,0,I$118/CHI!I$12*1000)</f>
        <v>32.412406459031146</v>
      </c>
      <c r="J243" s="226">
        <f>IF(J$118=0,0,J$118/CHI!J$12*1000)</f>
        <v>31.222748366587435</v>
      </c>
      <c r="K243" s="226">
        <f>IF(K$118=0,0,K$118/CHI!K$12*1000)</f>
        <v>30.343504979211701</v>
      </c>
      <c r="L243" s="226">
        <f>IF(L$118=0,0,L$118/CHI!L$12*1000)</f>
        <v>29.63200241595662</v>
      </c>
      <c r="M243" s="226">
        <f>IF(M$118=0,0,M$118/CHI!M$12*1000)</f>
        <v>28.860663910448832</v>
      </c>
      <c r="N243" s="226">
        <f>IF(N$118=0,0,N$118/CHI!N$12*1000)</f>
        <v>28.313057462250541</v>
      </c>
      <c r="O243" s="226">
        <f>IF(O$118=0,0,O$118/CHI!O$12*1000)</f>
        <v>27.617716246913666</v>
      </c>
      <c r="P243" s="226">
        <f>IF(P$118=0,0,P$118/CHI!P$12*1000)</f>
        <v>26.904642844312967</v>
      </c>
      <c r="Q243" s="226">
        <f>IF(Q$118=0,0,Q$118/CHI!Q$12*1000)</f>
        <v>26.439529177246811</v>
      </c>
    </row>
    <row r="244" spans="1:17" x14ac:dyDescent="0.25">
      <c r="A244" s="127" t="s">
        <v>182</v>
      </c>
      <c r="B244" s="226">
        <f>IF(B$131=0,0,B$131/CHI!B$12*1000)</f>
        <v>85.817893247966836</v>
      </c>
      <c r="C244" s="226">
        <f>IF(C$131=0,0,C$131/CHI!C$12*1000)</f>
        <v>84.414099988602615</v>
      </c>
      <c r="D244" s="226">
        <f>IF(D$131=0,0,D$131/CHI!D$12*1000)</f>
        <v>82.969089078810171</v>
      </c>
      <c r="E244" s="226">
        <f>IF(E$131=0,0,E$131/CHI!E$12*1000)</f>
        <v>80.876597041608036</v>
      </c>
      <c r="F244" s="226">
        <f>IF(F$131=0,0,F$131/CHI!F$12*1000)</f>
        <v>79.465501295799868</v>
      </c>
      <c r="G244" s="226">
        <f>IF(G$131=0,0,G$131/CHI!G$12*1000)</f>
        <v>78.140267305177304</v>
      </c>
      <c r="H244" s="226">
        <f>IF(H$131=0,0,H$131/CHI!H$12*1000)</f>
        <v>76.456921174897118</v>
      </c>
      <c r="I244" s="226">
        <f>IF(I$131=0,0,I$131/CHI!I$12*1000)</f>
        <v>74.118825590428358</v>
      </c>
      <c r="J244" s="226">
        <f>IF(J$131=0,0,J$131/CHI!J$12*1000)</f>
        <v>71.057006672022681</v>
      </c>
      <c r="K244" s="226">
        <f>IF(K$131=0,0,K$131/CHI!K$12*1000)</f>
        <v>69.959108959500654</v>
      </c>
      <c r="L244" s="226">
        <f>IF(L$131=0,0,L$131/CHI!L$12*1000)</f>
        <v>68.065487130682484</v>
      </c>
      <c r="M244" s="226">
        <f>IF(M$131=0,0,M$131/CHI!M$12*1000)</f>
        <v>65.358387040870056</v>
      </c>
      <c r="N244" s="226">
        <f>IF(N$131=0,0,N$131/CHI!N$12*1000)</f>
        <v>64.387812760971627</v>
      </c>
      <c r="O244" s="226">
        <f>IF(O$131=0,0,O$131/CHI!O$12*1000)</f>
        <v>62.932700283031537</v>
      </c>
      <c r="P244" s="226">
        <f>IF(P$131=0,0,P$131/CHI!P$12*1000)</f>
        <v>61.054457138084452</v>
      </c>
      <c r="Q244" s="226">
        <f>IF(Q$131=0,0,Q$131/CHI!Q$12*1000)</f>
        <v>59.563970968006629</v>
      </c>
    </row>
    <row r="245" spans="1:17" x14ac:dyDescent="0.25">
      <c r="A245" s="127" t="s">
        <v>181</v>
      </c>
      <c r="B245" s="225">
        <f>IF(B$139=0,0,B$139/CHI!B$12*1000)</f>
        <v>55.536381231840849</v>
      </c>
      <c r="C245" s="225">
        <f>IF(C$139=0,0,C$139/CHI!C$12*1000)</f>
        <v>53.391672148640502</v>
      </c>
      <c r="D245" s="225">
        <f>IF(D$139=0,0,D$139/CHI!D$12*1000)</f>
        <v>52.042666181296632</v>
      </c>
      <c r="E245" s="225">
        <f>IF(E$139=0,0,E$139/CHI!E$12*1000)</f>
        <v>50.860120493435161</v>
      </c>
      <c r="F245" s="225">
        <f>IF(F$139=0,0,F$139/CHI!F$12*1000)</f>
        <v>50.461998271185863</v>
      </c>
      <c r="G245" s="225">
        <f>IF(G$139=0,0,G$139/CHI!G$12*1000)</f>
        <v>49.429050986355257</v>
      </c>
      <c r="H245" s="225">
        <f>IF(H$139=0,0,H$139/CHI!H$12*1000)</f>
        <v>48.452830420576575</v>
      </c>
      <c r="I245" s="225">
        <f>IF(I$139=0,0,I$139/CHI!I$12*1000)</f>
        <v>47.639795714600119</v>
      </c>
      <c r="J245" s="225">
        <f>IF(J$139=0,0,J$139/CHI!J$12*1000)</f>
        <v>45.829642954767614</v>
      </c>
      <c r="K245" s="225">
        <f>IF(K$139=0,0,K$139/CHI!K$12*1000)</f>
        <v>44.178629210062837</v>
      </c>
      <c r="L245" s="225">
        <f>IF(L$139=0,0,L$139/CHI!L$12*1000)</f>
        <v>43.108787950098353</v>
      </c>
      <c r="M245" s="225">
        <f>IF(M$139=0,0,M$139/CHI!M$12*1000)</f>
        <v>42.331113099646522</v>
      </c>
      <c r="N245" s="225">
        <f>IF(N$139=0,0,N$139/CHI!N$12*1000)</f>
        <v>41.850295185341338</v>
      </c>
      <c r="O245" s="225">
        <f>IF(O$139=0,0,O$139/CHI!O$12*1000)</f>
        <v>40.946012208783188</v>
      </c>
      <c r="P245" s="225">
        <f>IF(P$139=0,0,P$139/CHI!P$12*1000)</f>
        <v>39.854393589331927</v>
      </c>
      <c r="Q245" s="225">
        <f>IF(Q$139=0,0,Q$139/CHI!Q$12*1000)</f>
        <v>38.779200111182334</v>
      </c>
    </row>
    <row r="246" spans="1:17" x14ac:dyDescent="0.25">
      <c r="A246" s="72" t="s">
        <v>180</v>
      </c>
      <c r="B246" s="224">
        <f>IF(B$153=0,0,B$153/CHI!B$12*1000)</f>
        <v>107.18222449034724</v>
      </c>
      <c r="C246" s="224">
        <f>IF(C$153=0,0,C$153/CHI!C$12*1000)</f>
        <v>100.91138535463661</v>
      </c>
      <c r="D246" s="224">
        <f>IF(D$153=0,0,D$153/CHI!D$12*1000)</f>
        <v>97.833633233775245</v>
      </c>
      <c r="E246" s="224">
        <f>IF(E$153=0,0,E$153/CHI!E$12*1000)</f>
        <v>96.266863261822095</v>
      </c>
      <c r="F246" s="224">
        <f>IF(F$153=0,0,F$153/CHI!F$12*1000)</f>
        <v>96.097938257592929</v>
      </c>
      <c r="G246" s="224">
        <f>IF(G$153=0,0,G$153/CHI!G$12*1000)</f>
        <v>93.498465780045791</v>
      </c>
      <c r="H246" s="224">
        <f>IF(H$153=0,0,H$153/CHI!H$12*1000)</f>
        <v>91.938997932922888</v>
      </c>
      <c r="I246" s="224">
        <f>IF(I$153=0,0,I$153/CHI!I$12*1000)</f>
        <v>92.04023989531936</v>
      </c>
      <c r="J246" s="224">
        <f>IF(J$153=0,0,J$153/CHI!J$12*1000)</f>
        <v>88.440049497127305</v>
      </c>
      <c r="K246" s="224">
        <f>IF(K$153=0,0,K$153/CHI!K$12*1000)</f>
        <v>84.246029234600726</v>
      </c>
      <c r="L246" s="224">
        <f>IF(L$153=0,0,L$153/CHI!L$12*1000)</f>
        <v>82.404021513869395</v>
      </c>
      <c r="M246" s="224">
        <f>IF(M$153=0,0,M$153/CHI!M$12*1000)</f>
        <v>82.004172543164756</v>
      </c>
      <c r="N246" s="224">
        <f>IF(N$153=0,0,N$153/CHI!N$12*1000)</f>
        <v>81.654354153603691</v>
      </c>
      <c r="O246" s="224">
        <f>IF(O$153=0,0,O$153/CHI!O$12*1000)</f>
        <v>79.898195326272784</v>
      </c>
      <c r="P246" s="224">
        <f>IF(P$153=0,0,P$153/CHI!P$12*1000)</f>
        <v>77.670367217011204</v>
      </c>
      <c r="Q246" s="224">
        <f>IF(Q$153=0,0,Q$153/CHI!Q$12*1000)</f>
        <v>75.149431457411751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131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42</v>
      </c>
      <c r="B5" s="96">
        <v>103617.75853321329</v>
      </c>
      <c r="C5" s="96">
        <v>102481.49209243241</v>
      </c>
      <c r="D5" s="96">
        <v>103089.07640061925</v>
      </c>
      <c r="E5" s="96">
        <v>105556.45259068838</v>
      </c>
      <c r="F5" s="96">
        <v>105814.90094591476</v>
      </c>
      <c r="G5" s="96">
        <v>107322.26493221277</v>
      </c>
      <c r="H5" s="96">
        <v>106071.22191603373</v>
      </c>
      <c r="I5" s="96">
        <v>107507.68273943373</v>
      </c>
      <c r="J5" s="96">
        <v>105204.86743029239</v>
      </c>
      <c r="K5" s="96">
        <v>95147.898179034863</v>
      </c>
      <c r="L5" s="96">
        <v>101797.41624318554</v>
      </c>
      <c r="M5" s="96">
        <v>100555.83207907318</v>
      </c>
      <c r="N5" s="96">
        <v>98580.06337176291</v>
      </c>
      <c r="O5" s="96">
        <v>98337.314703999116</v>
      </c>
      <c r="P5" s="96">
        <v>100954.75694196428</v>
      </c>
      <c r="Q5" s="96">
        <v>98276.306775714125</v>
      </c>
    </row>
    <row r="6" spans="1:17" x14ac:dyDescent="0.25">
      <c r="A6" s="132" t="s">
        <v>84</v>
      </c>
      <c r="B6" s="160">
        <v>154.45660202174091</v>
      </c>
      <c r="C6" s="160">
        <v>156.42688956523963</v>
      </c>
      <c r="D6" s="160">
        <v>162.35137915181858</v>
      </c>
      <c r="E6" s="160">
        <v>173.44264931281901</v>
      </c>
      <c r="F6" s="160">
        <v>164.98187253453818</v>
      </c>
      <c r="G6" s="160">
        <v>167.9052558960843</v>
      </c>
      <c r="H6" s="160">
        <v>164.82763335924153</v>
      </c>
      <c r="I6" s="160">
        <v>174.17372137849301</v>
      </c>
      <c r="J6" s="160">
        <v>181.57911892062069</v>
      </c>
      <c r="K6" s="160">
        <v>156.37378660058826</v>
      </c>
      <c r="L6" s="160">
        <v>173.2764443616251</v>
      </c>
      <c r="M6" s="160">
        <v>179.91673747643682</v>
      </c>
      <c r="N6" s="160">
        <v>178.21367380762351</v>
      </c>
      <c r="O6" s="160">
        <v>183.58217664137152</v>
      </c>
      <c r="P6" s="160">
        <v>178.20904779394439</v>
      </c>
      <c r="Q6" s="160">
        <v>181.30180735488497</v>
      </c>
    </row>
    <row r="7" spans="1:17" x14ac:dyDescent="0.25">
      <c r="A7" s="76" t="s">
        <v>83</v>
      </c>
      <c r="B7" s="159">
        <v>191.82270113054889</v>
      </c>
      <c r="C7" s="159">
        <v>190.52071137382049</v>
      </c>
      <c r="D7" s="159">
        <v>201.9975158930807</v>
      </c>
      <c r="E7" s="159">
        <v>213.88445540688974</v>
      </c>
      <c r="F7" s="159">
        <v>206.09648837671506</v>
      </c>
      <c r="G7" s="159">
        <v>211.06665001773163</v>
      </c>
      <c r="H7" s="159">
        <v>209.7932869507064</v>
      </c>
      <c r="I7" s="159">
        <v>224.89697079814073</v>
      </c>
      <c r="J7" s="159">
        <v>235.6968402900323</v>
      </c>
      <c r="K7" s="159">
        <v>200.60825423316496</v>
      </c>
      <c r="L7" s="159">
        <v>224.7802665432861</v>
      </c>
      <c r="M7" s="159">
        <v>229.09487699124702</v>
      </c>
      <c r="N7" s="159">
        <v>230.84325913632247</v>
      </c>
      <c r="O7" s="159">
        <v>239.8116188741561</v>
      </c>
      <c r="P7" s="159">
        <v>232.23955741345497</v>
      </c>
      <c r="Q7" s="159">
        <v>240.84579182838016</v>
      </c>
    </row>
    <row r="8" spans="1:17" x14ac:dyDescent="0.25">
      <c r="A8" s="76" t="s">
        <v>82</v>
      </c>
      <c r="B8" s="159">
        <v>232.23840147725571</v>
      </c>
      <c r="C8" s="159">
        <v>236.10916447343359</v>
      </c>
      <c r="D8" s="159">
        <v>244.70014094701821</v>
      </c>
      <c r="E8" s="159">
        <v>261.36996995929718</v>
      </c>
      <c r="F8" s="159">
        <v>248.55944405183578</v>
      </c>
      <c r="G8" s="159">
        <v>252.88445202657658</v>
      </c>
      <c r="H8" s="159">
        <v>246.03486919180591</v>
      </c>
      <c r="I8" s="159">
        <v>259.47741347011737</v>
      </c>
      <c r="J8" s="159">
        <v>270.05034725524916</v>
      </c>
      <c r="K8" s="159">
        <v>233.64483519964602</v>
      </c>
      <c r="L8" s="159">
        <v>261.33385428854376</v>
      </c>
      <c r="M8" s="159">
        <v>269.68796805585828</v>
      </c>
      <c r="N8" s="159">
        <v>267.93248019961277</v>
      </c>
      <c r="O8" s="159">
        <v>275.4096015445524</v>
      </c>
      <c r="P8" s="159">
        <v>267.78729589691926</v>
      </c>
      <c r="Q8" s="159">
        <v>273.59987583969212</v>
      </c>
    </row>
    <row r="9" spans="1:17" x14ac:dyDescent="0.25">
      <c r="A9" s="76" t="s">
        <v>81</v>
      </c>
      <c r="B9" s="159">
        <v>1008.9177310825479</v>
      </c>
      <c r="C9" s="159">
        <v>1005.2612925022501</v>
      </c>
      <c r="D9" s="159">
        <v>1061.9332624258163</v>
      </c>
      <c r="E9" s="159">
        <v>1119.0055112220257</v>
      </c>
      <c r="F9" s="159">
        <v>1082.3955206057478</v>
      </c>
      <c r="G9" s="159">
        <v>1109.3755343432604</v>
      </c>
      <c r="H9" s="159">
        <v>1105.1446000285605</v>
      </c>
      <c r="I9" s="159">
        <v>1190.3917600603274</v>
      </c>
      <c r="J9" s="159">
        <v>1252.5312990989821</v>
      </c>
      <c r="K9" s="159">
        <v>1058.4363875653846</v>
      </c>
      <c r="L9" s="159">
        <v>1188.1574572804357</v>
      </c>
      <c r="M9" s="159">
        <v>1209.2794001454934</v>
      </c>
      <c r="N9" s="159">
        <v>1217.4976205238277</v>
      </c>
      <c r="O9" s="159">
        <v>1270.9047397920699</v>
      </c>
      <c r="P9" s="159">
        <v>1229.816097891885</v>
      </c>
      <c r="Q9" s="159">
        <v>1282.8447150257432</v>
      </c>
    </row>
    <row r="10" spans="1:17" x14ac:dyDescent="0.25">
      <c r="A10" s="129" t="s">
        <v>80</v>
      </c>
      <c r="B10" s="158">
        <v>697.77695175360145</v>
      </c>
      <c r="C10" s="158">
        <v>707.968278133941</v>
      </c>
      <c r="D10" s="158">
        <v>736.16761280646051</v>
      </c>
      <c r="E10" s="158">
        <v>782.8871143467951</v>
      </c>
      <c r="F10" s="158">
        <v>741.82950758545678</v>
      </c>
      <c r="G10" s="158">
        <v>754.49011292802766</v>
      </c>
      <c r="H10" s="158">
        <v>741.60507642999119</v>
      </c>
      <c r="I10" s="158">
        <v>783.87290297453035</v>
      </c>
      <c r="J10" s="158">
        <v>813.46222710120503</v>
      </c>
      <c r="K10" s="158">
        <v>712.45172246271579</v>
      </c>
      <c r="L10" s="158">
        <v>789.03699369583546</v>
      </c>
      <c r="M10" s="158">
        <v>816.60397952056417</v>
      </c>
      <c r="N10" s="158">
        <v>808.56454587572512</v>
      </c>
      <c r="O10" s="158">
        <v>831.73130745142146</v>
      </c>
      <c r="P10" s="158">
        <v>806.99712282902397</v>
      </c>
      <c r="Q10" s="158">
        <v>823.16090298478923</v>
      </c>
    </row>
    <row r="11" spans="1:17" x14ac:dyDescent="0.25">
      <c r="A11" s="92" t="s">
        <v>126</v>
      </c>
      <c r="B11" s="91">
        <v>42.829801218083126</v>
      </c>
      <c r="C11" s="91">
        <v>41.423465128215923</v>
      </c>
      <c r="D11" s="91">
        <v>42.411318849810591</v>
      </c>
      <c r="E11" s="91">
        <v>53.776476706278117</v>
      </c>
      <c r="F11" s="91">
        <v>56.93957010124992</v>
      </c>
      <c r="G11" s="91">
        <v>59.449776487136518</v>
      </c>
      <c r="H11" s="91">
        <v>57.053394751516691</v>
      </c>
      <c r="I11" s="91">
        <v>62.983016372284183</v>
      </c>
      <c r="J11" s="91">
        <v>71.944656508271478</v>
      </c>
      <c r="K11" s="91">
        <v>44.84600068189053</v>
      </c>
      <c r="L11" s="91">
        <v>47.570546394565383</v>
      </c>
      <c r="M11" s="91">
        <v>54.426759148751323</v>
      </c>
      <c r="N11" s="91">
        <v>56.062310645678437</v>
      </c>
      <c r="O11" s="91">
        <v>52.476062435462914</v>
      </c>
      <c r="P11" s="91">
        <v>51.033569778583704</v>
      </c>
      <c r="Q11" s="91">
        <v>45.428195166729537</v>
      </c>
    </row>
    <row r="12" spans="1:17" x14ac:dyDescent="0.25">
      <c r="A12" s="92" t="s">
        <v>27</v>
      </c>
      <c r="B12" s="91">
        <v>187.20174424363103</v>
      </c>
      <c r="C12" s="91">
        <v>188.12177406305972</v>
      </c>
      <c r="D12" s="91">
        <v>196.56507783982732</v>
      </c>
      <c r="E12" s="91">
        <v>211.03185225453052</v>
      </c>
      <c r="F12" s="91">
        <v>201.34796375927081</v>
      </c>
      <c r="G12" s="91">
        <v>205.18571185259802</v>
      </c>
      <c r="H12" s="91">
        <v>200.26382734035769</v>
      </c>
      <c r="I12" s="91">
        <v>216.20969685401263</v>
      </c>
      <c r="J12" s="91">
        <v>223.33508838784863</v>
      </c>
      <c r="K12" s="91">
        <v>181.88555285053351</v>
      </c>
      <c r="L12" s="91">
        <v>203.62891857688652</v>
      </c>
      <c r="M12" s="91">
        <v>207.693942848322</v>
      </c>
      <c r="N12" s="91">
        <v>207.39032129504528</v>
      </c>
      <c r="O12" s="91">
        <v>227.29632950372508</v>
      </c>
      <c r="P12" s="91">
        <v>219.82353694793241</v>
      </c>
      <c r="Q12" s="91">
        <v>222.65580063501832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6.3324057247261187E-2</v>
      </c>
      <c r="M13" s="91">
        <v>6.9524089732494979E-2</v>
      </c>
      <c r="N13" s="91">
        <v>6.6884578854134846E-2</v>
      </c>
      <c r="O13" s="91">
        <v>7.1574064597715092E-2</v>
      </c>
      <c r="P13" s="91">
        <v>7.7828931178248975E-2</v>
      </c>
      <c r="Q13" s="91">
        <v>8.3732954388685457E-2</v>
      </c>
    </row>
    <row r="14" spans="1:17" x14ac:dyDescent="0.25">
      <c r="A14" s="92" t="s">
        <v>22</v>
      </c>
      <c r="B14" s="157">
        <v>467.74540629188755</v>
      </c>
      <c r="C14" s="157">
        <v>478.42303894266541</v>
      </c>
      <c r="D14" s="157">
        <v>497.19121611682277</v>
      </c>
      <c r="E14" s="157">
        <v>518.07878538598652</v>
      </c>
      <c r="F14" s="157">
        <v>483.54197372493599</v>
      </c>
      <c r="G14" s="157">
        <v>489.85462458829306</v>
      </c>
      <c r="H14" s="157">
        <v>484.28785433811709</v>
      </c>
      <c r="I14" s="157">
        <v>504.68018974823354</v>
      </c>
      <c r="J14" s="157">
        <v>518.18248220508497</v>
      </c>
      <c r="K14" s="157">
        <v>485.72016893029161</v>
      </c>
      <c r="L14" s="157">
        <v>537.77420466713613</v>
      </c>
      <c r="M14" s="157">
        <v>554.4137534337583</v>
      </c>
      <c r="N14" s="157">
        <v>545.04502935614732</v>
      </c>
      <c r="O14" s="157">
        <v>551.88734144763589</v>
      </c>
      <c r="P14" s="157">
        <v>536.06218717132981</v>
      </c>
      <c r="Q14" s="157">
        <v>554.99317422865272</v>
      </c>
    </row>
    <row r="15" spans="1:17" x14ac:dyDescent="0.25">
      <c r="A15" s="232" t="s">
        <v>186</v>
      </c>
      <c r="B15" s="246">
        <v>84486.516718857456</v>
      </c>
      <c r="C15" s="246">
        <v>83140.397839999976</v>
      </c>
      <c r="D15" s="246">
        <v>82966.191160000017</v>
      </c>
      <c r="E15" s="246">
        <v>84118.172959999996</v>
      </c>
      <c r="F15" s="246">
        <v>85339.024779999949</v>
      </c>
      <c r="G15" s="246">
        <v>86451.478671489793</v>
      </c>
      <c r="H15" s="246">
        <v>85528.918799999985</v>
      </c>
      <c r="I15" s="246">
        <v>85828.460440000039</v>
      </c>
      <c r="J15" s="246">
        <v>82698.145679999972</v>
      </c>
      <c r="K15" s="246">
        <v>75901.085560000007</v>
      </c>
      <c r="L15" s="246">
        <v>80504.992776420564</v>
      </c>
      <c r="M15" s="246">
        <v>78273.139720739375</v>
      </c>
      <c r="N15" s="246">
        <v>76532.784546539289</v>
      </c>
      <c r="O15" s="246">
        <v>75492.577254184886</v>
      </c>
      <c r="P15" s="246">
        <v>78872.103081732639</v>
      </c>
      <c r="Q15" s="246">
        <v>75820.503347702994</v>
      </c>
    </row>
    <row r="16" spans="1:17" x14ac:dyDescent="0.25">
      <c r="A16" s="245" t="s">
        <v>34</v>
      </c>
      <c r="B16" s="244">
        <v>256.11454640535197</v>
      </c>
      <c r="C16" s="244">
        <v>264.56105000000127</v>
      </c>
      <c r="D16" s="244">
        <v>252.69780000000927</v>
      </c>
      <c r="E16" s="244">
        <v>271.37450000000035</v>
      </c>
      <c r="F16" s="244">
        <v>299.56517999998994</v>
      </c>
      <c r="G16" s="244">
        <v>328.98923580036865</v>
      </c>
      <c r="H16" s="244">
        <v>395.08591000000888</v>
      </c>
      <c r="I16" s="244">
        <v>414.72530000001444</v>
      </c>
      <c r="J16" s="244">
        <v>425.97825999998201</v>
      </c>
      <c r="K16" s="244">
        <v>280.18651999998957</v>
      </c>
      <c r="L16" s="244">
        <v>636.73272383949825</v>
      </c>
      <c r="M16" s="244">
        <v>607.6556254703678</v>
      </c>
      <c r="N16" s="244">
        <v>642.37366839593528</v>
      </c>
      <c r="O16" s="244">
        <v>651.29848555741955</v>
      </c>
      <c r="P16" s="244">
        <v>650.57668598360033</v>
      </c>
      <c r="Q16" s="244">
        <v>645.24052553522893</v>
      </c>
    </row>
    <row r="17" spans="1:17" x14ac:dyDescent="0.25">
      <c r="A17" s="245" t="s">
        <v>32</v>
      </c>
      <c r="B17" s="244">
        <v>2719.8332824077806</v>
      </c>
      <c r="C17" s="244">
        <v>3522.5702600000004</v>
      </c>
      <c r="D17" s="244">
        <v>3691.2034999999996</v>
      </c>
      <c r="E17" s="244">
        <v>2979.6508200000003</v>
      </c>
      <c r="F17" s="244">
        <v>2691.2159299999998</v>
      </c>
      <c r="G17" s="244">
        <v>2868.8568948534885</v>
      </c>
      <c r="H17" s="244">
        <v>2972.7454900000002</v>
      </c>
      <c r="I17" s="244">
        <v>3063.1074699999999</v>
      </c>
      <c r="J17" s="244">
        <v>2775.5839999999998</v>
      </c>
      <c r="K17" s="244">
        <v>2076.6186699999998</v>
      </c>
      <c r="L17" s="244">
        <v>1844.5124776005905</v>
      </c>
      <c r="M17" s="244">
        <v>1857.4331583717542</v>
      </c>
      <c r="N17" s="244">
        <v>1698.7581965493794</v>
      </c>
      <c r="O17" s="244">
        <v>1753.365953435132</v>
      </c>
      <c r="P17" s="244">
        <v>1823.8639336711553</v>
      </c>
      <c r="Q17" s="244">
        <v>1851.6532361386589</v>
      </c>
    </row>
    <row r="18" spans="1:17" x14ac:dyDescent="0.25">
      <c r="A18" s="245" t="s">
        <v>31</v>
      </c>
      <c r="B18" s="244">
        <v>3887.1641099967674</v>
      </c>
      <c r="C18" s="244">
        <v>4516.5461000000005</v>
      </c>
      <c r="D18" s="244">
        <v>5228.7781799999993</v>
      </c>
      <c r="E18" s="244">
        <v>5074.6423200000008</v>
      </c>
      <c r="F18" s="244">
        <v>5858.2582500000008</v>
      </c>
      <c r="G18" s="244">
        <v>6617.4118565970239</v>
      </c>
      <c r="H18" s="244">
        <v>7420.1353399999998</v>
      </c>
      <c r="I18" s="244">
        <v>7445.0050999999985</v>
      </c>
      <c r="J18" s="244">
        <v>8378.9048000000003</v>
      </c>
      <c r="K18" s="244">
        <v>8356.9104000000007</v>
      </c>
      <c r="L18" s="244">
        <v>8039.6851430969691</v>
      </c>
      <c r="M18" s="244">
        <v>8718.0849228167044</v>
      </c>
      <c r="N18" s="244">
        <v>7823.7577296467734</v>
      </c>
      <c r="O18" s="244">
        <v>10931.511430586354</v>
      </c>
      <c r="P18" s="244">
        <v>12734.381651649675</v>
      </c>
      <c r="Q18" s="244">
        <v>13766.614176550578</v>
      </c>
    </row>
    <row r="19" spans="1:17" x14ac:dyDescent="0.25">
      <c r="A19" s="245" t="s">
        <v>69</v>
      </c>
      <c r="B19" s="244">
        <v>4699.0316447589048</v>
      </c>
      <c r="C19" s="244">
        <v>3562.5324499999888</v>
      </c>
      <c r="D19" s="244">
        <v>3397.4957899999972</v>
      </c>
      <c r="E19" s="244">
        <v>3295.7841599999915</v>
      </c>
      <c r="F19" s="244">
        <v>3411.5609699999941</v>
      </c>
      <c r="G19" s="244">
        <v>3591.5315936234429</v>
      </c>
      <c r="H19" s="244">
        <v>3381.7424900000033</v>
      </c>
      <c r="I19" s="244">
        <v>3598.5229500000119</v>
      </c>
      <c r="J19" s="244">
        <v>3101.4166799999975</v>
      </c>
      <c r="K19" s="244">
        <v>2708.1954000000078</v>
      </c>
      <c r="L19" s="244">
        <v>3440.3563257321694</v>
      </c>
      <c r="M19" s="244">
        <v>2768.3440242238476</v>
      </c>
      <c r="N19" s="244">
        <v>2455.9331975317682</v>
      </c>
      <c r="O19" s="244">
        <v>2045.236903186584</v>
      </c>
      <c r="P19" s="244">
        <v>1665.7847508027655</v>
      </c>
      <c r="Q19" s="244">
        <v>1569.2139028597014</v>
      </c>
    </row>
    <row r="20" spans="1:17" x14ac:dyDescent="0.25">
      <c r="A20" s="245" t="s">
        <v>30</v>
      </c>
      <c r="B20" s="244">
        <v>3048.6285347132707</v>
      </c>
      <c r="C20" s="244">
        <v>3201.5659900000001</v>
      </c>
      <c r="D20" s="244">
        <v>3384.8348300000007</v>
      </c>
      <c r="E20" s="244">
        <v>2242.36924</v>
      </c>
      <c r="F20" s="244">
        <v>1966.2887700000003</v>
      </c>
      <c r="G20" s="244">
        <v>2082.7360827252301</v>
      </c>
      <c r="H20" s="244">
        <v>2194.5854099999997</v>
      </c>
      <c r="I20" s="244">
        <v>2073.1742300000001</v>
      </c>
      <c r="J20" s="244">
        <v>2183.1311699999997</v>
      </c>
      <c r="K20" s="244">
        <v>2046.4006499999998</v>
      </c>
      <c r="L20" s="244">
        <v>1980.5103520544155</v>
      </c>
      <c r="M20" s="244">
        <v>1981.4661911490928</v>
      </c>
      <c r="N20" s="244">
        <v>2121.9070290021386</v>
      </c>
      <c r="O20" s="244">
        <v>1607.9113630061804</v>
      </c>
      <c r="P20" s="244">
        <v>1568.7408649883751</v>
      </c>
      <c r="Q20" s="244">
        <v>1621.2848309305948</v>
      </c>
    </row>
    <row r="21" spans="1:17" x14ac:dyDescent="0.25">
      <c r="A21" s="245" t="s">
        <v>29</v>
      </c>
      <c r="B21" s="244">
        <v>8333.6775158039036</v>
      </c>
      <c r="C21" s="244">
        <v>9838.2857699999968</v>
      </c>
      <c r="D21" s="244">
        <v>9757.7279399999989</v>
      </c>
      <c r="E21" s="244">
        <v>9800.1009700000031</v>
      </c>
      <c r="F21" s="244">
        <v>10759.458019999993</v>
      </c>
      <c r="G21" s="244">
        <v>10638.084108634743</v>
      </c>
      <c r="H21" s="244">
        <v>11854.361979999991</v>
      </c>
      <c r="I21" s="244">
        <v>10579.251960000003</v>
      </c>
      <c r="J21" s="244">
        <v>10780.134329999993</v>
      </c>
      <c r="K21" s="244">
        <v>9857.4069799999997</v>
      </c>
      <c r="L21" s="244">
        <v>9863.4500756458638</v>
      </c>
      <c r="M21" s="244">
        <v>10726.276016266909</v>
      </c>
      <c r="N21" s="244">
        <v>9763.0639206814976</v>
      </c>
      <c r="O21" s="244">
        <v>9177.862842194816</v>
      </c>
      <c r="P21" s="244">
        <v>9491.1830038095195</v>
      </c>
      <c r="Q21" s="244">
        <v>7573.9851411087302</v>
      </c>
    </row>
    <row r="22" spans="1:17" x14ac:dyDescent="0.25">
      <c r="A22" s="245" t="s">
        <v>68</v>
      </c>
      <c r="B22" s="244">
        <v>46359.679284988204</v>
      </c>
      <c r="C22" s="244">
        <v>43891.829600000005</v>
      </c>
      <c r="D22" s="244">
        <v>44269.01367</v>
      </c>
      <c r="E22" s="244">
        <v>46679.64856999999</v>
      </c>
      <c r="F22" s="244">
        <v>45962.980199999998</v>
      </c>
      <c r="G22" s="244">
        <v>45619.540399299301</v>
      </c>
      <c r="H22" s="244">
        <v>43871.831460000001</v>
      </c>
      <c r="I22" s="244">
        <v>44163.15178</v>
      </c>
      <c r="J22" s="244">
        <v>41128.001760000006</v>
      </c>
      <c r="K22" s="244">
        <v>38559.690159999998</v>
      </c>
      <c r="L22" s="244">
        <v>41321.968554320512</v>
      </c>
      <c r="M22" s="244">
        <v>37760.380226030276</v>
      </c>
      <c r="N22" s="244">
        <v>39113.413929759969</v>
      </c>
      <c r="O22" s="244">
        <v>36398.389145608344</v>
      </c>
      <c r="P22" s="244">
        <v>37534.783692036945</v>
      </c>
      <c r="Q22" s="244">
        <v>35603.779060865621</v>
      </c>
    </row>
    <row r="23" spans="1:17" x14ac:dyDescent="0.25">
      <c r="A23" s="245" t="s">
        <v>67</v>
      </c>
      <c r="B23" s="244">
        <v>15182.387799783266</v>
      </c>
      <c r="C23" s="244">
        <v>14342.50662</v>
      </c>
      <c r="D23" s="244">
        <v>12984.439450000009</v>
      </c>
      <c r="E23" s="244">
        <v>13774.602380000004</v>
      </c>
      <c r="F23" s="244">
        <v>14389.697459999979</v>
      </c>
      <c r="G23" s="244">
        <v>14704.3284999562</v>
      </c>
      <c r="H23" s="244">
        <v>13438.430720000004</v>
      </c>
      <c r="I23" s="244">
        <v>14491.521650000004</v>
      </c>
      <c r="J23" s="244">
        <v>13924.99468</v>
      </c>
      <c r="K23" s="244">
        <v>12015.676779999998</v>
      </c>
      <c r="L23" s="244">
        <v>13377.777124130544</v>
      </c>
      <c r="M23" s="244">
        <v>13853.49955641043</v>
      </c>
      <c r="N23" s="244">
        <v>12913.576874971845</v>
      </c>
      <c r="O23" s="244">
        <v>12927.001130610071</v>
      </c>
      <c r="P23" s="244">
        <v>13402.788498790629</v>
      </c>
      <c r="Q23" s="244">
        <v>13188.732473713897</v>
      </c>
    </row>
    <row r="24" spans="1:17" x14ac:dyDescent="0.25">
      <c r="A24" s="156" t="s">
        <v>185</v>
      </c>
      <c r="B24" s="206">
        <v>12395.57635006819</v>
      </c>
      <c r="C24" s="206">
        <v>12505.441663048214</v>
      </c>
      <c r="D24" s="206">
        <v>13078.528839065453</v>
      </c>
      <c r="E24" s="206">
        <v>13957.375929475942</v>
      </c>
      <c r="F24" s="206">
        <v>13283.922016000888</v>
      </c>
      <c r="G24" s="206">
        <v>13465.227778549923</v>
      </c>
      <c r="H24" s="206">
        <v>13242.694971164114</v>
      </c>
      <c r="I24" s="206">
        <v>14031.821997165216</v>
      </c>
      <c r="J24" s="206">
        <v>14448.9846525334</v>
      </c>
      <c r="K24" s="206">
        <v>12435.293185348421</v>
      </c>
      <c r="L24" s="206">
        <v>13552.937028354187</v>
      </c>
      <c r="M24" s="206">
        <v>14290.267282717068</v>
      </c>
      <c r="N24" s="206">
        <v>14197.659839857759</v>
      </c>
      <c r="O24" s="206">
        <v>14807.974103047731</v>
      </c>
      <c r="P24" s="206">
        <v>14224.967660289487</v>
      </c>
      <c r="Q24" s="206">
        <v>14424.613538844951</v>
      </c>
    </row>
    <row r="25" spans="1:17" x14ac:dyDescent="0.25">
      <c r="A25" s="88" t="s">
        <v>34</v>
      </c>
      <c r="B25" s="87">
        <v>944.54122750194722</v>
      </c>
      <c r="C25" s="87">
        <v>1111.6688226854876</v>
      </c>
      <c r="D25" s="87">
        <v>1228.3339229510671</v>
      </c>
      <c r="E25" s="87">
        <v>1151.8362328351068</v>
      </c>
      <c r="F25" s="87">
        <v>1166.7918153229518</v>
      </c>
      <c r="G25" s="87">
        <v>1058.8798588977011</v>
      </c>
      <c r="H25" s="87">
        <v>1023.5083131803557</v>
      </c>
      <c r="I25" s="87">
        <v>982.01797360738806</v>
      </c>
      <c r="J25" s="87">
        <v>1247.7821374883627</v>
      </c>
      <c r="K25" s="87">
        <v>1022.1764256761214</v>
      </c>
      <c r="L25" s="87">
        <v>1137.1187660693533</v>
      </c>
      <c r="M25" s="87">
        <v>1160.1602289635418</v>
      </c>
      <c r="N25" s="87">
        <v>1174.8226283858605</v>
      </c>
      <c r="O25" s="87">
        <v>1290.0892856959219</v>
      </c>
      <c r="P25" s="87">
        <v>1315.4515422842996</v>
      </c>
      <c r="Q25" s="87">
        <v>1498.9710598438198</v>
      </c>
    </row>
    <row r="26" spans="1:17" x14ac:dyDescent="0.25">
      <c r="A26" s="88" t="s">
        <v>32</v>
      </c>
      <c r="B26" s="87">
        <v>1419.9243782272879</v>
      </c>
      <c r="C26" s="87">
        <v>1558.1818701957193</v>
      </c>
      <c r="D26" s="87">
        <v>1701.8297980813084</v>
      </c>
      <c r="E26" s="87">
        <v>2043.4906039182365</v>
      </c>
      <c r="F26" s="87">
        <v>1845.6585830378956</v>
      </c>
      <c r="G26" s="87">
        <v>1666.1236322236944</v>
      </c>
      <c r="H26" s="87">
        <v>1883.5252463414974</v>
      </c>
      <c r="I26" s="87">
        <v>2249.571010166394</v>
      </c>
      <c r="J26" s="87">
        <v>2063.7758278512606</v>
      </c>
      <c r="K26" s="87">
        <v>1831.9850074709034</v>
      </c>
      <c r="L26" s="87">
        <v>1939.260350329198</v>
      </c>
      <c r="M26" s="87">
        <v>1810.6240530408372</v>
      </c>
      <c r="N26" s="87">
        <v>1803.780674481349</v>
      </c>
      <c r="O26" s="87">
        <v>1768.5875500573843</v>
      </c>
      <c r="P26" s="87">
        <v>1767.7519439278328</v>
      </c>
      <c r="Q26" s="87">
        <v>1794.6786214746405</v>
      </c>
    </row>
    <row r="27" spans="1:17" x14ac:dyDescent="0.25">
      <c r="A27" s="88" t="s">
        <v>31</v>
      </c>
      <c r="B27" s="87">
        <v>4.6388129961147637</v>
      </c>
      <c r="C27" s="87">
        <v>4.6196894627792284</v>
      </c>
      <c r="D27" s="87">
        <v>5.7261710176535319</v>
      </c>
      <c r="E27" s="87">
        <v>0.33246496749441706</v>
      </c>
      <c r="F27" s="87">
        <v>0</v>
      </c>
      <c r="G27" s="87">
        <v>0</v>
      </c>
      <c r="H27" s="87">
        <v>4.5912051694684246</v>
      </c>
      <c r="I27" s="87">
        <v>1.232394576353197E-13</v>
      </c>
      <c r="J27" s="87">
        <v>0</v>
      </c>
      <c r="K27" s="87">
        <v>22.135222495358011</v>
      </c>
      <c r="L27" s="87">
        <v>32.151274702068832</v>
      </c>
      <c r="M27" s="87">
        <v>61.071333153503772</v>
      </c>
      <c r="N27" s="87">
        <v>86.047938057678081</v>
      </c>
      <c r="O27" s="87">
        <v>2.2654512145525971</v>
      </c>
      <c r="P27" s="87">
        <v>8.1644207513227171E-15</v>
      </c>
      <c r="Q27" s="87">
        <v>10.182945028311774</v>
      </c>
    </row>
    <row r="28" spans="1:17" x14ac:dyDescent="0.25">
      <c r="A28" s="88" t="s">
        <v>126</v>
      </c>
      <c r="B28" s="87">
        <v>81.69579751682987</v>
      </c>
      <c r="C28" s="87">
        <v>78.122670593954084</v>
      </c>
      <c r="D28" s="87">
        <v>77.501859099803909</v>
      </c>
      <c r="E28" s="87">
        <v>94.995735844692504</v>
      </c>
      <c r="F28" s="87">
        <v>102.85349085251399</v>
      </c>
      <c r="G28" s="87">
        <v>117.31569159809536</v>
      </c>
      <c r="H28" s="87">
        <v>90.273203956216463</v>
      </c>
      <c r="I28" s="87">
        <v>96.367764740346132</v>
      </c>
      <c r="J28" s="87">
        <v>127.77713721185009</v>
      </c>
      <c r="K28" s="87">
        <v>102.5080608946088</v>
      </c>
      <c r="L28" s="87">
        <v>127.23809230064961</v>
      </c>
      <c r="M28" s="87">
        <v>114.06612687678528</v>
      </c>
      <c r="N28" s="87">
        <v>143.04549129003078</v>
      </c>
      <c r="O28" s="87">
        <v>111.45374916798406</v>
      </c>
      <c r="P28" s="87">
        <v>108.79481071135821</v>
      </c>
      <c r="Q28" s="87">
        <v>107.08446260093</v>
      </c>
    </row>
    <row r="29" spans="1:17" x14ac:dyDescent="0.25">
      <c r="A29" s="88" t="s">
        <v>30</v>
      </c>
      <c r="B29" s="87">
        <v>1137.6539782324137</v>
      </c>
      <c r="C29" s="87">
        <v>1267.1975968684123</v>
      </c>
      <c r="D29" s="87">
        <v>1112.8330927139609</v>
      </c>
      <c r="E29" s="87">
        <v>1389.8594928534264</v>
      </c>
      <c r="F29" s="87">
        <v>1184.0471650619559</v>
      </c>
      <c r="G29" s="87">
        <v>1103.9467343472361</v>
      </c>
      <c r="H29" s="87">
        <v>1127.5484053196994</v>
      </c>
      <c r="I29" s="87">
        <v>1081.0845310214111</v>
      </c>
      <c r="J29" s="87">
        <v>1058.4912310033276</v>
      </c>
      <c r="K29" s="87">
        <v>894.99699306454147</v>
      </c>
      <c r="L29" s="87">
        <v>957.825926852262</v>
      </c>
      <c r="M29" s="87">
        <v>1040.7724775284273</v>
      </c>
      <c r="N29" s="87">
        <v>861.2997646110291</v>
      </c>
      <c r="O29" s="87">
        <v>864.28953014077501</v>
      </c>
      <c r="P29" s="87">
        <v>810.60215336969895</v>
      </c>
      <c r="Q29" s="87">
        <v>957.99109917666624</v>
      </c>
    </row>
    <row r="30" spans="1:17" x14ac:dyDescent="0.25">
      <c r="A30" s="88" t="s">
        <v>29</v>
      </c>
      <c r="B30" s="87">
        <v>135.04609293390851</v>
      </c>
      <c r="C30" s="87">
        <v>152.60665966150611</v>
      </c>
      <c r="D30" s="87">
        <v>250.45092730670919</v>
      </c>
      <c r="E30" s="87">
        <v>342.87767259539675</v>
      </c>
      <c r="F30" s="87">
        <v>298.84495538655182</v>
      </c>
      <c r="G30" s="87">
        <v>292.04764234413773</v>
      </c>
      <c r="H30" s="87">
        <v>257.21670430493668</v>
      </c>
      <c r="I30" s="87">
        <v>309.89216465673655</v>
      </c>
      <c r="J30" s="87">
        <v>200.34194999009966</v>
      </c>
      <c r="K30" s="87">
        <v>177.98841602119782</v>
      </c>
      <c r="L30" s="87">
        <v>190.85958233229582</v>
      </c>
      <c r="M30" s="87">
        <v>121.60810057887417</v>
      </c>
      <c r="N30" s="87">
        <v>336.55833723417049</v>
      </c>
      <c r="O30" s="87">
        <v>213.98117592497474</v>
      </c>
      <c r="P30" s="87">
        <v>246.70857435092614</v>
      </c>
      <c r="Q30" s="87">
        <v>78.863645895829393</v>
      </c>
    </row>
    <row r="31" spans="1:17" x14ac:dyDescent="0.25">
      <c r="A31" s="88" t="s">
        <v>27</v>
      </c>
      <c r="B31" s="87">
        <v>5484.8351941387027</v>
      </c>
      <c r="C31" s="87">
        <v>5251.180401802636</v>
      </c>
      <c r="D31" s="87">
        <v>5301.0119224255104</v>
      </c>
      <c r="E31" s="87">
        <v>4917.818877400262</v>
      </c>
      <c r="F31" s="87">
        <v>4735.2504592313835</v>
      </c>
      <c r="G31" s="87">
        <v>5075.5967301955825</v>
      </c>
      <c r="H31" s="87">
        <v>4438.3572445583859</v>
      </c>
      <c r="I31" s="87">
        <v>4618.6534345280461</v>
      </c>
      <c r="J31" s="87">
        <v>5067.8053783910618</v>
      </c>
      <c r="K31" s="87">
        <v>4072.0118917843338</v>
      </c>
      <c r="L31" s="87">
        <v>4428.2950508697986</v>
      </c>
      <c r="M31" s="87">
        <v>4770.1343440419778</v>
      </c>
      <c r="N31" s="87">
        <v>4793.7474187443722</v>
      </c>
      <c r="O31" s="87">
        <v>5272.9512804462902</v>
      </c>
      <c r="P31" s="87">
        <v>5054.357563591785</v>
      </c>
      <c r="Q31" s="87">
        <v>5108.0288309157986</v>
      </c>
    </row>
    <row r="32" spans="1:17" x14ac:dyDescent="0.25">
      <c r="A32" s="88" t="s">
        <v>26</v>
      </c>
      <c r="B32" s="87">
        <v>51.084633775852375</v>
      </c>
      <c r="C32" s="87">
        <v>47.278288567344994</v>
      </c>
      <c r="D32" s="87">
        <v>48.522237305609437</v>
      </c>
      <c r="E32" s="87">
        <v>16.724339971938438</v>
      </c>
      <c r="F32" s="87">
        <v>8.9057388934696036</v>
      </c>
      <c r="G32" s="87">
        <v>9.4866971929315316</v>
      </c>
      <c r="H32" s="87">
        <v>8.4211790354612415</v>
      </c>
      <c r="I32" s="87">
        <v>19.940825608082665</v>
      </c>
      <c r="J32" s="87">
        <v>16.106767592611167</v>
      </c>
      <c r="K32" s="87">
        <v>6.349491741466017</v>
      </c>
      <c r="L32" s="87">
        <v>75.777720875370946</v>
      </c>
      <c r="M32" s="87">
        <v>126.44880281980822</v>
      </c>
      <c r="N32" s="87">
        <v>76.886228148290996</v>
      </c>
      <c r="O32" s="87">
        <v>80.012616157907061</v>
      </c>
      <c r="P32" s="87">
        <v>65.383903629230815</v>
      </c>
      <c r="Q32" s="87">
        <v>63.952507757341095</v>
      </c>
    </row>
    <row r="33" spans="1:17" x14ac:dyDescent="0.25">
      <c r="A33" s="88" t="s">
        <v>87</v>
      </c>
      <c r="B33" s="87">
        <v>102.76696890209513</v>
      </c>
      <c r="C33" s="87">
        <v>121.16165283159357</v>
      </c>
      <c r="D33" s="87">
        <v>138.56310780976173</v>
      </c>
      <c r="E33" s="87">
        <v>171.23392782386733</v>
      </c>
      <c r="F33" s="87">
        <v>191.50363329119435</v>
      </c>
      <c r="G33" s="87">
        <v>189.85407929786584</v>
      </c>
      <c r="H33" s="87">
        <v>177.89552628869581</v>
      </c>
      <c r="I33" s="87">
        <v>228.17290114945672</v>
      </c>
      <c r="J33" s="87">
        <v>237.50694412105597</v>
      </c>
      <c r="K33" s="87">
        <v>215.25863246066504</v>
      </c>
      <c r="L33" s="87">
        <v>312.53024187789129</v>
      </c>
      <c r="M33" s="87">
        <v>326.40132185378565</v>
      </c>
      <c r="N33" s="87">
        <v>285.16229369324469</v>
      </c>
      <c r="O33" s="87">
        <v>343.22249317983437</v>
      </c>
      <c r="P33" s="87">
        <v>335.2154136976161</v>
      </c>
      <c r="Q33" s="87">
        <v>372.35930275284488</v>
      </c>
    </row>
    <row r="34" spans="1:17" x14ac:dyDescent="0.25">
      <c r="A34" s="88" t="s">
        <v>23</v>
      </c>
      <c r="B34" s="87">
        <v>3033.3892658430373</v>
      </c>
      <c r="C34" s="87">
        <v>2913.4240103787811</v>
      </c>
      <c r="D34" s="87">
        <v>3213.755800354068</v>
      </c>
      <c r="E34" s="87">
        <v>3828.2065812655251</v>
      </c>
      <c r="F34" s="87">
        <v>3750.0661749229716</v>
      </c>
      <c r="G34" s="87">
        <v>3951.9767124526784</v>
      </c>
      <c r="H34" s="87">
        <v>4231.3579430093932</v>
      </c>
      <c r="I34" s="87">
        <v>4446.1213916873558</v>
      </c>
      <c r="J34" s="87">
        <v>4429.3972788837673</v>
      </c>
      <c r="K34" s="87">
        <v>4089.8830437392235</v>
      </c>
      <c r="L34" s="87">
        <v>4351.8800221452984</v>
      </c>
      <c r="M34" s="87">
        <v>4758.9804938595244</v>
      </c>
      <c r="N34" s="87">
        <v>4636.3090652117335</v>
      </c>
      <c r="O34" s="87">
        <v>4861.1209710621079</v>
      </c>
      <c r="P34" s="87">
        <v>4520.7017547267369</v>
      </c>
      <c r="Q34" s="87">
        <v>4432.5010633987722</v>
      </c>
    </row>
    <row r="35" spans="1:17" x14ac:dyDescent="0.25">
      <c r="A35" s="156" t="s">
        <v>182</v>
      </c>
      <c r="B35" s="204">
        <v>2418.7981792362007</v>
      </c>
      <c r="C35" s="204">
        <v>2484.2874708397721</v>
      </c>
      <c r="D35" s="204">
        <v>2505.6138677509821</v>
      </c>
      <c r="E35" s="204">
        <v>2680.317931792285</v>
      </c>
      <c r="F35" s="204">
        <v>2592.6309391752284</v>
      </c>
      <c r="G35" s="204">
        <v>2692.4821988113322</v>
      </c>
      <c r="H35" s="204">
        <v>2621.9924642360752</v>
      </c>
      <c r="I35" s="204">
        <v>2703.6812184413152</v>
      </c>
      <c r="J35" s="204">
        <v>2874.1403112813096</v>
      </c>
      <c r="K35" s="204">
        <v>2401.2334183411126</v>
      </c>
      <c r="L35" s="204">
        <v>2811.1414523683211</v>
      </c>
      <c r="M35" s="204">
        <v>2905.7121210102537</v>
      </c>
      <c r="N35" s="204">
        <v>2790.5671545204696</v>
      </c>
      <c r="O35" s="204">
        <v>2798.8542722055522</v>
      </c>
      <c r="P35" s="204">
        <v>2789.4862023172632</v>
      </c>
      <c r="Q35" s="204">
        <v>2818.8633927267661</v>
      </c>
    </row>
    <row r="36" spans="1:17" x14ac:dyDescent="0.25">
      <c r="A36" s="152" t="s">
        <v>191</v>
      </c>
      <c r="B36" s="151">
        <v>1657.42508883752</v>
      </c>
      <c r="C36" s="151">
        <v>1746.3794350200876</v>
      </c>
      <c r="D36" s="151">
        <v>1733.1041545954363</v>
      </c>
      <c r="E36" s="151">
        <v>1964.462465466429</v>
      </c>
      <c r="F36" s="151">
        <v>1755.9723937570006</v>
      </c>
      <c r="G36" s="151">
        <v>1798.158832435231</v>
      </c>
      <c r="H36" s="151">
        <v>1672.695583439403</v>
      </c>
      <c r="I36" s="151">
        <v>1800.2987521679195</v>
      </c>
      <c r="J36" s="151">
        <v>1824.3437479696711</v>
      </c>
      <c r="K36" s="151">
        <v>1632.0873077526228</v>
      </c>
      <c r="L36" s="151">
        <v>1699.0159231043965</v>
      </c>
      <c r="M36" s="151">
        <v>1774.8807103357765</v>
      </c>
      <c r="N36" s="151">
        <v>1711.0668963404087</v>
      </c>
      <c r="O36" s="151">
        <v>1808.2870089329847</v>
      </c>
      <c r="P36" s="151">
        <v>1826.2471421572027</v>
      </c>
      <c r="Q36" s="151">
        <v>1811.8456291237615</v>
      </c>
    </row>
    <row r="37" spans="1:17" x14ac:dyDescent="0.25">
      <c r="A37" s="154" t="s">
        <v>34</v>
      </c>
      <c r="B37" s="83">
        <v>84.894978417161923</v>
      </c>
      <c r="C37" s="83">
        <v>54.266523691374381</v>
      </c>
      <c r="D37" s="83">
        <v>56.21264180904695</v>
      </c>
      <c r="E37" s="83">
        <v>53.618368028716326</v>
      </c>
      <c r="F37" s="83">
        <v>19.199753961072464</v>
      </c>
      <c r="G37" s="83">
        <v>15.855032054045921</v>
      </c>
      <c r="H37" s="83">
        <v>10.35035101158366</v>
      </c>
      <c r="I37" s="83">
        <v>11.839708595822179</v>
      </c>
      <c r="J37" s="83">
        <v>11.738792095960342</v>
      </c>
      <c r="K37" s="83">
        <v>34.725951585237766</v>
      </c>
      <c r="L37" s="83">
        <v>24.572846986220853</v>
      </c>
      <c r="M37" s="83">
        <v>0</v>
      </c>
      <c r="N37" s="83">
        <v>0.14813085168545687</v>
      </c>
      <c r="O37" s="83">
        <v>5.4100196345603521E-2</v>
      </c>
      <c r="P37" s="83">
        <v>7.5422602064828415E-3</v>
      </c>
      <c r="Q37" s="83">
        <v>0</v>
      </c>
    </row>
    <row r="38" spans="1:17" x14ac:dyDescent="0.25">
      <c r="A38" s="154" t="s">
        <v>31</v>
      </c>
      <c r="B38" s="208">
        <v>74.744656902462978</v>
      </c>
      <c r="C38" s="208">
        <v>96.59625044756811</v>
      </c>
      <c r="D38" s="208">
        <v>85.959411130502644</v>
      </c>
      <c r="E38" s="208">
        <v>74.70188466710816</v>
      </c>
      <c r="F38" s="208">
        <v>66.836467679755458</v>
      </c>
      <c r="G38" s="208">
        <v>73.87963578940284</v>
      </c>
      <c r="H38" s="208">
        <v>66.736666643597104</v>
      </c>
      <c r="I38" s="208">
        <v>74.106380339063037</v>
      </c>
      <c r="J38" s="208">
        <v>83.160753303344592</v>
      </c>
      <c r="K38" s="208">
        <v>100.53295099874576</v>
      </c>
      <c r="L38" s="208">
        <v>96.016380357026549</v>
      </c>
      <c r="M38" s="208">
        <v>126.02192465911158</v>
      </c>
      <c r="N38" s="208">
        <v>104.42836560665353</v>
      </c>
      <c r="O38" s="208">
        <v>114.52995490639726</v>
      </c>
      <c r="P38" s="208">
        <v>128.92940191907147</v>
      </c>
      <c r="Q38" s="208">
        <v>135.64481042184534</v>
      </c>
    </row>
    <row r="39" spans="1:17" x14ac:dyDescent="0.25">
      <c r="A39" s="154" t="s">
        <v>126</v>
      </c>
      <c r="B39" s="208">
        <v>6.9673842901078942</v>
      </c>
      <c r="C39" s="208">
        <v>29.900555015464086</v>
      </c>
      <c r="D39" s="208">
        <v>28.609144606458138</v>
      </c>
      <c r="E39" s="208">
        <v>32.783504484896774</v>
      </c>
      <c r="F39" s="208">
        <v>33.795923673204328</v>
      </c>
      <c r="G39" s="208">
        <v>26.491472556376944</v>
      </c>
      <c r="H39" s="208">
        <v>21.928203352678747</v>
      </c>
      <c r="I39" s="208">
        <v>23.533866648189882</v>
      </c>
      <c r="J39" s="208">
        <v>20.934471912581504</v>
      </c>
      <c r="K39" s="208">
        <v>25.153779668951259</v>
      </c>
      <c r="L39" s="208">
        <v>25.826978059269642</v>
      </c>
      <c r="M39" s="208">
        <v>55.793826356885404</v>
      </c>
      <c r="N39" s="208">
        <v>23.292183294409636</v>
      </c>
      <c r="O39" s="208">
        <v>12.961778430909945</v>
      </c>
      <c r="P39" s="208">
        <v>15.834271818609881</v>
      </c>
      <c r="Q39" s="208">
        <v>15.283655707275244</v>
      </c>
    </row>
    <row r="40" spans="1:17" x14ac:dyDescent="0.25">
      <c r="A40" s="154" t="s">
        <v>30</v>
      </c>
      <c r="B40" s="208">
        <v>23.19191233754367</v>
      </c>
      <c r="C40" s="208">
        <v>12.927277446090134</v>
      </c>
      <c r="D40" s="208">
        <v>11.573095907659871</v>
      </c>
      <c r="E40" s="208">
        <v>14.556530528895266</v>
      </c>
      <c r="F40" s="208">
        <v>31.563506770876185</v>
      </c>
      <c r="G40" s="208">
        <v>24.794151852444458</v>
      </c>
      <c r="H40" s="208">
        <v>9.6675093071116542</v>
      </c>
      <c r="I40" s="208">
        <v>18.568514582137148</v>
      </c>
      <c r="J40" s="208">
        <v>9.5477657375538811</v>
      </c>
      <c r="K40" s="208">
        <v>11.576857567354327</v>
      </c>
      <c r="L40" s="208">
        <v>3.7927666918957503</v>
      </c>
      <c r="M40" s="208">
        <v>1.4779025168820739</v>
      </c>
      <c r="N40" s="208">
        <v>4.2474581020315618</v>
      </c>
      <c r="O40" s="208">
        <v>6.365611581028193</v>
      </c>
      <c r="P40" s="208">
        <v>0.3777219712765893</v>
      </c>
      <c r="Q40" s="208">
        <v>1.517684672325375</v>
      </c>
    </row>
    <row r="41" spans="1:17" x14ac:dyDescent="0.25">
      <c r="A41" s="154" t="s">
        <v>27</v>
      </c>
      <c r="B41" s="208">
        <v>1467.6261568902432</v>
      </c>
      <c r="C41" s="208">
        <v>1552.6888284195911</v>
      </c>
      <c r="D41" s="208">
        <v>1550.7498611417686</v>
      </c>
      <c r="E41" s="208">
        <v>1788.8021777568124</v>
      </c>
      <c r="F41" s="208">
        <v>1604.5767416720921</v>
      </c>
      <c r="G41" s="208">
        <v>1657.1385401829612</v>
      </c>
      <c r="H41" s="208">
        <v>1564.012853124432</v>
      </c>
      <c r="I41" s="208">
        <v>1672.2502820027071</v>
      </c>
      <c r="J41" s="208">
        <v>1698.9619649202305</v>
      </c>
      <c r="K41" s="208">
        <v>1460.0977679323337</v>
      </c>
      <c r="L41" s="208">
        <v>1548.8069510099838</v>
      </c>
      <c r="M41" s="208">
        <v>1591.587056802897</v>
      </c>
      <c r="N41" s="208">
        <v>1578.9507584856283</v>
      </c>
      <c r="O41" s="208">
        <v>1674.3755638183038</v>
      </c>
      <c r="P41" s="208">
        <v>1681.0982041880386</v>
      </c>
      <c r="Q41" s="208">
        <v>1659.3994783223154</v>
      </c>
    </row>
    <row r="42" spans="1:17" x14ac:dyDescent="0.25">
      <c r="A42" s="152" t="s">
        <v>190</v>
      </c>
      <c r="B42" s="151">
        <v>761.37309039868114</v>
      </c>
      <c r="C42" s="151">
        <v>737.90803581968396</v>
      </c>
      <c r="D42" s="151">
        <v>772.50971315554568</v>
      </c>
      <c r="E42" s="151">
        <v>715.85546632585567</v>
      </c>
      <c r="F42" s="151">
        <v>836.65854541822785</v>
      </c>
      <c r="G42" s="151">
        <v>894.32336637610081</v>
      </c>
      <c r="H42" s="151">
        <v>949.29688079667176</v>
      </c>
      <c r="I42" s="151">
        <v>903.38246627339481</v>
      </c>
      <c r="J42" s="151">
        <v>1049.7965633116382</v>
      </c>
      <c r="K42" s="151">
        <v>769.14611058849005</v>
      </c>
      <c r="L42" s="151">
        <v>1112.1255292639241</v>
      </c>
      <c r="M42" s="151">
        <v>1130.8314106744776</v>
      </c>
      <c r="N42" s="151">
        <v>1079.5002581800611</v>
      </c>
      <c r="O42" s="151">
        <v>990.56726327256808</v>
      </c>
      <c r="P42" s="151">
        <v>963.23906016005947</v>
      </c>
      <c r="Q42" s="151">
        <v>1007.017763603003</v>
      </c>
    </row>
    <row r="43" spans="1:17" x14ac:dyDescent="0.25">
      <c r="A43" s="156" t="s">
        <v>181</v>
      </c>
      <c r="B43" s="155">
        <v>1254.2846337069104</v>
      </c>
      <c r="C43" s="155">
        <v>1263.5156978644147</v>
      </c>
      <c r="D43" s="155">
        <v>1319.6848435226143</v>
      </c>
      <c r="E43" s="155">
        <v>1396.5137367040354</v>
      </c>
      <c r="F43" s="155">
        <v>1353.0926278009497</v>
      </c>
      <c r="G43" s="155">
        <v>1388.5709133475043</v>
      </c>
      <c r="H43" s="155">
        <v>1376.8476213571207</v>
      </c>
      <c r="I43" s="155">
        <v>1435.7140364253123</v>
      </c>
      <c r="J43" s="155">
        <v>1511.5294509493106</v>
      </c>
      <c r="K43" s="155">
        <v>1267.7767880181416</v>
      </c>
      <c r="L43" s="155">
        <v>1423.2199116878328</v>
      </c>
      <c r="M43" s="155">
        <v>1488.7725003033738</v>
      </c>
      <c r="N43" s="155">
        <v>1467.637471438321</v>
      </c>
      <c r="O43" s="155">
        <v>1498.5253943517957</v>
      </c>
      <c r="P43" s="155">
        <v>1451.6123127046451</v>
      </c>
      <c r="Q43" s="155">
        <v>1473.8864800857527</v>
      </c>
    </row>
    <row r="44" spans="1:17" x14ac:dyDescent="0.25">
      <c r="A44" s="152" t="s">
        <v>194</v>
      </c>
      <c r="B44" s="151">
        <v>428.79545007447331</v>
      </c>
      <c r="C44" s="151">
        <v>449.36129668454851</v>
      </c>
      <c r="D44" s="151">
        <v>459.31047912081999</v>
      </c>
      <c r="E44" s="151">
        <v>538.22844949797479</v>
      </c>
      <c r="F44" s="151">
        <v>467.19009372472817</v>
      </c>
      <c r="G44" s="151">
        <v>453.88114450871547</v>
      </c>
      <c r="H44" s="151">
        <v>447.24193135229757</v>
      </c>
      <c r="I44" s="151">
        <v>510.7951047860879</v>
      </c>
      <c r="J44" s="151">
        <v>496.57446588527978</v>
      </c>
      <c r="K44" s="151">
        <v>447.17374541705078</v>
      </c>
      <c r="L44" s="151">
        <v>459.62156058964496</v>
      </c>
      <c r="M44" s="151">
        <v>464.44469877491952</v>
      </c>
      <c r="N44" s="151">
        <v>471.0040707154763</v>
      </c>
      <c r="O44" s="151">
        <v>547.79693342396035</v>
      </c>
      <c r="P44" s="151">
        <v>522.08502752864172</v>
      </c>
      <c r="Q44" s="151">
        <v>535.31598783436027</v>
      </c>
    </row>
    <row r="45" spans="1:17" x14ac:dyDescent="0.25">
      <c r="A45" s="152" t="s">
        <v>188</v>
      </c>
      <c r="B45" s="151">
        <v>517.89550819770034</v>
      </c>
      <c r="C45" s="151">
        <v>515.69166684879747</v>
      </c>
      <c r="D45" s="151">
        <v>540.14289028782423</v>
      </c>
      <c r="E45" s="151">
        <v>583.30301902266024</v>
      </c>
      <c r="F45" s="151">
        <v>554.62191836902798</v>
      </c>
      <c r="G45" s="151">
        <v>573.00682543510811</v>
      </c>
      <c r="H45" s="151">
        <v>547.2240581961978</v>
      </c>
      <c r="I45" s="151">
        <v>580.71903217092222</v>
      </c>
      <c r="J45" s="151">
        <v>597.38834070796236</v>
      </c>
      <c r="K45" s="151">
        <v>530.85876436958199</v>
      </c>
      <c r="L45" s="151">
        <v>574.97860322718827</v>
      </c>
      <c r="M45" s="151">
        <v>603.01105341181801</v>
      </c>
      <c r="N45" s="151">
        <v>598.45760130344013</v>
      </c>
      <c r="O45" s="151">
        <v>605.04358517311834</v>
      </c>
      <c r="P45" s="151">
        <v>585.60152128090556</v>
      </c>
      <c r="Q45" s="151">
        <v>574.72075824159833</v>
      </c>
    </row>
    <row r="46" spans="1:17" x14ac:dyDescent="0.25">
      <c r="A46" s="150" t="s">
        <v>34</v>
      </c>
      <c r="B46" s="87">
        <v>50.79007254885569</v>
      </c>
      <c r="C46" s="87">
        <v>53.970344187574113</v>
      </c>
      <c r="D46" s="87">
        <v>55.519476047746835</v>
      </c>
      <c r="E46" s="87">
        <v>50.379140161058771</v>
      </c>
      <c r="F46" s="87">
        <v>54.046904805552629</v>
      </c>
      <c r="G46" s="87">
        <v>51.01038211397163</v>
      </c>
      <c r="H46" s="87">
        <v>50.085466479331529</v>
      </c>
      <c r="I46" s="87">
        <v>45.650204261934093</v>
      </c>
      <c r="J46" s="87">
        <v>60.704147029413704</v>
      </c>
      <c r="K46" s="87">
        <v>53.950466466714865</v>
      </c>
      <c r="L46" s="87">
        <v>55.594683170440781</v>
      </c>
      <c r="M46" s="87">
        <v>59.18914347879047</v>
      </c>
      <c r="N46" s="87">
        <v>59.051508589770165</v>
      </c>
      <c r="O46" s="87">
        <v>61.726661719558791</v>
      </c>
      <c r="P46" s="87">
        <v>61.387138320744604</v>
      </c>
      <c r="Q46" s="87">
        <v>64.355701656136119</v>
      </c>
    </row>
    <row r="47" spans="1:17" x14ac:dyDescent="0.25">
      <c r="A47" s="150" t="s">
        <v>32</v>
      </c>
      <c r="B47" s="87">
        <v>83.127331069382123</v>
      </c>
      <c r="C47" s="87">
        <v>91.363943977180483</v>
      </c>
      <c r="D47" s="87">
        <v>102.7729376092116</v>
      </c>
      <c r="E47" s="87">
        <v>115.29873181904418</v>
      </c>
      <c r="F47" s="87">
        <v>107.13912962025142</v>
      </c>
      <c r="G47" s="87">
        <v>101.36673999403257</v>
      </c>
      <c r="H47" s="87">
        <v>111.14636633508353</v>
      </c>
      <c r="I47" s="87">
        <v>131.41165180750264</v>
      </c>
      <c r="J47" s="87">
        <v>124.26744937534308</v>
      </c>
      <c r="K47" s="87">
        <v>115.47882281084799</v>
      </c>
      <c r="L47" s="87">
        <v>122.61048627662453</v>
      </c>
      <c r="M47" s="87">
        <v>113.33718906367594</v>
      </c>
      <c r="N47" s="87">
        <v>113.20054894905105</v>
      </c>
      <c r="O47" s="87">
        <v>110.94338924316983</v>
      </c>
      <c r="P47" s="87">
        <v>111.18506853748444</v>
      </c>
      <c r="Q47" s="87">
        <v>111.25066488223476</v>
      </c>
    </row>
    <row r="48" spans="1:17" x14ac:dyDescent="0.25">
      <c r="A48" s="150" t="s">
        <v>31</v>
      </c>
      <c r="B48" s="87">
        <v>0.25231925784392928</v>
      </c>
      <c r="C48" s="87">
        <v>0.2509847918280439</v>
      </c>
      <c r="D48" s="87">
        <v>0.31040392679263107</v>
      </c>
      <c r="E48" s="87">
        <v>1.8057983857565241E-2</v>
      </c>
      <c r="F48" s="87">
        <v>0</v>
      </c>
      <c r="G48" s="87">
        <v>0</v>
      </c>
      <c r="H48" s="87">
        <v>0.17523010360235552</v>
      </c>
      <c r="I48" s="87">
        <v>3.1439959141218627E-15</v>
      </c>
      <c r="J48" s="87">
        <v>0</v>
      </c>
      <c r="K48" s="87">
        <v>0.8289984657067988</v>
      </c>
      <c r="L48" s="87">
        <v>0.97879205461975971</v>
      </c>
      <c r="M48" s="87">
        <v>1.6825542841588195</v>
      </c>
      <c r="N48" s="87">
        <v>2.1746545141116229</v>
      </c>
      <c r="O48" s="87">
        <v>0.12477465568001378</v>
      </c>
      <c r="P48" s="87">
        <v>2.2141961997712582E-16</v>
      </c>
      <c r="Q48" s="87">
        <v>0.27262196337794542</v>
      </c>
    </row>
    <row r="49" spans="1:17" x14ac:dyDescent="0.25">
      <c r="A49" s="150" t="s">
        <v>126</v>
      </c>
      <c r="B49" s="87">
        <v>2.9182855359762918</v>
      </c>
      <c r="C49" s="87">
        <v>2.6000164915701727</v>
      </c>
      <c r="D49" s="87">
        <v>2.757384581036173</v>
      </c>
      <c r="E49" s="87">
        <v>3.384149307580838</v>
      </c>
      <c r="F49" s="87">
        <v>3.2320992752827964</v>
      </c>
      <c r="G49" s="87">
        <v>3.7252762119537062</v>
      </c>
      <c r="H49" s="87">
        <v>3.0960750420212269</v>
      </c>
      <c r="I49" s="87">
        <v>3.1316925752893487</v>
      </c>
      <c r="J49" s="87">
        <v>4.342958822659865</v>
      </c>
      <c r="K49" s="87">
        <v>3.439925107372372</v>
      </c>
      <c r="L49" s="87">
        <v>4.3516207895879662</v>
      </c>
      <c r="M49" s="87">
        <v>4.374113045024151</v>
      </c>
      <c r="N49" s="87">
        <v>5.9253197757231959</v>
      </c>
      <c r="O49" s="87">
        <v>4.8774276937058065</v>
      </c>
      <c r="P49" s="87">
        <v>4.474424953804597</v>
      </c>
      <c r="Q49" s="87">
        <v>3.8834160829756623</v>
      </c>
    </row>
    <row r="50" spans="1:17" x14ac:dyDescent="0.25">
      <c r="A50" s="150" t="s">
        <v>30</v>
      </c>
      <c r="B50" s="87">
        <v>40.360262402951804</v>
      </c>
      <c r="C50" s="87">
        <v>46.613790863856956</v>
      </c>
      <c r="D50" s="87">
        <v>39.22159825891665</v>
      </c>
      <c r="E50" s="87">
        <v>45.632552666265511</v>
      </c>
      <c r="F50" s="87">
        <v>41.298011503494138</v>
      </c>
      <c r="G50" s="87">
        <v>37.891930885143317</v>
      </c>
      <c r="H50" s="87">
        <v>38.299615497729036</v>
      </c>
      <c r="I50" s="87">
        <v>37.111147660599038</v>
      </c>
      <c r="J50" s="87">
        <v>35.379015715651278</v>
      </c>
      <c r="K50" s="87">
        <v>27.486565689312425</v>
      </c>
      <c r="L50" s="87">
        <v>29.727135415298175</v>
      </c>
      <c r="M50" s="87">
        <v>32.613226142023308</v>
      </c>
      <c r="N50" s="87">
        <v>26.908715294832948</v>
      </c>
      <c r="O50" s="87">
        <v>25.238269399574044</v>
      </c>
      <c r="P50" s="87">
        <v>23.288071561005747</v>
      </c>
      <c r="Q50" s="87">
        <v>26.43011302856069</v>
      </c>
    </row>
    <row r="51" spans="1:17" x14ac:dyDescent="0.25">
      <c r="A51" s="150" t="s">
        <v>29</v>
      </c>
      <c r="B51" s="87">
        <v>5.7731371351596197</v>
      </c>
      <c r="C51" s="87">
        <v>6.200780235080404</v>
      </c>
      <c r="D51" s="87">
        <v>9.7883867760404346</v>
      </c>
      <c r="E51" s="87">
        <v>11.19318727678432</v>
      </c>
      <c r="F51" s="87">
        <v>9.6848494245860941</v>
      </c>
      <c r="G51" s="87">
        <v>10.196310310033823</v>
      </c>
      <c r="H51" s="87">
        <v>9.0216658597936856</v>
      </c>
      <c r="I51" s="87">
        <v>11.223949038473169</v>
      </c>
      <c r="J51" s="87">
        <v>7.0714501406547452</v>
      </c>
      <c r="K51" s="87">
        <v>6.4786548905822601</v>
      </c>
      <c r="L51" s="87">
        <v>7.5615929718155952</v>
      </c>
      <c r="M51" s="87">
        <v>5.3029466433798067</v>
      </c>
      <c r="N51" s="87">
        <v>12.097210442740082</v>
      </c>
      <c r="O51" s="87">
        <v>7.5366118542626381</v>
      </c>
      <c r="P51" s="87">
        <v>10.270842634847323</v>
      </c>
      <c r="Q51" s="87">
        <v>3.955735468672184</v>
      </c>
    </row>
    <row r="52" spans="1:17" x14ac:dyDescent="0.25">
      <c r="A52" s="150" t="s">
        <v>27</v>
      </c>
      <c r="B52" s="87">
        <v>174.34084302294218</v>
      </c>
      <c r="C52" s="87">
        <v>158.90405912089628</v>
      </c>
      <c r="D52" s="87">
        <v>161.16451002460272</v>
      </c>
      <c r="E52" s="87">
        <v>157.43717889356671</v>
      </c>
      <c r="F52" s="87">
        <v>148.11243550485892</v>
      </c>
      <c r="G52" s="87">
        <v>162.8035920960919</v>
      </c>
      <c r="H52" s="87">
        <v>141.12295630746587</v>
      </c>
      <c r="I52" s="87">
        <v>144.67513065737495</v>
      </c>
      <c r="J52" s="87">
        <v>163.41547524961129</v>
      </c>
      <c r="K52" s="87">
        <v>140.57373170705938</v>
      </c>
      <c r="L52" s="87">
        <v>152.80068321863064</v>
      </c>
      <c r="M52" s="87">
        <v>166.80172527056553</v>
      </c>
      <c r="N52" s="87">
        <v>162.14864816435139</v>
      </c>
      <c r="O52" s="87">
        <v>177.56319940417708</v>
      </c>
      <c r="P52" s="87">
        <v>165.58638091812929</v>
      </c>
      <c r="Q52" s="87">
        <v>163.95908502502292</v>
      </c>
    </row>
    <row r="53" spans="1:17" x14ac:dyDescent="0.25">
      <c r="A53" s="150" t="s">
        <v>26</v>
      </c>
      <c r="B53" s="87">
        <v>1.4475365008032304</v>
      </c>
      <c r="C53" s="87">
        <v>1.3313593882736658</v>
      </c>
      <c r="D53" s="87">
        <v>1.4688786198365782</v>
      </c>
      <c r="E53" s="87">
        <v>0.99106001429649082</v>
      </c>
      <c r="F53" s="87">
        <v>0.5872966342509699</v>
      </c>
      <c r="G53" s="87">
        <v>0.61746463136167395</v>
      </c>
      <c r="H53" s="87">
        <v>0.553338035975392</v>
      </c>
      <c r="I53" s="87">
        <v>0.95803068473062514</v>
      </c>
      <c r="J53" s="87">
        <v>0.94142486267814807</v>
      </c>
      <c r="K53" s="87">
        <v>0.43786431551609351</v>
      </c>
      <c r="L53" s="87">
        <v>2.9486324725719779</v>
      </c>
      <c r="M53" s="87">
        <v>4.5362623234788746</v>
      </c>
      <c r="N53" s="87">
        <v>3.0071850751121296</v>
      </c>
      <c r="O53" s="87">
        <v>3.1008720857310035</v>
      </c>
      <c r="P53" s="87">
        <v>2.61783917117498</v>
      </c>
      <c r="Q53" s="87">
        <v>2.520045425500971</v>
      </c>
    </row>
    <row r="54" spans="1:17" x14ac:dyDescent="0.25">
      <c r="A54" s="150" t="s">
        <v>87</v>
      </c>
      <c r="B54" s="87">
        <v>3.9363668062329027</v>
      </c>
      <c r="C54" s="87">
        <v>5.2571211137740539</v>
      </c>
      <c r="D54" s="87">
        <v>6.0028668710522126</v>
      </c>
      <c r="E54" s="87">
        <v>6.8915125083802531</v>
      </c>
      <c r="F54" s="87">
        <v>7.7949471641881543</v>
      </c>
      <c r="G54" s="87">
        <v>7.4076223176047984</v>
      </c>
      <c r="H54" s="87">
        <v>6.8340361222772872</v>
      </c>
      <c r="I54" s="87">
        <v>8.6624193924024375</v>
      </c>
      <c r="J54" s="87">
        <v>8.8876115901429564</v>
      </c>
      <c r="K54" s="87">
        <v>8.1247403843016919</v>
      </c>
      <c r="L54" s="87">
        <v>11.252292373119536</v>
      </c>
      <c r="M54" s="87">
        <v>11.555462910679253</v>
      </c>
      <c r="N54" s="87">
        <v>10.608501561635576</v>
      </c>
      <c r="O54" s="87">
        <v>11.953903716382129</v>
      </c>
      <c r="P54" s="87">
        <v>11.949244100442433</v>
      </c>
      <c r="Q54" s="87">
        <v>13.869977865297479</v>
      </c>
    </row>
    <row r="55" spans="1:17" x14ac:dyDescent="0.25">
      <c r="A55" s="150" t="s">
        <v>23</v>
      </c>
      <c r="B55" s="87">
        <v>154.94935391755251</v>
      </c>
      <c r="C55" s="87">
        <v>149.19926667876328</v>
      </c>
      <c r="D55" s="87">
        <v>161.13644757258839</v>
      </c>
      <c r="E55" s="87">
        <v>192.0774483918257</v>
      </c>
      <c r="F55" s="87">
        <v>182.72624443656275</v>
      </c>
      <c r="G55" s="87">
        <v>197.98750687491471</v>
      </c>
      <c r="H55" s="87">
        <v>186.88930841291793</v>
      </c>
      <c r="I55" s="87">
        <v>197.89480609261591</v>
      </c>
      <c r="J55" s="87">
        <v>192.37880792180724</v>
      </c>
      <c r="K55" s="87">
        <v>174.05899453216796</v>
      </c>
      <c r="L55" s="87">
        <v>187.15268448447924</v>
      </c>
      <c r="M55" s="87">
        <v>203.61843025004191</v>
      </c>
      <c r="N55" s="87">
        <v>203.33530893611197</v>
      </c>
      <c r="O55" s="87">
        <v>201.97847540087704</v>
      </c>
      <c r="P55" s="87">
        <v>194.84251108327226</v>
      </c>
      <c r="Q55" s="87">
        <v>184.22339684381964</v>
      </c>
    </row>
    <row r="56" spans="1:17" x14ac:dyDescent="0.25">
      <c r="A56" s="152" t="s">
        <v>187</v>
      </c>
      <c r="B56" s="151">
        <v>307.59367543473701</v>
      </c>
      <c r="C56" s="151">
        <v>298.46273433106887</v>
      </c>
      <c r="D56" s="151">
        <v>320.23147411397002</v>
      </c>
      <c r="E56" s="151">
        <v>274.98226818340038</v>
      </c>
      <c r="F56" s="151">
        <v>331.28061570719365</v>
      </c>
      <c r="G56" s="151">
        <v>361.68294340368061</v>
      </c>
      <c r="H56" s="151">
        <v>382.38163180862546</v>
      </c>
      <c r="I56" s="151">
        <v>344.19989946830185</v>
      </c>
      <c r="J56" s="151">
        <v>417.56664435606842</v>
      </c>
      <c r="K56" s="151">
        <v>289.74427823150916</v>
      </c>
      <c r="L56" s="151">
        <v>388.61974787099984</v>
      </c>
      <c r="M56" s="151">
        <v>421.31674811663578</v>
      </c>
      <c r="N56" s="151">
        <v>398.17579941940471</v>
      </c>
      <c r="O56" s="151">
        <v>345.68487575471715</v>
      </c>
      <c r="P56" s="151">
        <v>343.92576389509787</v>
      </c>
      <c r="Q56" s="151">
        <v>363.84973400979396</v>
      </c>
    </row>
    <row r="57" spans="1:17" x14ac:dyDescent="0.25">
      <c r="A57" s="243" t="s">
        <v>180</v>
      </c>
      <c r="B57" s="242">
        <v>777.37026387886704</v>
      </c>
      <c r="C57" s="242">
        <v>791.5630846313253</v>
      </c>
      <c r="D57" s="242">
        <v>811.90777905599884</v>
      </c>
      <c r="E57" s="242">
        <v>853.48233246828545</v>
      </c>
      <c r="F57" s="242">
        <v>802.36774978344238</v>
      </c>
      <c r="G57" s="242">
        <v>828.78336480253552</v>
      </c>
      <c r="H57" s="242">
        <v>833.36259331610052</v>
      </c>
      <c r="I57" s="242">
        <v>875.19227872023293</v>
      </c>
      <c r="J57" s="242">
        <v>918.74750286230392</v>
      </c>
      <c r="K57" s="242">
        <v>780.9942412656992</v>
      </c>
      <c r="L57" s="242">
        <v>868.54005818490373</v>
      </c>
      <c r="M57" s="242">
        <v>893.35749211351379</v>
      </c>
      <c r="N57" s="242">
        <v>888.36277986397067</v>
      </c>
      <c r="O57" s="242">
        <v>937.94423590557255</v>
      </c>
      <c r="P57" s="242">
        <v>901.53856309498917</v>
      </c>
      <c r="Q57" s="242">
        <v>936.68692332014473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41</v>
      </c>
      <c r="B60" s="96">
        <v>7388.510732528157</v>
      </c>
      <c r="C60" s="96">
        <v>7269.0894772631846</v>
      </c>
      <c r="D60" s="96">
        <v>6945.1355067117738</v>
      </c>
      <c r="E60" s="96">
        <v>7142.0377827261755</v>
      </c>
      <c r="F60" s="96">
        <v>6921.7119447509258</v>
      </c>
      <c r="G60" s="96">
        <v>7025.7602309255544</v>
      </c>
      <c r="H60" s="96">
        <v>6656.1511561436882</v>
      </c>
      <c r="I60" s="96">
        <v>6830.7436706676835</v>
      </c>
      <c r="J60" s="96">
        <v>6034.5489942293634</v>
      </c>
      <c r="K60" s="96">
        <v>6280.8142070828653</v>
      </c>
      <c r="L60" s="96">
        <v>6170.6328945764872</v>
      </c>
      <c r="M60" s="96">
        <v>5967.7958968950443</v>
      </c>
      <c r="N60" s="96">
        <v>5991.5390992535004</v>
      </c>
      <c r="O60" s="96">
        <v>5702.3127037417507</v>
      </c>
      <c r="P60" s="96">
        <v>5874.7635583746169</v>
      </c>
      <c r="Q60" s="96">
        <v>5573.1181620518655</v>
      </c>
    </row>
    <row r="61" spans="1:17" x14ac:dyDescent="0.25">
      <c r="A61" s="132" t="s">
        <v>84</v>
      </c>
      <c r="B61" s="160">
        <v>65.280734293367729</v>
      </c>
      <c r="C61" s="160">
        <v>64.424983462938613</v>
      </c>
      <c r="D61" s="160">
        <v>61.750652880309019</v>
      </c>
      <c r="E61" s="160">
        <v>63.845053951004736</v>
      </c>
      <c r="F61" s="160">
        <v>61.44432941149271</v>
      </c>
      <c r="G61" s="160">
        <v>62.241132203822474</v>
      </c>
      <c r="H61" s="160">
        <v>58.646523508061883</v>
      </c>
      <c r="I61" s="160">
        <v>60.096037168552314</v>
      </c>
      <c r="J61" s="160">
        <v>52.83535241813339</v>
      </c>
      <c r="K61" s="160">
        <v>55.062331695461104</v>
      </c>
      <c r="L61" s="160">
        <v>53.720640726658779</v>
      </c>
      <c r="M61" s="160">
        <v>52.317461314340186</v>
      </c>
      <c r="N61" s="160">
        <v>51.797296601772032</v>
      </c>
      <c r="O61" s="160">
        <v>50.011578677534011</v>
      </c>
      <c r="P61" s="160">
        <v>51.527097434354481</v>
      </c>
      <c r="Q61" s="160">
        <v>48.647496704058035</v>
      </c>
    </row>
    <row r="62" spans="1:17" x14ac:dyDescent="0.25">
      <c r="A62" s="76" t="s">
        <v>83</v>
      </c>
      <c r="B62" s="159">
        <v>88.672766136510191</v>
      </c>
      <c r="C62" s="159">
        <v>87.679642997703013</v>
      </c>
      <c r="D62" s="159">
        <v>84.356589589402859</v>
      </c>
      <c r="E62" s="159">
        <v>87.101126570338721</v>
      </c>
      <c r="F62" s="159">
        <v>82.797966735744865</v>
      </c>
      <c r="G62" s="159">
        <v>84.286228754071601</v>
      </c>
      <c r="H62" s="159">
        <v>79.640683720403572</v>
      </c>
      <c r="I62" s="159">
        <v>83.752115793459538</v>
      </c>
      <c r="J62" s="159">
        <v>74.102241011418371</v>
      </c>
      <c r="K62" s="159">
        <v>75.799937895297617</v>
      </c>
      <c r="L62" s="159">
        <v>74.148723506271651</v>
      </c>
      <c r="M62" s="159">
        <v>73.977927659983351</v>
      </c>
      <c r="N62" s="159">
        <v>72.983817454250826</v>
      </c>
      <c r="O62" s="159">
        <v>71.329309056873882</v>
      </c>
      <c r="P62" s="159">
        <v>74.2592157352844</v>
      </c>
      <c r="Q62" s="159">
        <v>69.864220240490056</v>
      </c>
    </row>
    <row r="63" spans="1:17" x14ac:dyDescent="0.25">
      <c r="A63" s="76" t="s">
        <v>82</v>
      </c>
      <c r="B63" s="159">
        <v>102.21522097549301</v>
      </c>
      <c r="C63" s="159">
        <v>100.88789792384102</v>
      </c>
      <c r="D63" s="159">
        <v>96.974042951302238</v>
      </c>
      <c r="E63" s="159">
        <v>100.11604835063936</v>
      </c>
      <c r="F63" s="159">
        <v>96.35731759689142</v>
      </c>
      <c r="G63" s="159">
        <v>97.609327066591433</v>
      </c>
      <c r="H63" s="159">
        <v>91.250051273403074</v>
      </c>
      <c r="I63" s="159">
        <v>94.3429045539106</v>
      </c>
      <c r="J63" s="159">
        <v>82.107245592403828</v>
      </c>
      <c r="K63" s="159">
        <v>85.440190777239906</v>
      </c>
      <c r="L63" s="159">
        <v>83.067040916381345</v>
      </c>
      <c r="M63" s="159">
        <v>82.046192445972778</v>
      </c>
      <c r="N63" s="159">
        <v>80.811470242810046</v>
      </c>
      <c r="O63" s="159">
        <v>78.895392180571108</v>
      </c>
      <c r="P63" s="159">
        <v>81.679813518712791</v>
      </c>
      <c r="Q63" s="159">
        <v>76.779297604713975</v>
      </c>
    </row>
    <row r="64" spans="1:17" x14ac:dyDescent="0.25">
      <c r="A64" s="76" t="s">
        <v>81</v>
      </c>
      <c r="B64" s="159">
        <v>492.31539784735168</v>
      </c>
      <c r="C64" s="159">
        <v>485.13232684003191</v>
      </c>
      <c r="D64" s="159">
        <v>463.9533447089255</v>
      </c>
      <c r="E64" s="159">
        <v>479.2795804527575</v>
      </c>
      <c r="F64" s="159">
        <v>456.06345479368218</v>
      </c>
      <c r="G64" s="159">
        <v>461.72559783554061</v>
      </c>
      <c r="H64" s="159">
        <v>436.43195154248315</v>
      </c>
      <c r="I64" s="159">
        <v>459.35670840543492</v>
      </c>
      <c r="J64" s="159">
        <v>409.34774481970976</v>
      </c>
      <c r="K64" s="159">
        <v>425.89619229228299</v>
      </c>
      <c r="L64" s="159">
        <v>416.27770920908404</v>
      </c>
      <c r="M64" s="159">
        <v>413.77484678261419</v>
      </c>
      <c r="N64" s="159">
        <v>405.98200628991395</v>
      </c>
      <c r="O64" s="159">
        <v>395.38877513435966</v>
      </c>
      <c r="P64" s="159">
        <v>413.28318810228194</v>
      </c>
      <c r="Q64" s="159">
        <v>392.74370937030301</v>
      </c>
    </row>
    <row r="65" spans="1:17" x14ac:dyDescent="0.25">
      <c r="A65" s="129" t="s">
        <v>80</v>
      </c>
      <c r="B65" s="158">
        <v>298.19747455964972</v>
      </c>
      <c r="C65" s="158">
        <v>293.98197719807558</v>
      </c>
      <c r="D65" s="158">
        <v>282.04955951016689</v>
      </c>
      <c r="E65" s="158">
        <v>290.70980525521793</v>
      </c>
      <c r="F65" s="158">
        <v>276.61108638601206</v>
      </c>
      <c r="G65" s="158">
        <v>279.50793265043274</v>
      </c>
      <c r="H65" s="158">
        <v>264.69549978821607</v>
      </c>
      <c r="I65" s="158">
        <v>271.96686951705692</v>
      </c>
      <c r="J65" s="158">
        <v>238.35621567647507</v>
      </c>
      <c r="K65" s="158">
        <v>250.42944466737771</v>
      </c>
      <c r="L65" s="158">
        <v>244.73765203409585</v>
      </c>
      <c r="M65" s="158">
        <v>237.41379190767037</v>
      </c>
      <c r="N65" s="158">
        <v>235.08441511223171</v>
      </c>
      <c r="O65" s="158">
        <v>225.47436832933991</v>
      </c>
      <c r="P65" s="158">
        <v>232.61439948179429</v>
      </c>
      <c r="Q65" s="158">
        <v>220.23601774269454</v>
      </c>
    </row>
    <row r="66" spans="1:17" x14ac:dyDescent="0.25">
      <c r="A66" s="92" t="s">
        <v>126</v>
      </c>
      <c r="B66" s="91">
        <v>15.302930921692958</v>
      </c>
      <c r="C66" s="91">
        <v>15.575741443108143</v>
      </c>
      <c r="D66" s="91">
        <v>14.861180118817826</v>
      </c>
      <c r="E66" s="91">
        <v>17.435706158499784</v>
      </c>
      <c r="F66" s="91">
        <v>25.072945718313314</v>
      </c>
      <c r="G66" s="91">
        <v>26.706360978429405</v>
      </c>
      <c r="H66" s="91">
        <v>23.024437000813307</v>
      </c>
      <c r="I66" s="91">
        <v>24.952626238573863</v>
      </c>
      <c r="J66" s="91">
        <v>21.70660624780108</v>
      </c>
      <c r="K66" s="91">
        <v>18.416815864710792</v>
      </c>
      <c r="L66" s="91">
        <v>18.08369821175507</v>
      </c>
      <c r="M66" s="91">
        <v>21.961655481907947</v>
      </c>
      <c r="N66" s="91">
        <v>20.822028430138349</v>
      </c>
      <c r="O66" s="91">
        <v>20.002826498771505</v>
      </c>
      <c r="P66" s="91">
        <v>20.394179046182398</v>
      </c>
      <c r="Q66" s="91">
        <v>18.003447493959094</v>
      </c>
    </row>
    <row r="67" spans="1:17" x14ac:dyDescent="0.25">
      <c r="A67" s="92" t="s">
        <v>27</v>
      </c>
      <c r="B67" s="91">
        <v>82.943997903185505</v>
      </c>
      <c r="C67" s="91">
        <v>81.345975467553856</v>
      </c>
      <c r="D67" s="91">
        <v>77.978519565550542</v>
      </c>
      <c r="E67" s="91">
        <v>80.809984104473031</v>
      </c>
      <c r="F67" s="91">
        <v>78.277533063597531</v>
      </c>
      <c r="G67" s="91">
        <v>79.50404750954236</v>
      </c>
      <c r="H67" s="91">
        <v>72.616720444509752</v>
      </c>
      <c r="I67" s="91">
        <v>74.871311625534844</v>
      </c>
      <c r="J67" s="91">
        <v>64.614141675339312</v>
      </c>
      <c r="K67" s="91">
        <v>60.48135579632379</v>
      </c>
      <c r="L67" s="91">
        <v>59.737607372116912</v>
      </c>
      <c r="M67" s="91">
        <v>58.088133467076148</v>
      </c>
      <c r="N67" s="91">
        <v>56.207051578903339</v>
      </c>
      <c r="O67" s="91">
        <v>61.474787159329885</v>
      </c>
      <c r="P67" s="91">
        <v>63.288680961723358</v>
      </c>
      <c r="Q67" s="91">
        <v>59.447707476434552</v>
      </c>
    </row>
    <row r="68" spans="1:17" x14ac:dyDescent="0.25">
      <c r="A68" s="92" t="s">
        <v>127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3.9487854594518638E-2</v>
      </c>
      <c r="M68" s="91">
        <v>3.4277665795379407E-2</v>
      </c>
      <c r="N68" s="91">
        <v>3.7015853487152903E-2</v>
      </c>
      <c r="O68" s="91">
        <v>5.003388756555003E-2</v>
      </c>
      <c r="P68" s="91">
        <v>4.2794719436584923E-2</v>
      </c>
      <c r="Q68" s="91">
        <v>3.8210576110791226E-2</v>
      </c>
    </row>
    <row r="69" spans="1:17" x14ac:dyDescent="0.25">
      <c r="A69" s="92" t="s">
        <v>22</v>
      </c>
      <c r="B69" s="157">
        <v>199.95054573477131</v>
      </c>
      <c r="C69" s="157">
        <v>197.06026028741346</v>
      </c>
      <c r="D69" s="157">
        <v>189.20985982579847</v>
      </c>
      <c r="E69" s="157">
        <v>192.46411499224499</v>
      </c>
      <c r="F69" s="157">
        <v>173.26060760410127</v>
      </c>
      <c r="G69" s="157">
        <v>173.29752416246097</v>
      </c>
      <c r="H69" s="157">
        <v>169.05434234289308</v>
      </c>
      <c r="I69" s="157">
        <v>172.14293165294831</v>
      </c>
      <c r="J69" s="157">
        <v>152.03546775333467</v>
      </c>
      <c r="K69" s="157">
        <v>171.5312730063431</v>
      </c>
      <c r="L69" s="157">
        <v>166.87685859562933</v>
      </c>
      <c r="M69" s="157">
        <v>157.32972529289088</v>
      </c>
      <c r="N69" s="157">
        <v>158.01831924970287</v>
      </c>
      <c r="O69" s="157">
        <v>143.94672078367293</v>
      </c>
      <c r="P69" s="157">
        <v>148.88874475445189</v>
      </c>
      <c r="Q69" s="157">
        <v>142.74665219619007</v>
      </c>
    </row>
    <row r="70" spans="1:17" x14ac:dyDescent="0.25">
      <c r="A70" s="156" t="s">
        <v>184</v>
      </c>
      <c r="B70" s="204">
        <v>773.77654647013526</v>
      </c>
      <c r="C70" s="204">
        <v>755.15696326600789</v>
      </c>
      <c r="D70" s="204">
        <v>680.71247656147864</v>
      </c>
      <c r="E70" s="204">
        <v>717.86569837485797</v>
      </c>
      <c r="F70" s="204">
        <v>674.99827277630322</v>
      </c>
      <c r="G70" s="204">
        <v>697.43383670426238</v>
      </c>
      <c r="H70" s="204">
        <v>683.40798697487116</v>
      </c>
      <c r="I70" s="204">
        <v>733.61896049151642</v>
      </c>
      <c r="J70" s="204">
        <v>643.95936241629943</v>
      </c>
      <c r="K70" s="204">
        <v>753.85954659093079</v>
      </c>
      <c r="L70" s="204">
        <v>706.64675631152568</v>
      </c>
      <c r="M70" s="204">
        <v>641.97937434945879</v>
      </c>
      <c r="N70" s="204">
        <v>695.44031784800745</v>
      </c>
      <c r="O70" s="204">
        <v>642.37190114087616</v>
      </c>
      <c r="P70" s="204">
        <v>638.85558477687653</v>
      </c>
      <c r="Q70" s="204">
        <v>605.80404955381778</v>
      </c>
    </row>
    <row r="71" spans="1:17" x14ac:dyDescent="0.25">
      <c r="A71" s="152" t="s">
        <v>193</v>
      </c>
      <c r="B71" s="151">
        <v>691.09353085298346</v>
      </c>
      <c r="C71" s="151">
        <v>675.69392982322688</v>
      </c>
      <c r="D71" s="151">
        <v>604.3261148309216</v>
      </c>
      <c r="E71" s="151">
        <v>636.09209868429662</v>
      </c>
      <c r="F71" s="151">
        <v>592.99460035120785</v>
      </c>
      <c r="G71" s="151">
        <v>614.60729985856642</v>
      </c>
      <c r="H71" s="151">
        <v>605.52672194821218</v>
      </c>
      <c r="I71" s="151">
        <v>681.9660371996074</v>
      </c>
      <c r="J71" s="151">
        <v>598.13786508808062</v>
      </c>
      <c r="K71" s="151">
        <v>704.15044667911479</v>
      </c>
      <c r="L71" s="151">
        <v>659.47095539336408</v>
      </c>
      <c r="M71" s="151">
        <v>596.1977167739476</v>
      </c>
      <c r="N71" s="151">
        <v>649.47408056316692</v>
      </c>
      <c r="O71" s="151">
        <v>597.74689038884833</v>
      </c>
      <c r="P71" s="151">
        <v>594.10807407946061</v>
      </c>
      <c r="Q71" s="151">
        <v>562.93691133020116</v>
      </c>
    </row>
    <row r="72" spans="1:17" x14ac:dyDescent="0.25">
      <c r="A72" s="150" t="s">
        <v>34</v>
      </c>
      <c r="B72" s="87">
        <v>35.546167581074933</v>
      </c>
      <c r="C72" s="87">
        <v>30.410653454332486</v>
      </c>
      <c r="D72" s="87">
        <v>26.692759469862029</v>
      </c>
      <c r="E72" s="87">
        <v>41.350531820683997</v>
      </c>
      <c r="F72" s="87">
        <v>44.444428315908866</v>
      </c>
      <c r="G72" s="87">
        <v>43.67668676303807</v>
      </c>
      <c r="H72" s="87">
        <v>44.976698980213605</v>
      </c>
      <c r="I72" s="87">
        <v>29.539587189097514</v>
      </c>
      <c r="J72" s="87">
        <v>60.388351818334343</v>
      </c>
      <c r="K72" s="87">
        <v>58.382219320631172</v>
      </c>
      <c r="L72" s="87">
        <v>35.772860549624824</v>
      </c>
      <c r="M72" s="87">
        <v>44.459068768705514</v>
      </c>
      <c r="N72" s="87">
        <v>48.86024103245586</v>
      </c>
      <c r="O72" s="87">
        <v>49.629417600617721</v>
      </c>
      <c r="P72" s="87">
        <v>50.431085210129183</v>
      </c>
      <c r="Q72" s="87">
        <v>40.063502896911729</v>
      </c>
    </row>
    <row r="73" spans="1:17" x14ac:dyDescent="0.25">
      <c r="A73" s="150" t="s">
        <v>32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31</v>
      </c>
      <c r="B74" s="87">
        <v>1.2184097399333567</v>
      </c>
      <c r="C74" s="87">
        <v>1.1238020790121612</v>
      </c>
      <c r="D74" s="87">
        <v>0.94318682113676611</v>
      </c>
      <c r="E74" s="87">
        <v>4.7031031383095501E-2</v>
      </c>
      <c r="F74" s="87">
        <v>0</v>
      </c>
      <c r="G74" s="87">
        <v>0</v>
      </c>
      <c r="H74" s="87">
        <v>3.2313664449339403</v>
      </c>
      <c r="I74" s="87">
        <v>6.2496554425818691E-15</v>
      </c>
      <c r="J74" s="87">
        <v>0</v>
      </c>
      <c r="K74" s="87">
        <v>1.1784157084828228</v>
      </c>
      <c r="L74" s="87">
        <v>2.1828825827289657</v>
      </c>
      <c r="M74" s="87">
        <v>2.4583327931303578</v>
      </c>
      <c r="N74" s="87">
        <v>4.5194337238892093</v>
      </c>
      <c r="O74" s="87">
        <v>5.5279221322612204E-2</v>
      </c>
      <c r="P74" s="87">
        <v>5.2241460717595576E-16</v>
      </c>
      <c r="Q74" s="87">
        <v>0.35785548184318877</v>
      </c>
    </row>
    <row r="75" spans="1:17" x14ac:dyDescent="0.25">
      <c r="A75" s="150" t="s">
        <v>126</v>
      </c>
      <c r="B75" s="87">
        <v>5.2729411380640858</v>
      </c>
      <c r="C75" s="87">
        <v>6.4686664944490708</v>
      </c>
      <c r="D75" s="87">
        <v>5.7644874679501585</v>
      </c>
      <c r="E75" s="87">
        <v>5.1718094388717075</v>
      </c>
      <c r="F75" s="87">
        <v>6.7520617779623446</v>
      </c>
      <c r="G75" s="87">
        <v>7.0393986980856216</v>
      </c>
      <c r="H75" s="87">
        <v>5.7131400092916182</v>
      </c>
      <c r="I75" s="87">
        <v>5.2305554969916646</v>
      </c>
      <c r="J75" s="87">
        <v>6.4271475752364662</v>
      </c>
      <c r="K75" s="87">
        <v>6.9126776807410426</v>
      </c>
      <c r="L75" s="87">
        <v>8.2731101311425803</v>
      </c>
      <c r="M75" s="87">
        <v>11.205511351448541</v>
      </c>
      <c r="N75" s="87">
        <v>7.2247564885752977</v>
      </c>
      <c r="O75" s="87">
        <v>5.7140766451007696</v>
      </c>
      <c r="P75" s="87">
        <v>6.6937235983165868</v>
      </c>
      <c r="Q75" s="87">
        <v>8.4467204037342896</v>
      </c>
    </row>
    <row r="76" spans="1:17" x14ac:dyDescent="0.25">
      <c r="A76" s="150" t="s">
        <v>30</v>
      </c>
      <c r="B76" s="87">
        <v>61.653914165767695</v>
      </c>
      <c r="C76" s="87">
        <v>43.950817396741833</v>
      </c>
      <c r="D76" s="87">
        <v>56.578270978157136</v>
      </c>
      <c r="E76" s="87">
        <v>71.564120805193326</v>
      </c>
      <c r="F76" s="87">
        <v>69.996138704162163</v>
      </c>
      <c r="G76" s="87">
        <v>52.048387684781915</v>
      </c>
      <c r="H76" s="87">
        <v>48.588942095066727</v>
      </c>
      <c r="I76" s="87">
        <v>98.105255833222984</v>
      </c>
      <c r="J76" s="87">
        <v>57.014782432983822</v>
      </c>
      <c r="K76" s="87">
        <v>47.794830910590029</v>
      </c>
      <c r="L76" s="87">
        <v>33.531740448879695</v>
      </c>
      <c r="M76" s="87">
        <v>28.802168776969488</v>
      </c>
      <c r="N76" s="87">
        <v>18.414573662694774</v>
      </c>
      <c r="O76" s="87">
        <v>17.077202654045465</v>
      </c>
      <c r="P76" s="87">
        <v>35.36296750727729</v>
      </c>
      <c r="Q76" s="87">
        <v>19.490338080951389</v>
      </c>
    </row>
    <row r="77" spans="1:17" x14ac:dyDescent="0.25">
      <c r="A77" s="150" t="s">
        <v>29</v>
      </c>
      <c r="B77" s="87">
        <v>22.956065218831966</v>
      </c>
      <c r="C77" s="87">
        <v>25.417702167893228</v>
      </c>
      <c r="D77" s="87">
        <v>25.016561519377841</v>
      </c>
      <c r="E77" s="87">
        <v>27.717004969489086</v>
      </c>
      <c r="F77" s="87">
        <v>29.231093978094179</v>
      </c>
      <c r="G77" s="87">
        <v>30.402677203817216</v>
      </c>
      <c r="H77" s="87">
        <v>29.200148039315149</v>
      </c>
      <c r="I77" s="87">
        <v>33.15717117283387</v>
      </c>
      <c r="J77" s="87">
        <v>21.542436538328715</v>
      </c>
      <c r="K77" s="87">
        <v>23.632299148948505</v>
      </c>
      <c r="L77" s="87">
        <v>23.024442060020647</v>
      </c>
      <c r="M77" s="87">
        <v>4.4843107365355053</v>
      </c>
      <c r="N77" s="87">
        <v>3.7461343893585086</v>
      </c>
      <c r="O77" s="87">
        <v>3.751113461092789</v>
      </c>
      <c r="P77" s="87">
        <v>4.4940746833088365</v>
      </c>
      <c r="Q77" s="87">
        <v>6.4154969115730909</v>
      </c>
    </row>
    <row r="78" spans="1:17" x14ac:dyDescent="0.25">
      <c r="A78" s="150" t="s">
        <v>27</v>
      </c>
      <c r="B78" s="87">
        <v>436.64894032407972</v>
      </c>
      <c r="C78" s="87">
        <v>441.09763247369773</v>
      </c>
      <c r="D78" s="87">
        <v>385.75594898857304</v>
      </c>
      <c r="E78" s="87">
        <v>353.8166028785995</v>
      </c>
      <c r="F78" s="87">
        <v>343.45405395115756</v>
      </c>
      <c r="G78" s="87">
        <v>381.41185904999622</v>
      </c>
      <c r="H78" s="87">
        <v>348.69439005601424</v>
      </c>
      <c r="I78" s="87">
        <v>334.15692528029211</v>
      </c>
      <c r="J78" s="87">
        <v>262.22056616368059</v>
      </c>
      <c r="K78" s="87">
        <v>218.65592142378671</v>
      </c>
      <c r="L78" s="87">
        <v>302.94595005921184</v>
      </c>
      <c r="M78" s="87">
        <v>316.93040943580752</v>
      </c>
      <c r="N78" s="87">
        <v>316.92483572645483</v>
      </c>
      <c r="O78" s="87">
        <v>296.64495138703461</v>
      </c>
      <c r="P78" s="87">
        <v>308.15207479103174</v>
      </c>
      <c r="Q78" s="87">
        <v>295.58621005425238</v>
      </c>
    </row>
    <row r="79" spans="1:17" x14ac:dyDescent="0.25">
      <c r="A79" s="150" t="s">
        <v>26</v>
      </c>
      <c r="B79" s="87">
        <v>2.4736888180299597E-2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0.41868644810256517</v>
      </c>
      <c r="N79" s="87">
        <v>1.9350643477307163</v>
      </c>
      <c r="O79" s="87">
        <v>2.0630214974275756</v>
      </c>
      <c r="P79" s="87">
        <v>2.2900722085650487</v>
      </c>
      <c r="Q79" s="87">
        <v>2.2779897077366416</v>
      </c>
    </row>
    <row r="80" spans="1:17" x14ac:dyDescent="0.25">
      <c r="A80" s="150" t="s">
        <v>87</v>
      </c>
      <c r="B80" s="87">
        <v>4.2312765025757579E-2</v>
      </c>
      <c r="C80" s="87">
        <v>0</v>
      </c>
      <c r="D80" s="87">
        <v>0</v>
      </c>
      <c r="E80" s="87">
        <v>0.18049327061393214</v>
      </c>
      <c r="F80" s="87">
        <v>0.22394742255843458</v>
      </c>
      <c r="G80" s="87">
        <v>3.2397989256145607E-2</v>
      </c>
      <c r="H80" s="87">
        <v>0</v>
      </c>
      <c r="I80" s="87">
        <v>8.9962832436567178E-2</v>
      </c>
      <c r="J80" s="87">
        <v>0</v>
      </c>
      <c r="K80" s="87">
        <v>0.34797773767996965</v>
      </c>
      <c r="L80" s="87">
        <v>0.24670785592186475</v>
      </c>
      <c r="M80" s="87">
        <v>0.24324541928339855</v>
      </c>
      <c r="N80" s="87">
        <v>0.4111115783297204</v>
      </c>
      <c r="O80" s="87">
        <v>0.49151611303694809</v>
      </c>
      <c r="P80" s="87">
        <v>1.9883654341168084E-2</v>
      </c>
      <c r="Q80" s="87">
        <v>4.949594947366117E-2</v>
      </c>
    </row>
    <row r="81" spans="1:17" x14ac:dyDescent="0.25">
      <c r="A81" s="150" t="s">
        <v>23</v>
      </c>
      <c r="B81" s="87">
        <v>127.73004303202568</v>
      </c>
      <c r="C81" s="87">
        <v>127.22465575710015</v>
      </c>
      <c r="D81" s="87">
        <v>103.57489958586469</v>
      </c>
      <c r="E81" s="87">
        <v>136.24450446946184</v>
      </c>
      <c r="F81" s="87">
        <v>98.892876201364572</v>
      </c>
      <c r="G81" s="87">
        <v>99.995892469591254</v>
      </c>
      <c r="H81" s="87">
        <v>125.12203632337699</v>
      </c>
      <c r="I81" s="87">
        <v>181.68657939473266</v>
      </c>
      <c r="J81" s="87">
        <v>190.54458055951653</v>
      </c>
      <c r="K81" s="87">
        <v>347.24610474825425</v>
      </c>
      <c r="L81" s="87">
        <v>253.49326170583387</v>
      </c>
      <c r="M81" s="87">
        <v>187.19598304396467</v>
      </c>
      <c r="N81" s="87">
        <v>247.43792961367797</v>
      </c>
      <c r="O81" s="87">
        <v>222.32031180916979</v>
      </c>
      <c r="P81" s="87">
        <v>186.66419242649087</v>
      </c>
      <c r="Q81" s="87">
        <v>190.24930184372474</v>
      </c>
    </row>
    <row r="82" spans="1:17" x14ac:dyDescent="0.25">
      <c r="A82" s="152" t="s">
        <v>192</v>
      </c>
      <c r="B82" s="151">
        <v>82.683015617151867</v>
      </c>
      <c r="C82" s="151">
        <v>79.463033442781196</v>
      </c>
      <c r="D82" s="151">
        <v>76.386361730556899</v>
      </c>
      <c r="E82" s="151">
        <v>81.773599690561497</v>
      </c>
      <c r="F82" s="151">
        <v>82.003672425095161</v>
      </c>
      <c r="G82" s="151">
        <v>82.826536845696069</v>
      </c>
      <c r="H82" s="151">
        <v>77.881265026658994</v>
      </c>
      <c r="I82" s="151">
        <v>51.652923291909126</v>
      </c>
      <c r="J82" s="151">
        <v>45.821497328218747</v>
      </c>
      <c r="K82" s="151">
        <v>49.709099911816416</v>
      </c>
      <c r="L82" s="151">
        <v>47.175800918161407</v>
      </c>
      <c r="M82" s="151">
        <v>45.781657575511218</v>
      </c>
      <c r="N82" s="151">
        <v>45.966237284840545</v>
      </c>
      <c r="O82" s="151">
        <v>44.625010752028153</v>
      </c>
      <c r="P82" s="151">
        <v>44.747510697415947</v>
      </c>
      <c r="Q82" s="151">
        <v>42.867138223616926</v>
      </c>
    </row>
    <row r="83" spans="1:17" x14ac:dyDescent="0.25">
      <c r="A83" s="156" t="s">
        <v>182</v>
      </c>
      <c r="B83" s="204">
        <v>3548.3477204231453</v>
      </c>
      <c r="C83" s="204">
        <v>3502.9356981405417</v>
      </c>
      <c r="D83" s="204">
        <v>3382.3271940295635</v>
      </c>
      <c r="E83" s="204">
        <v>3456.4967878417729</v>
      </c>
      <c r="F83" s="204">
        <v>3390.0670048476827</v>
      </c>
      <c r="G83" s="204">
        <v>3440.9687531724317</v>
      </c>
      <c r="H83" s="204">
        <v>3253.1550963907102</v>
      </c>
      <c r="I83" s="204">
        <v>3281.3775200372397</v>
      </c>
      <c r="J83" s="204">
        <v>2902.5490722209088</v>
      </c>
      <c r="K83" s="204">
        <v>2932.7728183730951</v>
      </c>
      <c r="L83" s="204">
        <v>2924.9953727733705</v>
      </c>
      <c r="M83" s="204">
        <v>2838.8696911876505</v>
      </c>
      <c r="N83" s="204">
        <v>2834.7818889408964</v>
      </c>
      <c r="O83" s="204">
        <v>2687.0993607205583</v>
      </c>
      <c r="P83" s="204">
        <v>2774.2009560443053</v>
      </c>
      <c r="Q83" s="204">
        <v>2616.8305339001522</v>
      </c>
    </row>
    <row r="84" spans="1:17" x14ac:dyDescent="0.25">
      <c r="A84" s="152" t="s">
        <v>191</v>
      </c>
      <c r="B84" s="151">
        <v>2390.1465106455125</v>
      </c>
      <c r="C84" s="151">
        <v>2428.7760627491762</v>
      </c>
      <c r="D84" s="151">
        <v>2320.5844149617005</v>
      </c>
      <c r="E84" s="151">
        <v>2553.398987179778</v>
      </c>
      <c r="F84" s="151">
        <v>2308.3154302195589</v>
      </c>
      <c r="G84" s="151">
        <v>2271.1433820803377</v>
      </c>
      <c r="H84" s="151">
        <v>2069.2692145448291</v>
      </c>
      <c r="I84" s="151">
        <v>2223.1191159574278</v>
      </c>
      <c r="J84" s="151">
        <v>1802.5200317789245</v>
      </c>
      <c r="K84" s="151">
        <v>1926.4487726345426</v>
      </c>
      <c r="L84" s="151">
        <v>1733.2581736806144</v>
      </c>
      <c r="M84" s="151">
        <v>1696.3207717069508</v>
      </c>
      <c r="N84" s="151">
        <v>1763.5126402894034</v>
      </c>
      <c r="O84" s="151">
        <v>1838.6022720259996</v>
      </c>
      <c r="P84" s="151">
        <v>1857.7487882548724</v>
      </c>
      <c r="Q84" s="151">
        <v>1628.508499423031</v>
      </c>
    </row>
    <row r="85" spans="1:17" x14ac:dyDescent="0.25">
      <c r="A85" s="154" t="s">
        <v>34</v>
      </c>
      <c r="B85" s="83">
        <v>80.372813519853992</v>
      </c>
      <c r="C85" s="83">
        <v>38.435066079061585</v>
      </c>
      <c r="D85" s="83">
        <v>36.58774761021305</v>
      </c>
      <c r="E85" s="83">
        <v>39.011563238068256</v>
      </c>
      <c r="F85" s="83">
        <v>17.838512716586276</v>
      </c>
      <c r="G85" s="83">
        <v>14.826675965898366</v>
      </c>
      <c r="H85" s="83">
        <v>8.7587235653680811</v>
      </c>
      <c r="I85" s="83">
        <v>9.6759867517996838</v>
      </c>
      <c r="J85" s="83">
        <v>8.9989148164248576</v>
      </c>
      <c r="K85" s="83">
        <v>50.096896411786375</v>
      </c>
      <c r="L85" s="83">
        <v>30.018749789337409</v>
      </c>
      <c r="M85" s="83">
        <v>0</v>
      </c>
      <c r="N85" s="83">
        <v>1.0799702232557298</v>
      </c>
      <c r="O85" s="83">
        <v>0.24986422080401605</v>
      </c>
      <c r="P85" s="83">
        <v>2.0738916231901116E-2</v>
      </c>
      <c r="Q85" s="83">
        <v>0</v>
      </c>
    </row>
    <row r="86" spans="1:17" x14ac:dyDescent="0.25">
      <c r="A86" s="154" t="s">
        <v>31</v>
      </c>
      <c r="B86" s="208">
        <v>233.37125673929685</v>
      </c>
      <c r="C86" s="208">
        <v>269.63714375322837</v>
      </c>
      <c r="D86" s="208">
        <v>193.02751358835414</v>
      </c>
      <c r="E86" s="208">
        <v>129.54895877454888</v>
      </c>
      <c r="F86" s="208">
        <v>107.66423868128906</v>
      </c>
      <c r="G86" s="208">
        <v>122.83176648115301</v>
      </c>
      <c r="H86" s="208">
        <v>105.99063955973584</v>
      </c>
      <c r="I86" s="208">
        <v>111.0131574317727</v>
      </c>
      <c r="J86" s="208">
        <v>115.08614955191645</v>
      </c>
      <c r="K86" s="208">
        <v>127.73414941360106</v>
      </c>
      <c r="L86" s="208">
        <v>114.79417682221305</v>
      </c>
      <c r="M86" s="208">
        <v>128.16860604528779</v>
      </c>
      <c r="N86" s="208">
        <v>133.8024019346941</v>
      </c>
      <c r="O86" s="208">
        <v>97.950141407029548</v>
      </c>
      <c r="P86" s="208">
        <v>130.52023258930168</v>
      </c>
      <c r="Q86" s="208">
        <v>104.54511806978304</v>
      </c>
    </row>
    <row r="87" spans="1:17" x14ac:dyDescent="0.25">
      <c r="A87" s="154" t="s">
        <v>126</v>
      </c>
      <c r="B87" s="208">
        <v>16.482663696070745</v>
      </c>
      <c r="C87" s="208">
        <v>35.601123508412854</v>
      </c>
      <c r="D87" s="208">
        <v>35.342017744165901</v>
      </c>
      <c r="E87" s="208">
        <v>36.773669612601552</v>
      </c>
      <c r="F87" s="208">
        <v>39.081471736002435</v>
      </c>
      <c r="G87" s="208">
        <v>35.814508307947179</v>
      </c>
      <c r="H87" s="208">
        <v>25.951956088337308</v>
      </c>
      <c r="I87" s="208">
        <v>27.393657705186808</v>
      </c>
      <c r="J87" s="208">
        <v>26.873717044322667</v>
      </c>
      <c r="K87" s="208">
        <v>43.594341816246882</v>
      </c>
      <c r="L87" s="208">
        <v>42.866126851882598</v>
      </c>
      <c r="M87" s="208">
        <v>108.06187755560849</v>
      </c>
      <c r="N87" s="208">
        <v>53.877972874634317</v>
      </c>
      <c r="O87" s="208">
        <v>25.071560999187518</v>
      </c>
      <c r="P87" s="208">
        <v>28.230503299932629</v>
      </c>
      <c r="Q87" s="208">
        <v>29.075698316218883</v>
      </c>
    </row>
    <row r="88" spans="1:17" x14ac:dyDescent="0.25">
      <c r="A88" s="154" t="s">
        <v>30</v>
      </c>
      <c r="B88" s="208">
        <v>36.866856768162933</v>
      </c>
      <c r="C88" s="208">
        <v>32.987920908089251</v>
      </c>
      <c r="D88" s="208">
        <v>22.435516204749053</v>
      </c>
      <c r="E88" s="208">
        <v>22.321185265161237</v>
      </c>
      <c r="F88" s="208">
        <v>35.591862845680325</v>
      </c>
      <c r="G88" s="208">
        <v>23.895429233615204</v>
      </c>
      <c r="H88" s="208">
        <v>19.463798022811435</v>
      </c>
      <c r="I88" s="208">
        <v>46.676961311804767</v>
      </c>
      <c r="J88" s="208">
        <v>17.583285843882063</v>
      </c>
      <c r="K88" s="208">
        <v>33.719206032883143</v>
      </c>
      <c r="L88" s="208">
        <v>5.6641906236154362</v>
      </c>
      <c r="M88" s="208">
        <v>2.8654515790096413</v>
      </c>
      <c r="N88" s="208">
        <v>13.143981565145525</v>
      </c>
      <c r="O88" s="208">
        <v>20.693039047888533</v>
      </c>
      <c r="P88" s="208">
        <v>1.3764869059103855</v>
      </c>
      <c r="Q88" s="208">
        <v>1.476091977375253</v>
      </c>
    </row>
    <row r="89" spans="1:17" x14ac:dyDescent="0.25">
      <c r="A89" s="154" t="s">
        <v>27</v>
      </c>
      <c r="B89" s="208">
        <v>2023.0529199221282</v>
      </c>
      <c r="C89" s="208">
        <v>2052.1148085003833</v>
      </c>
      <c r="D89" s="208">
        <v>2033.1916198142194</v>
      </c>
      <c r="E89" s="208">
        <v>2325.7436102893985</v>
      </c>
      <c r="F89" s="208">
        <v>2108.1393442400004</v>
      </c>
      <c r="G89" s="208">
        <v>2073.7750020917238</v>
      </c>
      <c r="H89" s="208">
        <v>1909.104097308576</v>
      </c>
      <c r="I89" s="208">
        <v>2028.3593527568635</v>
      </c>
      <c r="J89" s="208">
        <v>1633.9779645223784</v>
      </c>
      <c r="K89" s="208">
        <v>1671.3041789600252</v>
      </c>
      <c r="L89" s="208">
        <v>1539.9149295935661</v>
      </c>
      <c r="M89" s="208">
        <v>1457.2248365270443</v>
      </c>
      <c r="N89" s="208">
        <v>1561.6083136916743</v>
      </c>
      <c r="O89" s="208">
        <v>1694.6376663510896</v>
      </c>
      <c r="P89" s="208">
        <v>1697.6008265434955</v>
      </c>
      <c r="Q89" s="208">
        <v>1493.4115910596545</v>
      </c>
    </row>
    <row r="90" spans="1:17" x14ac:dyDescent="0.25">
      <c r="A90" s="152" t="s">
        <v>190</v>
      </c>
      <c r="B90" s="151">
        <v>1158.2012097776324</v>
      </c>
      <c r="C90" s="151">
        <v>1074.1596353913658</v>
      </c>
      <c r="D90" s="151">
        <v>1061.7427790678635</v>
      </c>
      <c r="E90" s="151">
        <v>903.09780066199392</v>
      </c>
      <c r="F90" s="151">
        <v>1081.7515746281244</v>
      </c>
      <c r="G90" s="151">
        <v>1169.8253710920951</v>
      </c>
      <c r="H90" s="151">
        <v>1183.8858818458807</v>
      </c>
      <c r="I90" s="151">
        <v>1058.258404079812</v>
      </c>
      <c r="J90" s="151">
        <v>1100.0290404419848</v>
      </c>
      <c r="K90" s="151">
        <v>1006.3240457385516</v>
      </c>
      <c r="L90" s="151">
        <v>1191.7371990927566</v>
      </c>
      <c r="M90" s="151">
        <v>1142.5489194807005</v>
      </c>
      <c r="N90" s="151">
        <v>1071.2692486514923</v>
      </c>
      <c r="O90" s="151">
        <v>848.49708869455799</v>
      </c>
      <c r="P90" s="151">
        <v>916.45216778943325</v>
      </c>
      <c r="Q90" s="151">
        <v>988.32203447712061</v>
      </c>
    </row>
    <row r="91" spans="1:17" x14ac:dyDescent="0.25">
      <c r="A91" s="156" t="s">
        <v>181</v>
      </c>
      <c r="B91" s="155">
        <v>874.5474610530016</v>
      </c>
      <c r="C91" s="155">
        <v>855.23067372683477</v>
      </c>
      <c r="D91" s="155">
        <v>821.6227632195621</v>
      </c>
      <c r="E91" s="155">
        <v>835.28486891237583</v>
      </c>
      <c r="F91" s="155">
        <v>823.27079131424284</v>
      </c>
      <c r="G91" s="155">
        <v>833.3675665283165</v>
      </c>
      <c r="H91" s="155">
        <v>787.65984974392836</v>
      </c>
      <c r="I91" s="155">
        <v>789.06512707393028</v>
      </c>
      <c r="J91" s="155">
        <v>711.06696185594262</v>
      </c>
      <c r="K91" s="155">
        <v>731.39786260814253</v>
      </c>
      <c r="L91" s="155">
        <v>731.34475333763987</v>
      </c>
      <c r="M91" s="155">
        <v>711.65841628327883</v>
      </c>
      <c r="N91" s="155">
        <v>713.06267162014944</v>
      </c>
      <c r="O91" s="155">
        <v>670.91012236090728</v>
      </c>
      <c r="P91" s="155">
        <v>689.47585727708827</v>
      </c>
      <c r="Q91" s="155">
        <v>654.23214872451865</v>
      </c>
    </row>
    <row r="92" spans="1:17" x14ac:dyDescent="0.25">
      <c r="A92" s="152" t="s">
        <v>194</v>
      </c>
      <c r="B92" s="151">
        <v>320.73443135924407</v>
      </c>
      <c r="C92" s="151">
        <v>324.99433304487513</v>
      </c>
      <c r="D92" s="151">
        <v>307.69426867079522</v>
      </c>
      <c r="E92" s="151">
        <v>342.37390683115035</v>
      </c>
      <c r="F92" s="151">
        <v>312.11658475234265</v>
      </c>
      <c r="G92" s="151">
        <v>303.26863787354603</v>
      </c>
      <c r="H92" s="151">
        <v>269.94415492044556</v>
      </c>
      <c r="I92" s="151">
        <v>300.06591329852711</v>
      </c>
      <c r="J92" s="151">
        <v>233.49611999388318</v>
      </c>
      <c r="K92" s="151">
        <v>254.15619397198094</v>
      </c>
      <c r="L92" s="151">
        <v>224.39533952956768</v>
      </c>
      <c r="M92" s="151">
        <v>229.73492505855015</v>
      </c>
      <c r="N92" s="151">
        <v>232.21238980078354</v>
      </c>
      <c r="O92" s="151">
        <v>264.0493787565033</v>
      </c>
      <c r="P92" s="151">
        <v>260.98887048719575</v>
      </c>
      <c r="Q92" s="151">
        <v>233.04344454575372</v>
      </c>
    </row>
    <row r="93" spans="1:17" x14ac:dyDescent="0.25">
      <c r="A93" s="152" t="s">
        <v>188</v>
      </c>
      <c r="B93" s="151">
        <v>346.07610385854167</v>
      </c>
      <c r="C93" s="151">
        <v>342.33879864014227</v>
      </c>
      <c r="D93" s="151">
        <v>321.60009176738197</v>
      </c>
      <c r="E93" s="151">
        <v>336.32063617313491</v>
      </c>
      <c r="F93" s="151">
        <v>319.88317984018386</v>
      </c>
      <c r="G93" s="151">
        <v>322.56204200158487</v>
      </c>
      <c r="H93" s="151">
        <v>310.87796585068895</v>
      </c>
      <c r="I93" s="151">
        <v>319.8218290804021</v>
      </c>
      <c r="J93" s="151">
        <v>289.88910152962973</v>
      </c>
      <c r="K93" s="151">
        <v>301.46784034889077</v>
      </c>
      <c r="L93" s="151">
        <v>301.61623402435805</v>
      </c>
      <c r="M93" s="151">
        <v>287.33764290990104</v>
      </c>
      <c r="N93" s="151">
        <v>292.30342091399444</v>
      </c>
      <c r="O93" s="151">
        <v>270.87296172637622</v>
      </c>
      <c r="P93" s="151">
        <v>275.5246416087719</v>
      </c>
      <c r="Q93" s="151">
        <v>266.67708352370136</v>
      </c>
    </row>
    <row r="94" spans="1:17" x14ac:dyDescent="0.25">
      <c r="A94" s="150" t="s">
        <v>34</v>
      </c>
      <c r="B94" s="87">
        <v>9.0172998311199777</v>
      </c>
      <c r="C94" s="87">
        <v>8.3857163895919289</v>
      </c>
      <c r="D94" s="87">
        <v>7.1077571433145383</v>
      </c>
      <c r="E94" s="87">
        <v>12.748715660950397</v>
      </c>
      <c r="F94" s="87">
        <v>13.255541422803908</v>
      </c>
      <c r="G94" s="87">
        <v>12.530250935289448</v>
      </c>
      <c r="H94" s="87">
        <v>13.233657623410892</v>
      </c>
      <c r="I94" s="87">
        <v>10.35151093675519</v>
      </c>
      <c r="J94" s="87">
        <v>24.73491754568008</v>
      </c>
      <c r="K94" s="87">
        <v>18.917678435448838</v>
      </c>
      <c r="L94" s="87">
        <v>15.549132615064973</v>
      </c>
      <c r="M94" s="87">
        <v>18.412328647405023</v>
      </c>
      <c r="N94" s="87">
        <v>11.358552741925832</v>
      </c>
      <c r="O94" s="87">
        <v>14.901924279717193</v>
      </c>
      <c r="P94" s="87">
        <v>14.823712109871181</v>
      </c>
      <c r="Q94" s="87">
        <v>17.065103814316586</v>
      </c>
    </row>
    <row r="95" spans="1:17" x14ac:dyDescent="0.25">
      <c r="A95" s="150" t="s">
        <v>32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31</v>
      </c>
      <c r="B96" s="87">
        <v>1.0152825357590736</v>
      </c>
      <c r="C96" s="87">
        <v>0.93644739292152579</v>
      </c>
      <c r="D96" s="87">
        <v>0.78594341137707391</v>
      </c>
      <c r="E96" s="87">
        <v>3.9190252044936494E-2</v>
      </c>
      <c r="F96" s="87">
        <v>0</v>
      </c>
      <c r="G96" s="87">
        <v>0</v>
      </c>
      <c r="H96" s="87">
        <v>2.425364100125567</v>
      </c>
      <c r="I96" s="87">
        <v>4.4798793953497445E-15</v>
      </c>
      <c r="J96" s="87">
        <v>0</v>
      </c>
      <c r="K96" s="87">
        <v>0.84828261116237735</v>
      </c>
      <c r="L96" s="87">
        <v>1.5011334579192357</v>
      </c>
      <c r="M96" s="87">
        <v>1.6217226689283495</v>
      </c>
      <c r="N96" s="87">
        <v>2.9875369022452212</v>
      </c>
      <c r="O96" s="87">
        <v>4.6063344833634182E-2</v>
      </c>
      <c r="P96" s="87">
        <v>3.4462852767697711E-16</v>
      </c>
      <c r="Q96" s="87">
        <v>0.23607151510450625</v>
      </c>
    </row>
    <row r="97" spans="1:17" x14ac:dyDescent="0.25">
      <c r="A97" s="150" t="s">
        <v>126</v>
      </c>
      <c r="B97" s="87">
        <v>3.541618592339991</v>
      </c>
      <c r="C97" s="87">
        <v>4.2733708945147715</v>
      </c>
      <c r="D97" s="87">
        <v>3.8825017742492096</v>
      </c>
      <c r="E97" s="87">
        <v>3.8854671008764203</v>
      </c>
      <c r="F97" s="87">
        <v>4.429452103922344</v>
      </c>
      <c r="G97" s="87">
        <v>4.5363297803971729</v>
      </c>
      <c r="H97" s="87">
        <v>3.8339553426455768</v>
      </c>
      <c r="I97" s="87">
        <v>3.1002313191315842</v>
      </c>
      <c r="J97" s="87">
        <v>3.534186524877577</v>
      </c>
      <c r="K97" s="87">
        <v>4.1150992531317838</v>
      </c>
      <c r="L97" s="87">
        <v>4.6886511472686028</v>
      </c>
      <c r="M97" s="87">
        <v>5.707111576759357</v>
      </c>
      <c r="N97" s="87">
        <v>3.712543022495316</v>
      </c>
      <c r="O97" s="87">
        <v>2.6157744581556095</v>
      </c>
      <c r="P97" s="87">
        <v>3.2049438823698382</v>
      </c>
      <c r="Q97" s="87">
        <v>4.5939462083067353</v>
      </c>
    </row>
    <row r="98" spans="1:17" x14ac:dyDescent="0.25">
      <c r="A98" s="150" t="s">
        <v>30</v>
      </c>
      <c r="B98" s="87">
        <v>27.696892105431619</v>
      </c>
      <c r="C98" s="87">
        <v>23.428744642074292</v>
      </c>
      <c r="D98" s="87">
        <v>25.296985524781334</v>
      </c>
      <c r="E98" s="87">
        <v>32.290998766524439</v>
      </c>
      <c r="F98" s="87">
        <v>33.423393529095343</v>
      </c>
      <c r="G98" s="87">
        <v>26.547726207715421</v>
      </c>
      <c r="H98" s="87">
        <v>23.069125516277087</v>
      </c>
      <c r="I98" s="87">
        <v>45.785449663387382</v>
      </c>
      <c r="J98" s="87">
        <v>29.245429060520191</v>
      </c>
      <c r="K98" s="87">
        <v>23.503999109399913</v>
      </c>
      <c r="L98" s="87">
        <v>12.780407452561663</v>
      </c>
      <c r="M98" s="87">
        <v>11.794501817979244</v>
      </c>
      <c r="N98" s="87">
        <v>6.5532424585094526</v>
      </c>
      <c r="O98" s="87">
        <v>7.8142208011564351</v>
      </c>
      <c r="P98" s="87">
        <v>15.007299202802894</v>
      </c>
      <c r="Q98" s="87">
        <v>7.9409330320727314</v>
      </c>
    </row>
    <row r="99" spans="1:17" x14ac:dyDescent="0.25">
      <c r="A99" s="150" t="s">
        <v>29</v>
      </c>
      <c r="B99" s="87">
        <v>6.5796858267262479</v>
      </c>
      <c r="C99" s="87">
        <v>7.317187048202153</v>
      </c>
      <c r="D99" s="87">
        <v>7.270368612627923</v>
      </c>
      <c r="E99" s="87">
        <v>8.0996034171588924</v>
      </c>
      <c r="F99" s="87">
        <v>8.526493472722251</v>
      </c>
      <c r="G99" s="87">
        <v>8.8738097993910152</v>
      </c>
      <c r="H99" s="87">
        <v>8.5349415839882106</v>
      </c>
      <c r="I99" s="87">
        <v>8.2111020812779572</v>
      </c>
      <c r="J99" s="87">
        <v>6.6488934938270177</v>
      </c>
      <c r="K99" s="87">
        <v>6.8692198741652959</v>
      </c>
      <c r="L99" s="87">
        <v>6.8409863167998317</v>
      </c>
      <c r="M99" s="87">
        <v>1.369741743352872</v>
      </c>
      <c r="N99" s="87">
        <v>1.1375598578149484</v>
      </c>
      <c r="O99" s="87">
        <v>1.1321690673108851</v>
      </c>
      <c r="P99" s="87">
        <v>1.3635632165011149</v>
      </c>
      <c r="Q99" s="87">
        <v>2.193473959494634</v>
      </c>
    </row>
    <row r="100" spans="1:17" x14ac:dyDescent="0.25">
      <c r="A100" s="150" t="s">
        <v>27</v>
      </c>
      <c r="B100" s="87">
        <v>262.78388691226888</v>
      </c>
      <c r="C100" s="87">
        <v>263.82873674369438</v>
      </c>
      <c r="D100" s="87">
        <v>236.88294298097185</v>
      </c>
      <c r="E100" s="87">
        <v>236.89667631947785</v>
      </c>
      <c r="F100" s="87">
        <v>216.89579928226215</v>
      </c>
      <c r="G100" s="87">
        <v>223.2392391031768</v>
      </c>
      <c r="H100" s="87">
        <v>202.91401533960396</v>
      </c>
      <c r="I100" s="87">
        <v>178.32549366550813</v>
      </c>
      <c r="J100" s="87">
        <v>149.48039662345568</v>
      </c>
      <c r="K100" s="87">
        <v>140.37774660803061</v>
      </c>
      <c r="L100" s="87">
        <v>176.27012802768928</v>
      </c>
      <c r="M100" s="87">
        <v>170.72954788909402</v>
      </c>
      <c r="N100" s="87">
        <v>171.87711106884851</v>
      </c>
      <c r="O100" s="87">
        <v>148.82127055166521</v>
      </c>
      <c r="P100" s="87">
        <v>161.46423695556149</v>
      </c>
      <c r="Q100" s="87">
        <v>152.265953900357</v>
      </c>
    </row>
    <row r="101" spans="1:17" x14ac:dyDescent="0.25">
      <c r="A101" s="150" t="s">
        <v>26</v>
      </c>
      <c r="B101" s="87">
        <v>5.0025454557668346E-3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9.4637676534303994E-2</v>
      </c>
      <c r="N101" s="87">
        <v>0.49128044264856108</v>
      </c>
      <c r="O101" s="87">
        <v>0.51265721492312677</v>
      </c>
      <c r="P101" s="87">
        <v>0.52963982540518462</v>
      </c>
      <c r="Q101" s="87">
        <v>0.54180368938607826</v>
      </c>
    </row>
    <row r="102" spans="1:17" x14ac:dyDescent="0.25">
      <c r="A102" s="150" t="s">
        <v>87</v>
      </c>
      <c r="B102" s="87">
        <v>8.5569182694979345E-3</v>
      </c>
      <c r="C102" s="87">
        <v>0</v>
      </c>
      <c r="D102" s="87">
        <v>0</v>
      </c>
      <c r="E102" s="87">
        <v>3.7608139315279926E-2</v>
      </c>
      <c r="F102" s="87">
        <v>4.7277499521227173E-2</v>
      </c>
      <c r="G102" s="87">
        <v>6.874763449521884E-3</v>
      </c>
      <c r="H102" s="87">
        <v>0</v>
      </c>
      <c r="I102" s="87">
        <v>2.0870720179577737E-2</v>
      </c>
      <c r="J102" s="87">
        <v>0</v>
      </c>
      <c r="K102" s="87">
        <v>0.10114697585590954</v>
      </c>
      <c r="L102" s="87">
        <v>5.3957750913982055E-2</v>
      </c>
      <c r="M102" s="87">
        <v>0.25217176614661718</v>
      </c>
      <c r="N102" s="87">
        <v>0.10437434724929368</v>
      </c>
      <c r="O102" s="87">
        <v>0.12049573592665343</v>
      </c>
      <c r="P102" s="87">
        <v>1.5918275574420583E-3</v>
      </c>
      <c r="Q102" s="87">
        <v>4.1964139495676497E-3</v>
      </c>
    </row>
    <row r="103" spans="1:17" x14ac:dyDescent="0.25">
      <c r="A103" s="150" t="s">
        <v>23</v>
      </c>
      <c r="B103" s="87">
        <v>35.427878591170675</v>
      </c>
      <c r="C103" s="87">
        <v>34.168595529143289</v>
      </c>
      <c r="D103" s="87">
        <v>40.373592320059878</v>
      </c>
      <c r="E103" s="87">
        <v>42.322376516786754</v>
      </c>
      <c r="F103" s="87">
        <v>43.305222529856579</v>
      </c>
      <c r="G103" s="87">
        <v>46.827811412165474</v>
      </c>
      <c r="H103" s="87">
        <v>56.866906344637634</v>
      </c>
      <c r="I103" s="87">
        <v>74.027170694162379</v>
      </c>
      <c r="J103" s="87">
        <v>76.245278281269293</v>
      </c>
      <c r="K103" s="87">
        <v>106.73466748169595</v>
      </c>
      <c r="L103" s="87">
        <v>83.931837256140383</v>
      </c>
      <c r="M103" s="87">
        <v>77.355879123701243</v>
      </c>
      <c r="N103" s="87">
        <v>94.081220072257452</v>
      </c>
      <c r="O103" s="87">
        <v>94.908386272687466</v>
      </c>
      <c r="P103" s="87">
        <v>79.129654588702721</v>
      </c>
      <c r="Q103" s="87">
        <v>81.835600990713502</v>
      </c>
    </row>
    <row r="104" spans="1:17" x14ac:dyDescent="0.25">
      <c r="A104" s="152" t="s">
        <v>187</v>
      </c>
      <c r="B104" s="151">
        <v>207.73692583521566</v>
      </c>
      <c r="C104" s="151">
        <v>187.8975420418175</v>
      </c>
      <c r="D104" s="151">
        <v>192.32840278138519</v>
      </c>
      <c r="E104" s="151">
        <v>156.59032590809068</v>
      </c>
      <c r="F104" s="151">
        <v>191.2710267217164</v>
      </c>
      <c r="G104" s="151">
        <v>207.53688665318569</v>
      </c>
      <c r="H104" s="151">
        <v>206.83772897279405</v>
      </c>
      <c r="I104" s="151">
        <v>169.1773846950008</v>
      </c>
      <c r="J104" s="151">
        <v>187.68174033242957</v>
      </c>
      <c r="K104" s="151">
        <v>175.77382828727087</v>
      </c>
      <c r="L104" s="151">
        <v>205.33317978371414</v>
      </c>
      <c r="M104" s="151">
        <v>194.58584831482773</v>
      </c>
      <c r="N104" s="151">
        <v>188.54686090537137</v>
      </c>
      <c r="O104" s="151">
        <v>135.98778187802779</v>
      </c>
      <c r="P104" s="151">
        <v>152.96234518112064</v>
      </c>
      <c r="Q104" s="151">
        <v>154.51162065506367</v>
      </c>
    </row>
    <row r="105" spans="1:17" x14ac:dyDescent="0.25">
      <c r="A105" s="243" t="s">
        <v>180</v>
      </c>
      <c r="B105" s="242">
        <v>1145.1574107695042</v>
      </c>
      <c r="C105" s="242">
        <v>1123.6593137072098</v>
      </c>
      <c r="D105" s="242">
        <v>1071.3888832610623</v>
      </c>
      <c r="E105" s="242">
        <v>1111.3388130172125</v>
      </c>
      <c r="F105" s="242">
        <v>1060.1017208888713</v>
      </c>
      <c r="G105" s="242">
        <v>1068.6198560100854</v>
      </c>
      <c r="H105" s="242">
        <v>1001.2635132016121</v>
      </c>
      <c r="I105" s="242">
        <v>1057.1674276265821</v>
      </c>
      <c r="J105" s="242">
        <v>920.22479821807121</v>
      </c>
      <c r="K105" s="242">
        <v>970.15588218303719</v>
      </c>
      <c r="L105" s="242">
        <v>935.69424576145934</v>
      </c>
      <c r="M105" s="242">
        <v>915.75819496407496</v>
      </c>
      <c r="N105" s="242">
        <v>901.59521514346977</v>
      </c>
      <c r="O105" s="242">
        <v>880.83189614073137</v>
      </c>
      <c r="P105" s="242">
        <v>918.86744600391967</v>
      </c>
      <c r="Q105" s="242">
        <v>887.98068821111906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40</v>
      </c>
      <c r="B108" s="96">
        <v>322.03200239171406</v>
      </c>
      <c r="C108" s="96">
        <v>367.45392218458556</v>
      </c>
      <c r="D108" s="96">
        <v>379.76201225247155</v>
      </c>
      <c r="E108" s="96">
        <v>407.30173704789826</v>
      </c>
      <c r="F108" s="96">
        <v>373.12376258877049</v>
      </c>
      <c r="G108" s="96">
        <v>393.29780723400103</v>
      </c>
      <c r="H108" s="96">
        <v>390.13986125666958</v>
      </c>
      <c r="I108" s="96">
        <v>388.12802311211385</v>
      </c>
      <c r="J108" s="96">
        <v>387.79714140142823</v>
      </c>
      <c r="K108" s="96">
        <v>437.34532910002588</v>
      </c>
      <c r="L108" s="96">
        <v>393.01332930003127</v>
      </c>
      <c r="M108" s="96">
        <v>384.13599683283519</v>
      </c>
      <c r="N108" s="96">
        <v>399.15450768696121</v>
      </c>
      <c r="O108" s="96">
        <v>409.44619879750275</v>
      </c>
      <c r="P108" s="96">
        <v>402.96711588791845</v>
      </c>
      <c r="Q108" s="96">
        <v>412.17988966838988</v>
      </c>
    </row>
    <row r="109" spans="1:17" x14ac:dyDescent="0.25">
      <c r="A109" s="132" t="s">
        <v>84</v>
      </c>
      <c r="B109" s="160">
        <v>2.9012471243777718</v>
      </c>
      <c r="C109" s="160">
        <v>3.33366820318696</v>
      </c>
      <c r="D109" s="160">
        <v>3.4413085847061242</v>
      </c>
      <c r="E109" s="160">
        <v>3.7059241409822765</v>
      </c>
      <c r="F109" s="160">
        <v>3.3669753936514129</v>
      </c>
      <c r="G109" s="160">
        <v>3.5454538695224707</v>
      </c>
      <c r="H109" s="160">
        <v>3.5055572459923265</v>
      </c>
      <c r="I109" s="160">
        <v>3.5018737618842279</v>
      </c>
      <c r="J109" s="160">
        <v>3.4789406819505748</v>
      </c>
      <c r="K109" s="160">
        <v>3.9550412475328658</v>
      </c>
      <c r="L109" s="160">
        <v>3.5266666785924103</v>
      </c>
      <c r="M109" s="160">
        <v>3.4362827553447444</v>
      </c>
      <c r="N109" s="160">
        <v>3.5784561631938958</v>
      </c>
      <c r="O109" s="160">
        <v>3.7008174695148615</v>
      </c>
      <c r="P109" s="160">
        <v>3.6366352067943328</v>
      </c>
      <c r="Q109" s="160">
        <v>3.7138114854773598</v>
      </c>
    </row>
    <row r="110" spans="1:17" x14ac:dyDescent="0.25">
      <c r="A110" s="76" t="s">
        <v>83</v>
      </c>
      <c r="B110" s="159">
        <v>5.0280818152493945</v>
      </c>
      <c r="C110" s="159">
        <v>5.6826537388975238</v>
      </c>
      <c r="D110" s="159">
        <v>5.8341323837580603</v>
      </c>
      <c r="E110" s="159">
        <v>6.3077568020227739</v>
      </c>
      <c r="F110" s="159">
        <v>5.7566846859202006</v>
      </c>
      <c r="G110" s="159">
        <v>6.0259445301871004</v>
      </c>
      <c r="H110" s="159">
        <v>5.9730738544287307</v>
      </c>
      <c r="I110" s="159">
        <v>6.0372946144203103</v>
      </c>
      <c r="J110" s="159">
        <v>6.0130830507881132</v>
      </c>
      <c r="K110" s="159">
        <v>6.727712156967546</v>
      </c>
      <c r="L110" s="159">
        <v>6.0203823354505346</v>
      </c>
      <c r="M110" s="159">
        <v>5.9656426551725801</v>
      </c>
      <c r="N110" s="159">
        <v>6.2290549637030423</v>
      </c>
      <c r="O110" s="159">
        <v>6.4283839978364385</v>
      </c>
      <c r="P110" s="159">
        <v>6.324530561313666</v>
      </c>
      <c r="Q110" s="159">
        <v>6.4501266987658807</v>
      </c>
    </row>
    <row r="111" spans="1:17" x14ac:dyDescent="0.25">
      <c r="A111" s="76" t="s">
        <v>82</v>
      </c>
      <c r="B111" s="159">
        <v>4.6637478306703679</v>
      </c>
      <c r="C111" s="159">
        <v>5.2715904471746828</v>
      </c>
      <c r="D111" s="159">
        <v>5.4160889915692083</v>
      </c>
      <c r="E111" s="159">
        <v>5.8553717290383505</v>
      </c>
      <c r="F111" s="159">
        <v>5.3437350517597304</v>
      </c>
      <c r="G111" s="159">
        <v>5.6004405602251879</v>
      </c>
      <c r="H111" s="159">
        <v>5.5489096839456851</v>
      </c>
      <c r="I111" s="159">
        <v>5.6259486027934944</v>
      </c>
      <c r="J111" s="159">
        <v>5.5878002315654216</v>
      </c>
      <c r="K111" s="159">
        <v>6.2745734874930825</v>
      </c>
      <c r="L111" s="159">
        <v>5.6125412366903813</v>
      </c>
      <c r="M111" s="159">
        <v>5.5378039077067367</v>
      </c>
      <c r="N111" s="159">
        <v>5.7918637163143734</v>
      </c>
      <c r="O111" s="159">
        <v>5.9853676358271226</v>
      </c>
      <c r="P111" s="159">
        <v>5.8854626808880264</v>
      </c>
      <c r="Q111" s="159">
        <v>5.991733049552094</v>
      </c>
    </row>
    <row r="112" spans="1:17" x14ac:dyDescent="0.25">
      <c r="A112" s="76" t="s">
        <v>81</v>
      </c>
      <c r="B112" s="159">
        <v>28.344141159133404</v>
      </c>
      <c r="C112" s="159">
        <v>32.228468651844693</v>
      </c>
      <c r="D112" s="159">
        <v>33.148789813319183</v>
      </c>
      <c r="E112" s="159">
        <v>35.790834879645836</v>
      </c>
      <c r="F112" s="159">
        <v>32.601551081512639</v>
      </c>
      <c r="G112" s="159">
        <v>34.17314757408834</v>
      </c>
      <c r="H112" s="159">
        <v>33.858715778915446</v>
      </c>
      <c r="I112" s="159">
        <v>34.020215036269327</v>
      </c>
      <c r="J112" s="159">
        <v>33.932102850803908</v>
      </c>
      <c r="K112" s="159">
        <v>38.051528566911067</v>
      </c>
      <c r="L112" s="159">
        <v>34.040512008811589</v>
      </c>
      <c r="M112" s="159">
        <v>33.64668694412179</v>
      </c>
      <c r="N112" s="159">
        <v>35.073062014296731</v>
      </c>
      <c r="O112" s="159">
        <v>36.189619091753713</v>
      </c>
      <c r="P112" s="159">
        <v>35.631929650507573</v>
      </c>
      <c r="Q112" s="159">
        <v>36.413546434363298</v>
      </c>
    </row>
    <row r="113" spans="1:17" x14ac:dyDescent="0.25">
      <c r="A113" s="129" t="s">
        <v>80</v>
      </c>
      <c r="B113" s="158">
        <v>13.286917150012727</v>
      </c>
      <c r="C113" s="158">
        <v>15.235074623579116</v>
      </c>
      <c r="D113" s="158">
        <v>15.726930567244031</v>
      </c>
      <c r="E113" s="158">
        <v>16.89926504467612</v>
      </c>
      <c r="F113" s="158">
        <v>15.202263714081901</v>
      </c>
      <c r="G113" s="158">
        <v>15.984737151994466</v>
      </c>
      <c r="H113" s="158">
        <v>15.852221125491761</v>
      </c>
      <c r="I113" s="158">
        <v>15.830901933546228</v>
      </c>
      <c r="J113" s="158">
        <v>15.682666383100834</v>
      </c>
      <c r="K113" s="158">
        <v>18.090366774133731</v>
      </c>
      <c r="L113" s="158">
        <v>16.131632565180972</v>
      </c>
      <c r="M113" s="158">
        <v>15.660703748846284</v>
      </c>
      <c r="N113" s="158">
        <v>16.337929113476854</v>
      </c>
      <c r="O113" s="158">
        <v>16.764345033642488</v>
      </c>
      <c r="P113" s="158">
        <v>16.471642853706744</v>
      </c>
      <c r="Q113" s="158">
        <v>16.848590957072435</v>
      </c>
    </row>
    <row r="114" spans="1:17" x14ac:dyDescent="0.25">
      <c r="A114" s="92" t="s">
        <v>126</v>
      </c>
      <c r="B114" s="91">
        <v>0.80451979947142971</v>
      </c>
      <c r="C114" s="91">
        <v>1.0259001795582576</v>
      </c>
      <c r="D114" s="91">
        <v>1.041211704380643</v>
      </c>
      <c r="E114" s="91">
        <v>1.2065786781066143</v>
      </c>
      <c r="F114" s="91">
        <v>1.4706700697493851</v>
      </c>
      <c r="G114" s="91">
        <v>1.5922277591647713</v>
      </c>
      <c r="H114" s="91">
        <v>1.4867757960472496</v>
      </c>
      <c r="I114" s="91">
        <v>1.5326575083306453</v>
      </c>
      <c r="J114" s="91">
        <v>1.6069992616010489</v>
      </c>
      <c r="K114" s="91">
        <v>1.4556633946670432</v>
      </c>
      <c r="L114" s="91">
        <v>1.2632815756097</v>
      </c>
      <c r="M114" s="91">
        <v>1.4903477995298446</v>
      </c>
      <c r="N114" s="91">
        <v>1.4321053628957676</v>
      </c>
      <c r="O114" s="91">
        <v>1.457132715587663</v>
      </c>
      <c r="P114" s="91">
        <v>1.4744929733122576</v>
      </c>
      <c r="Q114" s="91">
        <v>1.482036819535244</v>
      </c>
    </row>
    <row r="115" spans="1:17" x14ac:dyDescent="0.25">
      <c r="A115" s="92" t="s">
        <v>27</v>
      </c>
      <c r="B115" s="91">
        <v>3.6029872405717285</v>
      </c>
      <c r="C115" s="91">
        <v>4.1132373533034077</v>
      </c>
      <c r="D115" s="91">
        <v>4.2740088224061257</v>
      </c>
      <c r="E115" s="91">
        <v>4.6203534414701135</v>
      </c>
      <c r="F115" s="91">
        <v>4.2311142402971544</v>
      </c>
      <c r="G115" s="91">
        <v>4.4826593495686549</v>
      </c>
      <c r="H115" s="91">
        <v>4.3757566001218935</v>
      </c>
      <c r="I115" s="91">
        <v>4.4073746901064039</v>
      </c>
      <c r="J115" s="91">
        <v>4.3381045131918814</v>
      </c>
      <c r="K115" s="91">
        <v>4.44585576485927</v>
      </c>
      <c r="L115" s="91">
        <v>4.0151484555337404</v>
      </c>
      <c r="M115" s="91">
        <v>3.7428284008555366</v>
      </c>
      <c r="N115" s="91">
        <v>3.9649565577815449</v>
      </c>
      <c r="O115" s="91">
        <v>4.6750827408230622</v>
      </c>
      <c r="P115" s="91">
        <v>4.5356546594888254</v>
      </c>
      <c r="Q115" s="91">
        <v>4.5572420187602427</v>
      </c>
    </row>
    <row r="116" spans="1:17" x14ac:dyDescent="0.25">
      <c r="A116" s="92" t="s">
        <v>127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1.3364246273753757E-3</v>
      </c>
      <c r="M116" s="91">
        <v>1.0431618913135476E-3</v>
      </c>
      <c r="N116" s="91">
        <v>1.3026525209756102E-3</v>
      </c>
      <c r="O116" s="91">
        <v>1.9078116562109544E-3</v>
      </c>
      <c r="P116" s="91">
        <v>2.0736490246708902E-3</v>
      </c>
      <c r="Q116" s="91">
        <v>2.8019645048641489E-3</v>
      </c>
    </row>
    <row r="117" spans="1:17" x14ac:dyDescent="0.25">
      <c r="A117" s="92" t="s">
        <v>22</v>
      </c>
      <c r="B117" s="157">
        <v>8.8794101099695659</v>
      </c>
      <c r="C117" s="157">
        <v>10.095937090717451</v>
      </c>
      <c r="D117" s="157">
        <v>10.41171004045726</v>
      </c>
      <c r="E117" s="157">
        <v>11.072332925099399</v>
      </c>
      <c r="F117" s="157">
        <v>9.500479404035362</v>
      </c>
      <c r="G117" s="157">
        <v>9.9098500432610361</v>
      </c>
      <c r="H117" s="157">
        <v>9.9896887293226175</v>
      </c>
      <c r="I117" s="157">
        <v>9.890869735109181</v>
      </c>
      <c r="J117" s="157">
        <v>9.7375626083079023</v>
      </c>
      <c r="K117" s="157">
        <v>12.188847614607418</v>
      </c>
      <c r="L117" s="157">
        <v>10.851866109410155</v>
      </c>
      <c r="M117" s="157">
        <v>10.426484386569594</v>
      </c>
      <c r="N117" s="157">
        <v>10.939564540278566</v>
      </c>
      <c r="O117" s="157">
        <v>10.630221765575552</v>
      </c>
      <c r="P117" s="157">
        <v>10.459421571880991</v>
      </c>
      <c r="Q117" s="157">
        <v>10.806510154272084</v>
      </c>
    </row>
    <row r="118" spans="1:17" x14ac:dyDescent="0.25">
      <c r="A118" s="156" t="s">
        <v>184</v>
      </c>
      <c r="B118" s="204">
        <v>40.295515003786647</v>
      </c>
      <c r="C118" s="204">
        <v>46.941155751399606</v>
      </c>
      <c r="D118" s="204">
        <v>48.708092130867939</v>
      </c>
      <c r="E118" s="204">
        <v>52.176504149859511</v>
      </c>
      <c r="F118" s="204">
        <v>47.466920029343676</v>
      </c>
      <c r="G118" s="204">
        <v>49.966861987646098</v>
      </c>
      <c r="H118" s="204">
        <v>49.116280454260675</v>
      </c>
      <c r="I118" s="204">
        <v>47.518782652878784</v>
      </c>
      <c r="J118" s="204">
        <v>47.481903096944684</v>
      </c>
      <c r="K118" s="204">
        <v>53.836131817240975</v>
      </c>
      <c r="L118" s="204">
        <v>48.915191887478784</v>
      </c>
      <c r="M118" s="204">
        <v>47.196634456643011</v>
      </c>
      <c r="N118" s="204">
        <v>47.958685696861956</v>
      </c>
      <c r="O118" s="204">
        <v>49.70580209849274</v>
      </c>
      <c r="P118" s="204">
        <v>49.258678483636501</v>
      </c>
      <c r="Q118" s="204">
        <v>51.176873479065094</v>
      </c>
    </row>
    <row r="119" spans="1:17" x14ac:dyDescent="0.25">
      <c r="A119" s="152" t="s">
        <v>193</v>
      </c>
      <c r="B119" s="151">
        <v>35.136992747301903</v>
      </c>
      <c r="C119" s="151">
        <v>41.009634487217745</v>
      </c>
      <c r="D119" s="151">
        <v>42.598302388068916</v>
      </c>
      <c r="E119" s="151">
        <v>45.589078608887441</v>
      </c>
      <c r="F119" s="151">
        <v>41.47411716191759</v>
      </c>
      <c r="G119" s="151">
        <v>43.668629348927219</v>
      </c>
      <c r="H119" s="151">
        <v>42.902007401415879</v>
      </c>
      <c r="I119" s="151">
        <v>41.31502730946336</v>
      </c>
      <c r="J119" s="151">
        <v>41.339756439705539</v>
      </c>
      <c r="K119" s="151">
        <v>46.883139108426555</v>
      </c>
      <c r="L119" s="151">
        <v>42.700172427807424</v>
      </c>
      <c r="M119" s="151">
        <v>41.145114697648872</v>
      </c>
      <c r="N119" s="151">
        <v>41.685691502959052</v>
      </c>
      <c r="O119" s="151">
        <v>43.173992498235023</v>
      </c>
      <c r="P119" s="151">
        <v>42.892040861922794</v>
      </c>
      <c r="Q119" s="151">
        <v>44.670711517368524</v>
      </c>
    </row>
    <row r="120" spans="1:17" x14ac:dyDescent="0.25">
      <c r="A120" s="150" t="s">
        <v>34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32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31</v>
      </c>
      <c r="B122" s="87">
        <v>0.15136673818718327</v>
      </c>
      <c r="C122" s="87">
        <v>0.18767777023160778</v>
      </c>
      <c r="D122" s="87">
        <v>0.15252297831851327</v>
      </c>
      <c r="E122" s="87">
        <v>7.503234417563529E-3</v>
      </c>
      <c r="F122" s="87">
        <v>0</v>
      </c>
      <c r="G122" s="87">
        <v>0</v>
      </c>
      <c r="H122" s="87">
        <v>8.5683192673038977E-2</v>
      </c>
      <c r="I122" s="87">
        <v>1.1227156322812773E-15</v>
      </c>
      <c r="J122" s="87">
        <v>0</v>
      </c>
      <c r="K122" s="87">
        <v>0.12974870483216411</v>
      </c>
      <c r="L122" s="87">
        <v>0.31141132202141875</v>
      </c>
      <c r="M122" s="87">
        <v>0.4558364257446631</v>
      </c>
      <c r="N122" s="87">
        <v>0.56165986127557632</v>
      </c>
      <c r="O122" s="87">
        <v>6.6027831963120778E-3</v>
      </c>
      <c r="P122" s="87">
        <v>3.5030384809268395E-17</v>
      </c>
      <c r="Q122" s="87">
        <v>6.3836592242924151E-2</v>
      </c>
    </row>
    <row r="123" spans="1:17" x14ac:dyDescent="0.25">
      <c r="A123" s="150" t="s">
        <v>126</v>
      </c>
      <c r="B123" s="87">
        <v>0.65390862879439848</v>
      </c>
      <c r="C123" s="87">
        <v>0.89046205811413814</v>
      </c>
      <c r="D123" s="87">
        <v>0.91168256469112552</v>
      </c>
      <c r="E123" s="87">
        <v>1.0976340705880494</v>
      </c>
      <c r="F123" s="87">
        <v>1.0429666305936285</v>
      </c>
      <c r="G123" s="87">
        <v>1.0404080309301407</v>
      </c>
      <c r="H123" s="87">
        <v>0.84126688348285128</v>
      </c>
      <c r="I123" s="87">
        <v>0.97884666218150329</v>
      </c>
      <c r="J123" s="87">
        <v>1.7281353596664222</v>
      </c>
      <c r="K123" s="87">
        <v>2.1932659834310102</v>
      </c>
      <c r="L123" s="87">
        <v>2.1028607481895714</v>
      </c>
      <c r="M123" s="87">
        <v>2.7787309958871331</v>
      </c>
      <c r="N123" s="87">
        <v>1.3446471933223836</v>
      </c>
      <c r="O123" s="87">
        <v>1.0230233115307856</v>
      </c>
      <c r="P123" s="87">
        <v>1.1899717873778544</v>
      </c>
      <c r="Q123" s="87">
        <v>1.6234037221814521</v>
      </c>
    </row>
    <row r="124" spans="1:17" x14ac:dyDescent="0.25">
      <c r="A124" s="150" t="s">
        <v>30</v>
      </c>
      <c r="B124" s="87">
        <v>2.1597932284337871</v>
      </c>
      <c r="C124" s="87">
        <v>5.0270989618478366</v>
      </c>
      <c r="D124" s="87">
        <v>5.747305570832288</v>
      </c>
      <c r="E124" s="87">
        <v>5.579631104074136</v>
      </c>
      <c r="F124" s="87">
        <v>4.4401564814522931</v>
      </c>
      <c r="G124" s="87">
        <v>5.1447336934594095</v>
      </c>
      <c r="H124" s="87">
        <v>4.728026183871691</v>
      </c>
      <c r="I124" s="87">
        <v>6.5574967670802167</v>
      </c>
      <c r="J124" s="87">
        <v>3.8874579881748468</v>
      </c>
      <c r="K124" s="87">
        <v>6.7523995219214852</v>
      </c>
      <c r="L124" s="87">
        <v>0.40521134122818708</v>
      </c>
      <c r="M124" s="87">
        <v>0.25386115918795493</v>
      </c>
      <c r="N124" s="87">
        <v>5.8378584233018174</v>
      </c>
      <c r="O124" s="87">
        <v>5.1578162831915639</v>
      </c>
      <c r="P124" s="87">
        <v>3.6105691211209519</v>
      </c>
      <c r="Q124" s="87">
        <v>0.62062952382696035</v>
      </c>
    </row>
    <row r="125" spans="1:17" x14ac:dyDescent="0.25">
      <c r="A125" s="150" t="s">
        <v>29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27</v>
      </c>
      <c r="B126" s="87">
        <v>32.171924151886522</v>
      </c>
      <c r="C126" s="87">
        <v>34.904395697024157</v>
      </c>
      <c r="D126" s="87">
        <v>34.60959585365471</v>
      </c>
      <c r="E126" s="87">
        <v>38.904310199807689</v>
      </c>
      <c r="F126" s="87">
        <v>33.617708094125973</v>
      </c>
      <c r="G126" s="87">
        <v>34.701651648308733</v>
      </c>
      <c r="H126" s="87">
        <v>36.973781490145242</v>
      </c>
      <c r="I126" s="87">
        <v>33.651532177659348</v>
      </c>
      <c r="J126" s="87">
        <v>35.531810315267855</v>
      </c>
      <c r="K126" s="87">
        <v>37.577095559795254</v>
      </c>
      <c r="L126" s="87">
        <v>39.640222294361237</v>
      </c>
      <c r="M126" s="87">
        <v>37.560002760263167</v>
      </c>
      <c r="N126" s="87">
        <v>33.780343190888829</v>
      </c>
      <c r="O126" s="87">
        <v>36.659460305981284</v>
      </c>
      <c r="P126" s="87">
        <v>37.419130089633441</v>
      </c>
      <c r="Q126" s="87">
        <v>42.362841679117196</v>
      </c>
    </row>
    <row r="127" spans="1:17" x14ac:dyDescent="0.25">
      <c r="A127" s="150" t="s">
        <v>26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87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23</v>
      </c>
      <c r="B129" s="87">
        <v>0</v>
      </c>
      <c r="C129" s="87">
        <v>0</v>
      </c>
      <c r="D129" s="87">
        <v>1.1771954205722741</v>
      </c>
      <c r="E129" s="87">
        <v>0</v>
      </c>
      <c r="F129" s="87">
        <v>2.3732859557456965</v>
      </c>
      <c r="G129" s="87">
        <v>2.7818359762289395</v>
      </c>
      <c r="H129" s="87">
        <v>0.27324965124305084</v>
      </c>
      <c r="I129" s="87">
        <v>0.12715170254230063</v>
      </c>
      <c r="J129" s="87">
        <v>0.19235277659642361</v>
      </c>
      <c r="K129" s="87">
        <v>0.23062933844664052</v>
      </c>
      <c r="L129" s="87">
        <v>0.2404667220070093</v>
      </c>
      <c r="M129" s="87">
        <v>9.6683356565936518E-2</v>
      </c>
      <c r="N129" s="87">
        <v>0.16118283417044918</v>
      </c>
      <c r="O129" s="87">
        <v>0.32708981433509499</v>
      </c>
      <c r="P129" s="87">
        <v>0.67236986379055153</v>
      </c>
      <c r="Q129" s="87">
        <v>0</v>
      </c>
    </row>
    <row r="130" spans="1:17" x14ac:dyDescent="0.25">
      <c r="A130" s="152" t="s">
        <v>192</v>
      </c>
      <c r="B130" s="151">
        <v>5.1585222564847575</v>
      </c>
      <c r="C130" s="151">
        <v>5.9315212641818515</v>
      </c>
      <c r="D130" s="151">
        <v>6.1097897427990171</v>
      </c>
      <c r="E130" s="151">
        <v>6.5874255409720623</v>
      </c>
      <c r="F130" s="151">
        <v>5.9928028674260876</v>
      </c>
      <c r="G130" s="151">
        <v>6.2982326387188863</v>
      </c>
      <c r="H130" s="151">
        <v>6.2142730528448</v>
      </c>
      <c r="I130" s="151">
        <v>6.2037553434154127</v>
      </c>
      <c r="J130" s="151">
        <v>6.1421466572391417</v>
      </c>
      <c r="K130" s="151">
        <v>6.9529927088144152</v>
      </c>
      <c r="L130" s="151">
        <v>6.2150194596713702</v>
      </c>
      <c r="M130" s="151">
        <v>6.0515197589941554</v>
      </c>
      <c r="N130" s="151">
        <v>6.2729941939028988</v>
      </c>
      <c r="O130" s="151">
        <v>6.531809600257712</v>
      </c>
      <c r="P130" s="151">
        <v>6.3666376217137062</v>
      </c>
      <c r="Q130" s="151">
        <v>6.5061619616965602</v>
      </c>
    </row>
    <row r="131" spans="1:17" x14ac:dyDescent="0.25">
      <c r="A131" s="156" t="s">
        <v>182</v>
      </c>
      <c r="B131" s="204">
        <v>61.157093655307825</v>
      </c>
      <c r="C131" s="204">
        <v>71.144226607694293</v>
      </c>
      <c r="D131" s="204">
        <v>74.396452582995209</v>
      </c>
      <c r="E131" s="204">
        <v>79.044482005551217</v>
      </c>
      <c r="F131" s="204">
        <v>72.423996532063839</v>
      </c>
      <c r="G131" s="204">
        <v>77.095963654865457</v>
      </c>
      <c r="H131" s="204">
        <v>76.685573159361098</v>
      </c>
      <c r="I131" s="204">
        <v>75.154438727006209</v>
      </c>
      <c r="J131" s="204">
        <v>75.394306502955658</v>
      </c>
      <c r="K131" s="204">
        <v>86.124986084584606</v>
      </c>
      <c r="L131" s="204">
        <v>77.631102267032105</v>
      </c>
      <c r="M131" s="204">
        <v>74.528207884669371</v>
      </c>
      <c r="N131" s="204">
        <v>77.175280063793352</v>
      </c>
      <c r="O131" s="204">
        <v>78.511234394580583</v>
      </c>
      <c r="P131" s="204">
        <v>76.81931288174215</v>
      </c>
      <c r="Q131" s="204">
        <v>78.862864536952387</v>
      </c>
    </row>
    <row r="132" spans="1:17" x14ac:dyDescent="0.25">
      <c r="A132" s="152" t="s">
        <v>191</v>
      </c>
      <c r="B132" s="151">
        <v>43.343945926082945</v>
      </c>
      <c r="C132" s="151">
        <v>53.204661875864602</v>
      </c>
      <c r="D132" s="151">
        <v>53.98039969271305</v>
      </c>
      <c r="E132" s="151">
        <v>61.575996995384791</v>
      </c>
      <c r="F132" s="151">
        <v>50.906400644045853</v>
      </c>
      <c r="G132" s="151">
        <v>51.145549005131898</v>
      </c>
      <c r="H132" s="151">
        <v>47.072312265671584</v>
      </c>
      <c r="I132" s="151">
        <v>47.514999184334883</v>
      </c>
      <c r="J132" s="151">
        <v>42.16190910617297</v>
      </c>
      <c r="K132" s="151">
        <v>52.372228796659435</v>
      </c>
      <c r="L132" s="151">
        <v>41.323008547567042</v>
      </c>
      <c r="M132" s="151">
        <v>36.56815486867805</v>
      </c>
      <c r="N132" s="151">
        <v>39.456734420203766</v>
      </c>
      <c r="O132" s="151">
        <v>46.161577761595296</v>
      </c>
      <c r="P132" s="151">
        <v>46.199528764530882</v>
      </c>
      <c r="Q132" s="151">
        <v>46.098487071002495</v>
      </c>
    </row>
    <row r="133" spans="1:17" x14ac:dyDescent="0.25">
      <c r="A133" s="154" t="s">
        <v>34</v>
      </c>
      <c r="B133" s="83">
        <v>0.80450894365859482</v>
      </c>
      <c r="C133" s="83">
        <v>0.48837373382952715</v>
      </c>
      <c r="D133" s="83">
        <v>0.5030648849948951</v>
      </c>
      <c r="E133" s="83">
        <v>0.61672794985186319</v>
      </c>
      <c r="F133" s="83">
        <v>0.25774019600169723</v>
      </c>
      <c r="G133" s="83">
        <v>0.2188634489897362</v>
      </c>
      <c r="H133" s="83">
        <v>0.12404449926452014</v>
      </c>
      <c r="I133" s="83">
        <v>0.2131028894805703</v>
      </c>
      <c r="J133" s="83">
        <v>0.22021707848732142</v>
      </c>
      <c r="K133" s="83">
        <v>1.0849824282276654</v>
      </c>
      <c r="L133" s="83">
        <v>0.60286766279116688</v>
      </c>
      <c r="M133" s="83">
        <v>0</v>
      </c>
      <c r="N133" s="83">
        <v>3.5180387447831384E-2</v>
      </c>
      <c r="O133" s="83">
        <v>5.2771350910430165E-3</v>
      </c>
      <c r="P133" s="83">
        <v>4.1736902177587489E-4</v>
      </c>
      <c r="Q133" s="83">
        <v>0</v>
      </c>
    </row>
    <row r="134" spans="1:17" x14ac:dyDescent="0.25">
      <c r="A134" s="154" t="s">
        <v>31</v>
      </c>
      <c r="B134" s="208">
        <v>3.1427242074240729</v>
      </c>
      <c r="C134" s="208">
        <v>4.6875019550389529</v>
      </c>
      <c r="D134" s="208">
        <v>3.5853179610488621</v>
      </c>
      <c r="E134" s="208">
        <v>2.5609648881888178</v>
      </c>
      <c r="F134" s="208">
        <v>1.9384668501390256</v>
      </c>
      <c r="G134" s="208">
        <v>2.4464558888854584</v>
      </c>
      <c r="H134" s="208">
        <v>2.2583618401901187</v>
      </c>
      <c r="I134" s="208">
        <v>1.8214671241946141</v>
      </c>
      <c r="J134" s="208">
        <v>1.9019299909005098</v>
      </c>
      <c r="K134" s="208">
        <v>2.7678471768154478</v>
      </c>
      <c r="L134" s="208">
        <v>1.9177006842029307</v>
      </c>
      <c r="M134" s="208">
        <v>2.5356527940958991</v>
      </c>
      <c r="N134" s="208">
        <v>2.8261256660307921</v>
      </c>
      <c r="O134" s="208">
        <v>3.3127120428893684</v>
      </c>
      <c r="P134" s="208">
        <v>3.8607668931040022</v>
      </c>
      <c r="Q134" s="208">
        <v>3.0183780224802796</v>
      </c>
    </row>
    <row r="135" spans="1:17" x14ac:dyDescent="0.25">
      <c r="A135" s="154" t="s">
        <v>126</v>
      </c>
      <c r="B135" s="208">
        <v>0.53156262453895731</v>
      </c>
      <c r="C135" s="208">
        <v>1.3175242695154272</v>
      </c>
      <c r="D135" s="208">
        <v>1.4428099154853529</v>
      </c>
      <c r="E135" s="208">
        <v>1.5208282987253341</v>
      </c>
      <c r="F135" s="208">
        <v>1.2050197949574026</v>
      </c>
      <c r="G135" s="208">
        <v>1.2606273976666127</v>
      </c>
      <c r="H135" s="208">
        <v>1.3237585612190732</v>
      </c>
      <c r="I135" s="208">
        <v>0.8683503473738915</v>
      </c>
      <c r="J135" s="208">
        <v>0.96394148765902277</v>
      </c>
      <c r="K135" s="208">
        <v>1.8058986641401731</v>
      </c>
      <c r="L135" s="208">
        <v>1.3660320231089584</v>
      </c>
      <c r="M135" s="208">
        <v>2.3101967509942876</v>
      </c>
      <c r="N135" s="208">
        <v>1.1745340174459171</v>
      </c>
      <c r="O135" s="208">
        <v>0.66855445767840693</v>
      </c>
      <c r="P135" s="208">
        <v>0.70172499310660352</v>
      </c>
      <c r="Q135" s="208">
        <v>0.83169586734346934</v>
      </c>
    </row>
    <row r="136" spans="1:17" x14ac:dyDescent="0.25">
      <c r="A136" s="154" t="s">
        <v>30</v>
      </c>
      <c r="B136" s="208">
        <v>0.42856554233389554</v>
      </c>
      <c r="C136" s="208">
        <v>0.58993070928788949</v>
      </c>
      <c r="D136" s="208">
        <v>0.40707426400807761</v>
      </c>
      <c r="E136" s="208">
        <v>0.58046127170886774</v>
      </c>
      <c r="F136" s="208">
        <v>0.76082263571743369</v>
      </c>
      <c r="G136" s="208">
        <v>0.53871043108949057</v>
      </c>
      <c r="H136" s="208">
        <v>0.68411779124453331</v>
      </c>
      <c r="I136" s="208">
        <v>0.85542211118309908</v>
      </c>
      <c r="J136" s="208">
        <v>0.33214528191844339</v>
      </c>
      <c r="K136" s="208">
        <v>0.58085436616233488</v>
      </c>
      <c r="L136" s="208">
        <v>0.10501288041309285</v>
      </c>
      <c r="M136" s="208">
        <v>5.1968770442106259E-2</v>
      </c>
      <c r="N136" s="208">
        <v>0.27768093112492404</v>
      </c>
      <c r="O136" s="208">
        <v>0.46249560287075558</v>
      </c>
      <c r="P136" s="208">
        <v>3.1517674064190371E-2</v>
      </c>
      <c r="Q136" s="208">
        <v>4.1672333006000914E-2</v>
      </c>
    </row>
    <row r="137" spans="1:17" x14ac:dyDescent="0.25">
      <c r="A137" s="154" t="s">
        <v>27</v>
      </c>
      <c r="B137" s="208">
        <v>38.436584608127411</v>
      </c>
      <c r="C137" s="208">
        <v>46.121331208192821</v>
      </c>
      <c r="D137" s="208">
        <v>48.042132667175864</v>
      </c>
      <c r="E137" s="208">
        <v>56.297014586909903</v>
      </c>
      <c r="F137" s="208">
        <v>46.744351167230292</v>
      </c>
      <c r="G137" s="208">
        <v>46.680891838500585</v>
      </c>
      <c r="H137" s="208">
        <v>42.682029573753347</v>
      </c>
      <c r="I137" s="208">
        <v>43.756656712102703</v>
      </c>
      <c r="J137" s="208">
        <v>38.743675267207685</v>
      </c>
      <c r="K137" s="208">
        <v>46.132646161313815</v>
      </c>
      <c r="L137" s="208">
        <v>37.331395297050896</v>
      </c>
      <c r="M137" s="208">
        <v>31.670336553145749</v>
      </c>
      <c r="N137" s="208">
        <v>35.143213418154296</v>
      </c>
      <c r="O137" s="208">
        <v>41.712538523065739</v>
      </c>
      <c r="P137" s="208">
        <v>41.605101835234315</v>
      </c>
      <c r="Q137" s="208">
        <v>42.206740848172771</v>
      </c>
    </row>
    <row r="138" spans="1:17" x14ac:dyDescent="0.25">
      <c r="A138" s="152" t="s">
        <v>190</v>
      </c>
      <c r="B138" s="151">
        <v>17.81314772922488</v>
      </c>
      <c r="C138" s="151">
        <v>17.939564731829677</v>
      </c>
      <c r="D138" s="151">
        <v>20.416052890282174</v>
      </c>
      <c r="E138" s="151">
        <v>17.468485010166411</v>
      </c>
      <c r="F138" s="151">
        <v>21.517595888018</v>
      </c>
      <c r="G138" s="151">
        <v>25.950414649733581</v>
      </c>
      <c r="H138" s="151">
        <v>29.6132608936895</v>
      </c>
      <c r="I138" s="151">
        <v>27.639439542671294</v>
      </c>
      <c r="J138" s="151">
        <v>33.232397396782687</v>
      </c>
      <c r="K138" s="151">
        <v>33.752757287925178</v>
      </c>
      <c r="L138" s="151">
        <v>36.308093719465042</v>
      </c>
      <c r="M138" s="151">
        <v>37.960053015991306</v>
      </c>
      <c r="N138" s="151">
        <v>37.7185456435896</v>
      </c>
      <c r="O138" s="151">
        <v>32.349656632985273</v>
      </c>
      <c r="P138" s="151">
        <v>30.61978411721125</v>
      </c>
      <c r="Q138" s="151">
        <v>32.764377465949892</v>
      </c>
    </row>
    <row r="139" spans="1:17" x14ac:dyDescent="0.25">
      <c r="A139" s="156" t="s">
        <v>181</v>
      </c>
      <c r="B139" s="155">
        <v>55.21184631503003</v>
      </c>
      <c r="C139" s="155">
        <v>62.245185832371469</v>
      </c>
      <c r="D139" s="155">
        <v>64.487939002131156</v>
      </c>
      <c r="E139" s="155">
        <v>68.251336471840418</v>
      </c>
      <c r="F139" s="155">
        <v>63.566951535288275</v>
      </c>
      <c r="G139" s="155">
        <v>67.718511876446712</v>
      </c>
      <c r="H139" s="155">
        <v>67.798419786733788</v>
      </c>
      <c r="I139" s="155">
        <v>67.000771868384845</v>
      </c>
      <c r="J139" s="155">
        <v>68.252800625485577</v>
      </c>
      <c r="K139" s="155">
        <v>76.043344310440332</v>
      </c>
      <c r="L139" s="155">
        <v>69.311329956816095</v>
      </c>
      <c r="M139" s="155">
        <v>68.331770093427508</v>
      </c>
      <c r="N139" s="155">
        <v>70.763310529650326</v>
      </c>
      <c r="O139" s="155">
        <v>71.151484528872572</v>
      </c>
      <c r="P139" s="155">
        <v>70.218526452217944</v>
      </c>
      <c r="Q139" s="155">
        <v>71.778011036949394</v>
      </c>
    </row>
    <row r="140" spans="1:17" x14ac:dyDescent="0.25">
      <c r="A140" s="152" t="s">
        <v>194</v>
      </c>
      <c r="B140" s="151">
        <v>24.564302925609216</v>
      </c>
      <c r="C140" s="151">
        <v>28.310219931792094</v>
      </c>
      <c r="D140" s="151">
        <v>28.126492668388359</v>
      </c>
      <c r="E140" s="151">
        <v>32.791428238550552</v>
      </c>
      <c r="F140" s="151">
        <v>27.802881320357514</v>
      </c>
      <c r="G140" s="151">
        <v>27.443843931381519</v>
      </c>
      <c r="H140" s="151">
        <v>25.427633522259022</v>
      </c>
      <c r="I140" s="151">
        <v>27.723042120674197</v>
      </c>
      <c r="J140" s="151">
        <v>24.49893251624221</v>
      </c>
      <c r="K140" s="151">
        <v>29.508198226292944</v>
      </c>
      <c r="L140" s="151">
        <v>23.536452815000576</v>
      </c>
      <c r="M140" s="151">
        <v>21.78761302999974</v>
      </c>
      <c r="N140" s="151">
        <v>23.494357549626486</v>
      </c>
      <c r="O140" s="151">
        <v>28.25124814758162</v>
      </c>
      <c r="P140" s="151">
        <v>27.594627308309597</v>
      </c>
      <c r="Q140" s="151">
        <v>27.723465035853248</v>
      </c>
    </row>
    <row r="141" spans="1:17" x14ac:dyDescent="0.25">
      <c r="A141" s="152" t="s">
        <v>188</v>
      </c>
      <c r="B141" s="151">
        <v>16.849894087582058</v>
      </c>
      <c r="C141" s="151">
        <v>20.248866450921884</v>
      </c>
      <c r="D141" s="151">
        <v>21.09750140336908</v>
      </c>
      <c r="E141" s="151">
        <v>22.47346657799697</v>
      </c>
      <c r="F141" s="151">
        <v>20.218769878069427</v>
      </c>
      <c r="G141" s="151">
        <v>21.529534380468306</v>
      </c>
      <c r="H141" s="151">
        <v>21.070627565326621</v>
      </c>
      <c r="I141" s="151">
        <v>19.834524430157124</v>
      </c>
      <c r="J141" s="151">
        <v>19.976549668493835</v>
      </c>
      <c r="K141" s="151">
        <v>22.9787149107045</v>
      </c>
      <c r="L141" s="151">
        <v>20.726725828123222</v>
      </c>
      <c r="M141" s="151">
        <v>19.715440139645501</v>
      </c>
      <c r="N141" s="151">
        <v>19.763370550996214</v>
      </c>
      <c r="O141" s="151">
        <v>20.416621250467788</v>
      </c>
      <c r="P141" s="151">
        <v>20.354169370156598</v>
      </c>
      <c r="Q141" s="151">
        <v>21.497923264970691</v>
      </c>
    </row>
    <row r="142" spans="1:17" x14ac:dyDescent="0.25">
      <c r="A142" s="150" t="s">
        <v>34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32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9.9424306490366654E-2</v>
      </c>
      <c r="C144" s="87">
        <v>0.12327498347662727</v>
      </c>
      <c r="D144" s="87">
        <v>0.10018377567475015</v>
      </c>
      <c r="E144" s="87">
        <v>4.9284531551335936E-3</v>
      </c>
      <c r="F144" s="87">
        <v>0</v>
      </c>
      <c r="G144" s="87">
        <v>0</v>
      </c>
      <c r="H144" s="87">
        <v>4.1973528676756883E-2</v>
      </c>
      <c r="I144" s="87">
        <v>5.2135523196234251E-16</v>
      </c>
      <c r="J144" s="87">
        <v>0</v>
      </c>
      <c r="K144" s="87">
        <v>6.0389146801870582E-2</v>
      </c>
      <c r="L144" s="87">
        <v>0.14461001286521757</v>
      </c>
      <c r="M144" s="87">
        <v>0.2121293750929262</v>
      </c>
      <c r="N144" s="87">
        <v>0.26081787661962741</v>
      </c>
      <c r="O144" s="87">
        <v>4.3369973354896599E-3</v>
      </c>
      <c r="P144" s="87">
        <v>1.6384934815071572E-17</v>
      </c>
      <c r="Q144" s="87">
        <v>2.9812781549105646E-2</v>
      </c>
    </row>
    <row r="145" spans="1:17" x14ac:dyDescent="0.25">
      <c r="A145" s="150" t="s">
        <v>126</v>
      </c>
      <c r="B145" s="87">
        <v>0.3243766354196328</v>
      </c>
      <c r="C145" s="87">
        <v>0.44011006060958624</v>
      </c>
      <c r="D145" s="87">
        <v>0.44289869407774191</v>
      </c>
      <c r="E145" s="87">
        <v>0.52775038438028443</v>
      </c>
      <c r="F145" s="87">
        <v>0.49848163687520342</v>
      </c>
      <c r="G145" s="87">
        <v>0.49762042580239929</v>
      </c>
      <c r="H145" s="87">
        <v>0.40497776851859302</v>
      </c>
      <c r="I145" s="87">
        <v>0.46678174935124683</v>
      </c>
      <c r="J145" s="87">
        <v>0.92532903655598631</v>
      </c>
      <c r="K145" s="87">
        <v>1.2263135078837686</v>
      </c>
      <c r="L145" s="87">
        <v>1.1270952946374182</v>
      </c>
      <c r="M145" s="87">
        <v>1.3640161780823543</v>
      </c>
      <c r="N145" s="87">
        <v>0.65924158154427681</v>
      </c>
      <c r="O145" s="87">
        <v>0.51095219724870566</v>
      </c>
      <c r="P145" s="87">
        <v>0.59246838824532455</v>
      </c>
      <c r="Q145" s="87">
        <v>0.8262948938948268</v>
      </c>
    </row>
    <row r="146" spans="1:17" x14ac:dyDescent="0.25">
      <c r="A146" s="150" t="s">
        <v>30</v>
      </c>
      <c r="B146" s="87">
        <v>1.4366479284810345</v>
      </c>
      <c r="C146" s="87">
        <v>3.432814564393956</v>
      </c>
      <c r="D146" s="87">
        <v>3.9452016949956392</v>
      </c>
      <c r="E146" s="87">
        <v>3.8103685039102881</v>
      </c>
      <c r="F146" s="87">
        <v>3.0069202098345369</v>
      </c>
      <c r="G146" s="87">
        <v>3.5064059883384733</v>
      </c>
      <c r="H146" s="87">
        <v>3.2233635861748327</v>
      </c>
      <c r="I146" s="87">
        <v>3.5642911638589396</v>
      </c>
      <c r="J146" s="87">
        <v>1.933746012491151</v>
      </c>
      <c r="K146" s="87">
        <v>3.5142502618535407</v>
      </c>
      <c r="L146" s="87">
        <v>0.19006860405857035</v>
      </c>
      <c r="M146" s="87">
        <v>0.10881873104041184</v>
      </c>
      <c r="N146" s="87">
        <v>2.7619854295688242</v>
      </c>
      <c r="O146" s="87">
        <v>2.4281003683597011</v>
      </c>
      <c r="P146" s="87">
        <v>1.7173908924004486</v>
      </c>
      <c r="Q146" s="87">
        <v>0.33522642464825925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27</v>
      </c>
      <c r="B148" s="87">
        <v>14.989445217191024</v>
      </c>
      <c r="C148" s="87">
        <v>16.252666842441716</v>
      </c>
      <c r="D148" s="87">
        <v>16.099094161883404</v>
      </c>
      <c r="E148" s="87">
        <v>18.130419236551266</v>
      </c>
      <c r="F148" s="87">
        <v>15.709877675227812</v>
      </c>
      <c r="G148" s="87">
        <v>16.280597038834394</v>
      </c>
      <c r="H148" s="87">
        <v>17.284101159904075</v>
      </c>
      <c r="I148" s="87">
        <v>15.749179992710609</v>
      </c>
      <c r="J148" s="87">
        <v>17.037139715431927</v>
      </c>
      <c r="K148" s="87">
        <v>18.076069718680301</v>
      </c>
      <c r="L148" s="87">
        <v>19.160926341617287</v>
      </c>
      <c r="M148" s="87">
        <v>17.989032098504222</v>
      </c>
      <c r="N148" s="87">
        <v>16.012736740548064</v>
      </c>
      <c r="O148" s="87">
        <v>17.344303466728356</v>
      </c>
      <c r="P148" s="87">
        <v>17.763223514297678</v>
      </c>
      <c r="Q148" s="87">
        <v>20.306589164878503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87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23</v>
      </c>
      <c r="B151" s="87">
        <v>0</v>
      </c>
      <c r="C151" s="87">
        <v>0</v>
      </c>
      <c r="D151" s="87">
        <v>0.5101230767375502</v>
      </c>
      <c r="E151" s="87">
        <v>0</v>
      </c>
      <c r="F151" s="87">
        <v>1.0034903561318727</v>
      </c>
      <c r="G151" s="87">
        <v>1.2449109274930397</v>
      </c>
      <c r="H151" s="87">
        <v>0.11621152205236129</v>
      </c>
      <c r="I151" s="87">
        <v>5.4271524236329582E-2</v>
      </c>
      <c r="J151" s="87">
        <v>8.0334904014774472E-2</v>
      </c>
      <c r="K151" s="87">
        <v>0.10169227548501275</v>
      </c>
      <c r="L151" s="87">
        <v>0.10402557494473302</v>
      </c>
      <c r="M151" s="87">
        <v>4.1443756925585135E-2</v>
      </c>
      <c r="N151" s="87">
        <v>6.858892271542108E-2</v>
      </c>
      <c r="O151" s="87">
        <v>0.12892822079553637</v>
      </c>
      <c r="P151" s="87">
        <v>0.28108657521314445</v>
      </c>
      <c r="Q151" s="87">
        <v>0</v>
      </c>
    </row>
    <row r="152" spans="1:17" x14ac:dyDescent="0.25">
      <c r="A152" s="152" t="s">
        <v>187</v>
      </c>
      <c r="B152" s="151">
        <v>13.797649301838762</v>
      </c>
      <c r="C152" s="151">
        <v>13.686099449657481</v>
      </c>
      <c r="D152" s="151">
        <v>15.263944930373729</v>
      </c>
      <c r="E152" s="151">
        <v>12.986441655292888</v>
      </c>
      <c r="F152" s="151">
        <v>15.545300336861349</v>
      </c>
      <c r="G152" s="151">
        <v>18.745133564596884</v>
      </c>
      <c r="H152" s="151">
        <v>21.300158699148149</v>
      </c>
      <c r="I152" s="151">
        <v>19.443205317553542</v>
      </c>
      <c r="J152" s="151">
        <v>23.777318440749504</v>
      </c>
      <c r="K152" s="151">
        <v>23.556431173442888</v>
      </c>
      <c r="L152" s="151">
        <v>25.048151313692284</v>
      </c>
      <c r="M152" s="151">
        <v>26.828716923782245</v>
      </c>
      <c r="N152" s="151">
        <v>27.505582429027612</v>
      </c>
      <c r="O152" s="151">
        <v>22.483615130823182</v>
      </c>
      <c r="P152" s="151">
        <v>22.269729773751759</v>
      </c>
      <c r="Q152" s="151">
        <v>22.556622736125455</v>
      </c>
    </row>
    <row r="153" spans="1:17" x14ac:dyDescent="0.25">
      <c r="A153" s="243" t="s">
        <v>180</v>
      </c>
      <c r="B153" s="242">
        <v>111.14341233814589</v>
      </c>
      <c r="C153" s="242">
        <v>125.37189832843723</v>
      </c>
      <c r="D153" s="242">
        <v>128.60227819588064</v>
      </c>
      <c r="E153" s="242">
        <v>139.27026182428173</v>
      </c>
      <c r="F153" s="242">
        <v>127.39468456514885</v>
      </c>
      <c r="G153" s="242">
        <v>133.18674602902519</v>
      </c>
      <c r="H153" s="242">
        <v>131.80111016754009</v>
      </c>
      <c r="I153" s="242">
        <v>133.43779591493035</v>
      </c>
      <c r="J153" s="242">
        <v>131.97353797783339</v>
      </c>
      <c r="K153" s="242">
        <v>148.2416446547216</v>
      </c>
      <c r="L153" s="242">
        <v>131.82397036397833</v>
      </c>
      <c r="M153" s="242">
        <v>129.83226438690312</v>
      </c>
      <c r="N153" s="242">
        <v>136.24686542567068</v>
      </c>
      <c r="O153" s="242">
        <v>141.00914454698216</v>
      </c>
      <c r="P153" s="242">
        <v>138.72039711711153</v>
      </c>
      <c r="Q153" s="242">
        <v>140.94433199019181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130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42</v>
      </c>
      <c r="B157" s="77">
        <f t="shared" ref="B157:Q157" si="0">SUM(B$158:B$164,B$166:B$167,B$169:B$172)</f>
        <v>1.0000000000000004</v>
      </c>
      <c r="C157" s="77">
        <f t="shared" si="0"/>
        <v>0.99999999999999978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0.99999999999999989</v>
      </c>
      <c r="H157" s="77">
        <f t="shared" si="0"/>
        <v>0.99999999999999989</v>
      </c>
      <c r="I157" s="77">
        <f t="shared" si="0"/>
        <v>0.99999999999999989</v>
      </c>
      <c r="J157" s="77">
        <f t="shared" si="0"/>
        <v>1</v>
      </c>
      <c r="K157" s="77">
        <f t="shared" si="0"/>
        <v>1.0000000000000002</v>
      </c>
      <c r="L157" s="77">
        <f t="shared" si="0"/>
        <v>1</v>
      </c>
      <c r="M157" s="77">
        <f t="shared" si="0"/>
        <v>1</v>
      </c>
      <c r="N157" s="77">
        <f t="shared" si="0"/>
        <v>1.0000000000000002</v>
      </c>
      <c r="O157" s="77">
        <f t="shared" si="0"/>
        <v>1</v>
      </c>
      <c r="P157" s="77">
        <f t="shared" si="0"/>
        <v>0.99999999999999967</v>
      </c>
      <c r="Q157" s="77">
        <f t="shared" si="0"/>
        <v>0.99999999999999967</v>
      </c>
    </row>
    <row r="158" spans="1:17" x14ac:dyDescent="0.25">
      <c r="A158" s="132" t="s">
        <v>84</v>
      </c>
      <c r="B158" s="240">
        <f t="shared" ref="B158:Q158" si="1">IF(B$6=0,0,B$6/B$5)</f>
        <v>1.4906383250148372E-3</v>
      </c>
      <c r="C158" s="240">
        <f t="shared" si="1"/>
        <v>1.5263916085857881E-3</v>
      </c>
      <c r="D158" s="240">
        <f t="shared" si="1"/>
        <v>1.5748650082080214E-3</v>
      </c>
      <c r="E158" s="240">
        <f t="shared" si="1"/>
        <v>1.6431269245601684E-3</v>
      </c>
      <c r="F158" s="240">
        <f t="shared" si="1"/>
        <v>1.5591553841633843E-3</v>
      </c>
      <c r="G158" s="240">
        <f t="shared" si="1"/>
        <v>1.5644960158280033E-3</v>
      </c>
      <c r="H158" s="240">
        <f t="shared" si="1"/>
        <v>1.5539335776646331E-3</v>
      </c>
      <c r="I158" s="240">
        <f t="shared" si="1"/>
        <v>1.620104879393947E-3</v>
      </c>
      <c r="J158" s="240">
        <f t="shared" si="1"/>
        <v>1.7259573948984162E-3</v>
      </c>
      <c r="K158" s="240">
        <f t="shared" si="1"/>
        <v>1.6434812496472367E-3</v>
      </c>
      <c r="L158" s="240">
        <f t="shared" si="1"/>
        <v>1.7021693747872944E-3</v>
      </c>
      <c r="M158" s="240">
        <f t="shared" si="1"/>
        <v>1.7892223032370447E-3</v>
      </c>
      <c r="N158" s="240">
        <f t="shared" si="1"/>
        <v>1.8078064439413892E-3</v>
      </c>
      <c r="O158" s="240">
        <f t="shared" si="1"/>
        <v>1.8668618031106937E-3</v>
      </c>
      <c r="P158" s="240">
        <f t="shared" si="1"/>
        <v>1.765236757455532E-3</v>
      </c>
      <c r="Q158" s="240">
        <f t="shared" si="1"/>
        <v>1.8448170602162674E-3</v>
      </c>
    </row>
    <row r="159" spans="1:17" x14ac:dyDescent="0.25">
      <c r="A159" s="76" t="s">
        <v>83</v>
      </c>
      <c r="B159" s="239">
        <f t="shared" ref="B159:Q159" si="2">IF(B$7=0,0,B$7/B$5)</f>
        <v>1.8512531427618431E-3</v>
      </c>
      <c r="C159" s="239">
        <f t="shared" si="2"/>
        <v>1.8590743312166236E-3</v>
      </c>
      <c r="D159" s="239">
        <f t="shared" si="2"/>
        <v>1.9594463637261504E-3</v>
      </c>
      <c r="E159" s="239">
        <f t="shared" si="2"/>
        <v>2.0262565684758286E-3</v>
      </c>
      <c r="F159" s="239">
        <f t="shared" si="2"/>
        <v>1.9477076152257355E-3</v>
      </c>
      <c r="G159" s="239">
        <f t="shared" si="2"/>
        <v>1.9666622778697993E-3</v>
      </c>
      <c r="H159" s="239">
        <f t="shared" si="2"/>
        <v>1.9778530232901375E-3</v>
      </c>
      <c r="I159" s="239">
        <f t="shared" si="2"/>
        <v>2.0919153410014733E-3</v>
      </c>
      <c r="J159" s="239">
        <f t="shared" si="2"/>
        <v>2.2403606035262817E-3</v>
      </c>
      <c r="K159" s="239">
        <f t="shared" si="2"/>
        <v>2.1083834543112116E-3</v>
      </c>
      <c r="L159" s="239">
        <f t="shared" si="2"/>
        <v>2.2081136716309655E-3</v>
      </c>
      <c r="M159" s="239">
        <f t="shared" si="2"/>
        <v>2.2782853291999586E-3</v>
      </c>
      <c r="N159" s="239">
        <f t="shared" si="2"/>
        <v>2.3416830060838121E-3</v>
      </c>
      <c r="O159" s="239">
        <f t="shared" si="2"/>
        <v>2.4386634879750646E-3</v>
      </c>
      <c r="P159" s="239">
        <f t="shared" si="2"/>
        <v>2.3004320395418536E-3</v>
      </c>
      <c r="Q159" s="239">
        <f t="shared" si="2"/>
        <v>2.450700476342051E-3</v>
      </c>
    </row>
    <row r="160" spans="1:17" x14ac:dyDescent="0.25">
      <c r="A160" s="76" t="s">
        <v>82</v>
      </c>
      <c r="B160" s="239">
        <f t="shared" ref="B160:Q160" si="3">IF(B$8=0,0,B$8/B$5)</f>
        <v>2.241299220951733E-3</v>
      </c>
      <c r="C160" s="239">
        <f t="shared" si="3"/>
        <v>2.3039200508563704E-3</v>
      </c>
      <c r="D160" s="239">
        <f t="shared" si="3"/>
        <v>2.3736767220231716E-3</v>
      </c>
      <c r="E160" s="239">
        <f t="shared" si="3"/>
        <v>2.4761155149159858E-3</v>
      </c>
      <c r="F160" s="239">
        <f t="shared" si="3"/>
        <v>2.3490022844597485E-3</v>
      </c>
      <c r="G160" s="239">
        <f t="shared" si="3"/>
        <v>2.3563093099675473E-3</v>
      </c>
      <c r="H160" s="239">
        <f t="shared" si="3"/>
        <v>2.319525171366158E-3</v>
      </c>
      <c r="I160" s="239">
        <f t="shared" si="3"/>
        <v>2.4135708896173731E-3</v>
      </c>
      <c r="J160" s="239">
        <f t="shared" si="3"/>
        <v>2.5668997438182376E-3</v>
      </c>
      <c r="K160" s="239">
        <f t="shared" si="3"/>
        <v>2.4555963891079199E-3</v>
      </c>
      <c r="L160" s="239">
        <f t="shared" si="3"/>
        <v>2.567195356552459E-3</v>
      </c>
      <c r="M160" s="239">
        <f t="shared" si="3"/>
        <v>2.6819724175101665E-3</v>
      </c>
      <c r="N160" s="239">
        <f t="shared" si="3"/>
        <v>2.7179175082206212E-3</v>
      </c>
      <c r="O160" s="239">
        <f t="shared" si="3"/>
        <v>2.8006622142728922E-3</v>
      </c>
      <c r="P160" s="239">
        <f t="shared" si="3"/>
        <v>2.6525475768404035E-3</v>
      </c>
      <c r="Q160" s="239">
        <f t="shared" si="3"/>
        <v>2.7839861388371146E-3</v>
      </c>
    </row>
    <row r="161" spans="1:17" x14ac:dyDescent="0.25">
      <c r="A161" s="76" t="s">
        <v>81</v>
      </c>
      <c r="B161" s="239">
        <f t="shared" ref="B161:Q161" si="4">IF(B$9=0,0,B$9/B$5)</f>
        <v>9.7369190895897715E-3</v>
      </c>
      <c r="C161" s="239">
        <f t="shared" si="4"/>
        <v>9.8091984413689274E-3</v>
      </c>
      <c r="D161" s="239">
        <f t="shared" si="4"/>
        <v>1.0301123062728665E-2</v>
      </c>
      <c r="E161" s="239">
        <f t="shared" si="4"/>
        <v>1.0601014753320143E-2</v>
      </c>
      <c r="F161" s="239">
        <f t="shared" si="4"/>
        <v>1.0229140800868805E-2</v>
      </c>
      <c r="G161" s="239">
        <f t="shared" si="4"/>
        <v>1.0336862859202307E-2</v>
      </c>
      <c r="H161" s="239">
        <f t="shared" si="4"/>
        <v>1.0418891948877481E-2</v>
      </c>
      <c r="I161" s="239">
        <f t="shared" si="4"/>
        <v>1.1072620390725738E-2</v>
      </c>
      <c r="J161" s="239">
        <f t="shared" si="4"/>
        <v>1.1905640201760588E-2</v>
      </c>
      <c r="K161" s="239">
        <f t="shared" si="4"/>
        <v>1.1124117377493508E-2</v>
      </c>
      <c r="L161" s="239">
        <f t="shared" si="4"/>
        <v>1.1671784030765835E-2</v>
      </c>
      <c r="M161" s="239">
        <f t="shared" si="4"/>
        <v>1.202594991401954E-2</v>
      </c>
      <c r="N161" s="239">
        <f t="shared" si="4"/>
        <v>1.235034325279776E-2</v>
      </c>
      <c r="O161" s="239">
        <f t="shared" si="4"/>
        <v>1.292393171013023E-2</v>
      </c>
      <c r="P161" s="239">
        <f t="shared" si="4"/>
        <v>1.2181853883308022E-2</v>
      </c>
      <c r="Q161" s="239">
        <f t="shared" si="4"/>
        <v>1.3053448558597622E-2</v>
      </c>
    </row>
    <row r="162" spans="1:17" x14ac:dyDescent="0.25">
      <c r="A162" s="129" t="s">
        <v>80</v>
      </c>
      <c r="B162" s="238">
        <f t="shared" ref="B162:Q162" si="5">IF(B$10=0,0,B$10/B$5)</f>
        <v>6.7341444326836928E-3</v>
      </c>
      <c r="C162" s="238">
        <f t="shared" si="5"/>
        <v>6.9082549802787253E-3</v>
      </c>
      <c r="D162" s="238">
        <f t="shared" si="5"/>
        <v>7.1410826297987713E-3</v>
      </c>
      <c r="E162" s="238">
        <f t="shared" si="5"/>
        <v>7.4167622644781567E-3</v>
      </c>
      <c r="F162" s="238">
        <f t="shared" si="5"/>
        <v>7.0106336721387523E-3</v>
      </c>
      <c r="G162" s="238">
        <f t="shared" si="5"/>
        <v>7.0301359499315551E-3</v>
      </c>
      <c r="H162" s="238">
        <f t="shared" si="5"/>
        <v>6.9915766315678711E-3</v>
      </c>
      <c r="I162" s="238">
        <f t="shared" si="5"/>
        <v>7.2913198666406231E-3</v>
      </c>
      <c r="J162" s="238">
        <f t="shared" si="5"/>
        <v>7.7321729209933786E-3</v>
      </c>
      <c r="K162" s="238">
        <f t="shared" si="5"/>
        <v>7.4878345827685266E-3</v>
      </c>
      <c r="L162" s="238">
        <f t="shared" si="5"/>
        <v>7.7510512821945491E-3</v>
      </c>
      <c r="M162" s="238">
        <f t="shared" si="5"/>
        <v>8.1209012211088723E-3</v>
      </c>
      <c r="N162" s="238">
        <f t="shared" si="5"/>
        <v>8.2021102261466885E-3</v>
      </c>
      <c r="O162" s="238">
        <f t="shared" si="5"/>
        <v>8.4579420330418795E-3</v>
      </c>
      <c r="P162" s="238">
        <f t="shared" si="5"/>
        <v>7.9936512877044636E-3</v>
      </c>
      <c r="Q162" s="238">
        <f t="shared" si="5"/>
        <v>8.3759853212982908E-3</v>
      </c>
    </row>
    <row r="163" spans="1:17" x14ac:dyDescent="0.25">
      <c r="A163" s="232" t="s">
        <v>186</v>
      </c>
      <c r="B163" s="241">
        <f t="shared" ref="B163:Q163" si="6">IF(B$15=0,0,B$15/B$5)</f>
        <v>0.81536715245366398</v>
      </c>
      <c r="C163" s="241">
        <f t="shared" si="6"/>
        <v>0.81127231993277493</v>
      </c>
      <c r="D163" s="241">
        <f t="shared" si="6"/>
        <v>0.80480099402172589</v>
      </c>
      <c r="E163" s="241">
        <f t="shared" si="6"/>
        <v>0.79690223473292854</v>
      </c>
      <c r="F163" s="241">
        <f t="shared" si="6"/>
        <v>0.8064934524072308</v>
      </c>
      <c r="G163" s="241">
        <f t="shared" si="6"/>
        <v>0.80553162688184554</v>
      </c>
      <c r="H163" s="241">
        <f t="shared" si="6"/>
        <v>0.80633481216710146</v>
      </c>
      <c r="I163" s="241">
        <f t="shared" si="6"/>
        <v>0.7983472274072021</v>
      </c>
      <c r="J163" s="241">
        <f t="shared" si="6"/>
        <v>0.78606767633441366</v>
      </c>
      <c r="K163" s="241">
        <f t="shared" si="6"/>
        <v>0.797716891414468</v>
      </c>
      <c r="L163" s="241">
        <f t="shared" si="6"/>
        <v>0.79083532517270239</v>
      </c>
      <c r="M163" s="241">
        <f t="shared" si="6"/>
        <v>0.77840477376974448</v>
      </c>
      <c r="N163" s="241">
        <f t="shared" si="6"/>
        <v>0.77635154542273499</v>
      </c>
      <c r="O163" s="241">
        <f t="shared" si="6"/>
        <v>0.76769004198886071</v>
      </c>
      <c r="P163" s="241">
        <f t="shared" si="6"/>
        <v>0.78126187879461428</v>
      </c>
      <c r="Q163" s="241">
        <f t="shared" si="6"/>
        <v>0.77150338505027771</v>
      </c>
    </row>
    <row r="164" spans="1:17" x14ac:dyDescent="0.25">
      <c r="A164" s="127" t="s">
        <v>185</v>
      </c>
      <c r="B164" s="237">
        <f t="shared" ref="B164:Q164" si="7">IF(B$24=0,0,B$24/B$5)</f>
        <v>0.11962791441869448</v>
      </c>
      <c r="C164" s="237">
        <f t="shared" si="7"/>
        <v>0.1220263425884649</v>
      </c>
      <c r="D164" s="237">
        <f t="shared" si="7"/>
        <v>0.12686629171300726</v>
      </c>
      <c r="E164" s="237">
        <f t="shared" si="7"/>
        <v>0.13222664827130792</v>
      </c>
      <c r="F164" s="237">
        <f t="shared" si="7"/>
        <v>0.12553923783183152</v>
      </c>
      <c r="G164" s="237">
        <f t="shared" si="7"/>
        <v>0.12546537092796983</v>
      </c>
      <c r="H164" s="237">
        <f t="shared" si="7"/>
        <v>0.12484719919269967</v>
      </c>
      <c r="I164" s="237">
        <f t="shared" si="7"/>
        <v>0.13051924885381569</v>
      </c>
      <c r="J164" s="237">
        <f t="shared" si="7"/>
        <v>0.13734140829659941</v>
      </c>
      <c r="K164" s="237">
        <f t="shared" si="7"/>
        <v>0.13069435503398694</v>
      </c>
      <c r="L164" s="237">
        <f t="shared" si="7"/>
        <v>0.13313635579882843</v>
      </c>
      <c r="M164" s="237">
        <f t="shared" si="7"/>
        <v>0.1421127644936572</v>
      </c>
      <c r="N164" s="237">
        <f t="shared" si="7"/>
        <v>0.14402161404903813</v>
      </c>
      <c r="O164" s="237">
        <f t="shared" si="7"/>
        <v>0.1505834702485071</v>
      </c>
      <c r="P164" s="237">
        <f t="shared" si="7"/>
        <v>0.14090438223200294</v>
      </c>
      <c r="Q164" s="237">
        <f t="shared" si="7"/>
        <v>0.1467761051681028</v>
      </c>
    </row>
    <row r="165" spans="1:17" x14ac:dyDescent="0.25">
      <c r="A165" s="127" t="s">
        <v>182</v>
      </c>
      <c r="B165" s="237">
        <f t="shared" ref="B165:Q165" si="8">IF(B$35=0,0,B$35/B$5)</f>
        <v>2.33434713651028E-2</v>
      </c>
      <c r="C165" s="237">
        <f t="shared" si="8"/>
        <v>2.4241328069258473E-2</v>
      </c>
      <c r="D165" s="237">
        <f t="shared" si="8"/>
        <v>2.430532851040201E-2</v>
      </c>
      <c r="E165" s="237">
        <f t="shared" si="8"/>
        <v>2.5392269880323056E-2</v>
      </c>
      <c r="F165" s="237">
        <f t="shared" si="8"/>
        <v>2.4501567510802676E-2</v>
      </c>
      <c r="G165" s="237">
        <f t="shared" si="8"/>
        <v>2.5087824977528813E-2</v>
      </c>
      <c r="H165" s="237">
        <f t="shared" si="8"/>
        <v>2.4719169034478097E-2</v>
      </c>
      <c r="I165" s="237">
        <f t="shared" si="8"/>
        <v>2.5148725649628452E-2</v>
      </c>
      <c r="J165" s="237">
        <f t="shared" si="8"/>
        <v>2.7319461366040729E-2</v>
      </c>
      <c r="K165" s="237">
        <f t="shared" si="8"/>
        <v>2.5236851935739414E-2</v>
      </c>
      <c r="L165" s="237">
        <f t="shared" si="8"/>
        <v>2.7615057003536697E-2</v>
      </c>
      <c r="M165" s="237">
        <f t="shared" si="8"/>
        <v>2.8896505164666283E-2</v>
      </c>
      <c r="N165" s="237">
        <f t="shared" si="8"/>
        <v>2.8307621836240311E-2</v>
      </c>
      <c r="O165" s="237">
        <f t="shared" si="8"/>
        <v>2.8461772427183535E-2</v>
      </c>
      <c r="P165" s="237">
        <f t="shared" si="8"/>
        <v>2.7631052630049429E-2</v>
      </c>
      <c r="Q165" s="237">
        <f t="shared" si="8"/>
        <v>2.8683041571352159E-2</v>
      </c>
    </row>
    <row r="166" spans="1:17" x14ac:dyDescent="0.25">
      <c r="A166" s="142" t="s">
        <v>191</v>
      </c>
      <c r="B166" s="235">
        <f t="shared" ref="B166:Q166" si="9">IF(B$36=0,0,B$36/B$5)</f>
        <v>1.599556979710437E-2</v>
      </c>
      <c r="C166" s="235">
        <f t="shared" si="9"/>
        <v>1.7040925140365381E-2</v>
      </c>
      <c r="D166" s="235">
        <f t="shared" si="9"/>
        <v>1.6811714830583406E-2</v>
      </c>
      <c r="E166" s="235">
        <f t="shared" si="9"/>
        <v>1.8610538884666187E-2</v>
      </c>
      <c r="F166" s="235">
        <f t="shared" si="9"/>
        <v>1.6594755351654413E-2</v>
      </c>
      <c r="G166" s="235">
        <f t="shared" si="9"/>
        <v>1.6754760380532314E-2</v>
      </c>
      <c r="H166" s="235">
        <f t="shared" si="9"/>
        <v>1.5769551375240245E-2</v>
      </c>
      <c r="I166" s="235">
        <f t="shared" si="9"/>
        <v>1.6745768360864981E-2</v>
      </c>
      <c r="J166" s="235">
        <f t="shared" si="9"/>
        <v>1.7340868274735115E-2</v>
      </c>
      <c r="K166" s="235">
        <f t="shared" si="9"/>
        <v>1.7153161961408845E-2</v>
      </c>
      <c r="L166" s="235">
        <f t="shared" si="9"/>
        <v>1.6690167450277807E-2</v>
      </c>
      <c r="M166" s="235">
        <f t="shared" si="9"/>
        <v>1.7650698856930342E-2</v>
      </c>
      <c r="N166" s="235">
        <f t="shared" si="9"/>
        <v>1.735712919850408E-2</v>
      </c>
      <c r="O166" s="235">
        <f t="shared" si="9"/>
        <v>1.8388614885163693E-2</v>
      </c>
      <c r="P166" s="235">
        <f t="shared" si="9"/>
        <v>1.8089758199378903E-2</v>
      </c>
      <c r="Q166" s="235">
        <f t="shared" si="9"/>
        <v>1.8436240519892042E-2</v>
      </c>
    </row>
    <row r="167" spans="1:17" x14ac:dyDescent="0.25">
      <c r="A167" s="142" t="s">
        <v>190</v>
      </c>
      <c r="B167" s="235">
        <f t="shared" ref="B167:Q167" si="10">IF(B$42=0,0,B$42/B$5)</f>
        <v>7.3479015679984352E-3</v>
      </c>
      <c r="C167" s="235">
        <f t="shared" si="10"/>
        <v>7.2004029288930856E-3</v>
      </c>
      <c r="D167" s="235">
        <f t="shared" si="10"/>
        <v>7.4936136798186047E-3</v>
      </c>
      <c r="E167" s="235">
        <f t="shared" si="10"/>
        <v>6.781730995656864E-3</v>
      </c>
      <c r="F167" s="235">
        <f t="shared" si="10"/>
        <v>7.9068121591482632E-3</v>
      </c>
      <c r="G167" s="235">
        <f t="shared" si="10"/>
        <v>8.3330645969964968E-3</v>
      </c>
      <c r="H167" s="235">
        <f t="shared" si="10"/>
        <v>8.9496176592378449E-3</v>
      </c>
      <c r="I167" s="235">
        <f t="shared" si="10"/>
        <v>8.4029572887634654E-3</v>
      </c>
      <c r="J167" s="235">
        <f t="shared" si="10"/>
        <v>9.9785930913056098E-3</v>
      </c>
      <c r="K167" s="235">
        <f t="shared" si="10"/>
        <v>8.0836899743305709E-3</v>
      </c>
      <c r="L167" s="235">
        <f t="shared" si="10"/>
        <v>1.0924889553258887E-2</v>
      </c>
      <c r="M167" s="235">
        <f t="shared" si="10"/>
        <v>1.1245806307735945E-2</v>
      </c>
      <c r="N167" s="235">
        <f t="shared" si="10"/>
        <v>1.0950492637736235E-2</v>
      </c>
      <c r="O167" s="235">
        <f t="shared" si="10"/>
        <v>1.0073157542019848E-2</v>
      </c>
      <c r="P167" s="235">
        <f t="shared" si="10"/>
        <v>9.5412944306705171E-3</v>
      </c>
      <c r="Q167" s="235">
        <f t="shared" si="10"/>
        <v>1.0246801051460102E-2</v>
      </c>
    </row>
    <row r="168" spans="1:17" x14ac:dyDescent="0.25">
      <c r="A168" s="127" t="s">
        <v>181</v>
      </c>
      <c r="B168" s="236">
        <f t="shared" ref="B168:Q168" si="11">IF(B$43=0,0,B$43/B$5)</f>
        <v>1.2104919576163832E-2</v>
      </c>
      <c r="C168" s="236">
        <f t="shared" si="11"/>
        <v>1.2329208641154407E-2</v>
      </c>
      <c r="D168" s="236">
        <f t="shared" si="11"/>
        <v>1.280140330672986E-2</v>
      </c>
      <c r="E168" s="236">
        <f t="shared" si="11"/>
        <v>1.3230017705494854E-2</v>
      </c>
      <c r="F168" s="236">
        <f t="shared" si="11"/>
        <v>1.2787354292308574E-2</v>
      </c>
      <c r="G168" s="236">
        <f t="shared" si="11"/>
        <v>1.2938330310346673E-2</v>
      </c>
      <c r="H168" s="236">
        <f t="shared" si="11"/>
        <v>1.2980406904777971E-2</v>
      </c>
      <c r="I168" s="236">
        <f t="shared" si="11"/>
        <v>1.3354524996181446E-2</v>
      </c>
      <c r="J168" s="236">
        <f t="shared" si="11"/>
        <v>1.4367485914573618E-2</v>
      </c>
      <c r="K168" s="236">
        <f t="shared" si="11"/>
        <v>1.3324275283859995E-2</v>
      </c>
      <c r="L168" s="236">
        <f t="shared" si="11"/>
        <v>1.3980904076070841E-2</v>
      </c>
      <c r="M168" s="236">
        <f t="shared" si="11"/>
        <v>1.4805431664397756E-2</v>
      </c>
      <c r="N168" s="236">
        <f t="shared" si="11"/>
        <v>1.4887771636985053E-2</v>
      </c>
      <c r="O168" s="236">
        <f t="shared" si="11"/>
        <v>1.5238624309220178E-2</v>
      </c>
      <c r="P168" s="236">
        <f t="shared" si="11"/>
        <v>1.4378840152516354E-2</v>
      </c>
      <c r="Q168" s="236">
        <f t="shared" si="11"/>
        <v>1.4997373511903044E-2</v>
      </c>
    </row>
    <row r="169" spans="1:17" x14ac:dyDescent="0.25">
      <c r="A169" s="142" t="s">
        <v>189</v>
      </c>
      <c r="B169" s="235">
        <f t="shared" ref="B169:Q169" si="12">IF(B$44=0,0,B$44/B$5)</f>
        <v>4.1382428663232339E-3</v>
      </c>
      <c r="C169" s="235">
        <f t="shared" si="12"/>
        <v>4.3848043925751052E-3</v>
      </c>
      <c r="D169" s="235">
        <f t="shared" si="12"/>
        <v>4.455471861401418E-3</v>
      </c>
      <c r="E169" s="235">
        <f t="shared" si="12"/>
        <v>5.0989630315167907E-3</v>
      </c>
      <c r="F169" s="235">
        <f t="shared" si="12"/>
        <v>4.4151635502028526E-3</v>
      </c>
      <c r="G169" s="235">
        <f t="shared" si="12"/>
        <v>4.2291424318653481E-3</v>
      </c>
      <c r="H169" s="235">
        <f t="shared" si="12"/>
        <v>4.2164304631687518E-3</v>
      </c>
      <c r="I169" s="235">
        <f t="shared" si="12"/>
        <v>4.7512428114007584E-3</v>
      </c>
      <c r="J169" s="235">
        <f t="shared" si="12"/>
        <v>4.7200712097689272E-3</v>
      </c>
      <c r="K169" s="235">
        <f t="shared" si="12"/>
        <v>4.6997753389741428E-3</v>
      </c>
      <c r="L169" s="235">
        <f t="shared" si="12"/>
        <v>4.5150611631600487E-3</v>
      </c>
      <c r="M169" s="235">
        <f t="shared" si="12"/>
        <v>4.618774358206278E-3</v>
      </c>
      <c r="N169" s="235">
        <f t="shared" si="12"/>
        <v>4.7778836268266168E-3</v>
      </c>
      <c r="O169" s="235">
        <f t="shared" si="12"/>
        <v>5.5705907271604901E-3</v>
      </c>
      <c r="P169" s="235">
        <f t="shared" si="12"/>
        <v>5.1714752562751652E-3</v>
      </c>
      <c r="Q169" s="235">
        <f t="shared" si="12"/>
        <v>5.4470503155562887E-3</v>
      </c>
    </row>
    <row r="170" spans="1:17" x14ac:dyDescent="0.25">
      <c r="A170" s="142" t="s">
        <v>188</v>
      </c>
      <c r="B170" s="235">
        <f t="shared" ref="B170:Q170" si="13">IF(B$45=0,0,B$45/B$5)</f>
        <v>4.9981346395530828E-3</v>
      </c>
      <c r="C170" s="235">
        <f t="shared" si="13"/>
        <v>5.0320468244517092E-3</v>
      </c>
      <c r="D170" s="235">
        <f t="shared" si="13"/>
        <v>5.2395744451987315E-3</v>
      </c>
      <c r="E170" s="235">
        <f t="shared" si="13"/>
        <v>5.5259816402177583E-3</v>
      </c>
      <c r="F170" s="235">
        <f t="shared" si="13"/>
        <v>5.2414349341262647E-3</v>
      </c>
      <c r="G170" s="235">
        <f t="shared" si="13"/>
        <v>5.3391234875357178E-3</v>
      </c>
      <c r="H170" s="235">
        <f t="shared" si="13"/>
        <v>5.1590247412194598E-3</v>
      </c>
      <c r="I170" s="235">
        <f t="shared" si="13"/>
        <v>5.4016514668854916E-3</v>
      </c>
      <c r="J170" s="235">
        <f t="shared" si="13"/>
        <v>5.6783336674397257E-3</v>
      </c>
      <c r="K170" s="235">
        <f t="shared" si="13"/>
        <v>5.5793010095787146E-3</v>
      </c>
      <c r="L170" s="235">
        <f t="shared" si="13"/>
        <v>5.6482632314911836E-3</v>
      </c>
      <c r="M170" s="235">
        <f t="shared" si="13"/>
        <v>5.9967785154185155E-3</v>
      </c>
      <c r="N170" s="235">
        <f t="shared" si="13"/>
        <v>6.0707772021463442E-3</v>
      </c>
      <c r="O170" s="235">
        <f t="shared" si="13"/>
        <v>6.1527364967645676E-3</v>
      </c>
      <c r="P170" s="235">
        <f t="shared" si="13"/>
        <v>5.8006332640427186E-3</v>
      </c>
      <c r="Q170" s="235">
        <f t="shared" si="13"/>
        <v>5.8480093228698979E-3</v>
      </c>
    </row>
    <row r="171" spans="1:17" x14ac:dyDescent="0.25">
      <c r="A171" s="142" t="s">
        <v>187</v>
      </c>
      <c r="B171" s="235">
        <f t="shared" ref="B171:Q171" si="14">IF(B$56=0,0,B$56/B$5)</f>
        <v>2.9685420702875169E-3</v>
      </c>
      <c r="C171" s="235">
        <f t="shared" si="14"/>
        <v>2.9123574241275941E-3</v>
      </c>
      <c r="D171" s="235">
        <f t="shared" si="14"/>
        <v>3.1063570001297093E-3</v>
      </c>
      <c r="E171" s="235">
        <f t="shared" si="14"/>
        <v>2.6050730337603052E-3</v>
      </c>
      <c r="F171" s="235">
        <f t="shared" si="14"/>
        <v>3.1307558079794575E-3</v>
      </c>
      <c r="G171" s="235">
        <f t="shared" si="14"/>
        <v>3.3700643909456061E-3</v>
      </c>
      <c r="H171" s="235">
        <f t="shared" si="14"/>
        <v>3.6049517003897608E-3</v>
      </c>
      <c r="I171" s="235">
        <f t="shared" si="14"/>
        <v>3.201630717895193E-3</v>
      </c>
      <c r="J171" s="235">
        <f t="shared" si="14"/>
        <v>3.9690810373649637E-3</v>
      </c>
      <c r="K171" s="235">
        <f t="shared" si="14"/>
        <v>3.0451989353071402E-3</v>
      </c>
      <c r="L171" s="235">
        <f t="shared" si="14"/>
        <v>3.8175796814196115E-3</v>
      </c>
      <c r="M171" s="235">
        <f t="shared" si="14"/>
        <v>4.1898787907729586E-3</v>
      </c>
      <c r="N171" s="235">
        <f t="shared" si="14"/>
        <v>4.0391108080120941E-3</v>
      </c>
      <c r="O171" s="235">
        <f t="shared" si="14"/>
        <v>3.5152970852951214E-3</v>
      </c>
      <c r="P171" s="235">
        <f t="shared" si="14"/>
        <v>3.4067316321984707E-3</v>
      </c>
      <c r="Q171" s="235">
        <f t="shared" si="14"/>
        <v>3.702313873476856E-3</v>
      </c>
    </row>
    <row r="172" spans="1:17" x14ac:dyDescent="0.25">
      <c r="A172" s="72" t="s">
        <v>180</v>
      </c>
      <c r="B172" s="234">
        <f t="shared" ref="B172:Q172" si="15">IF(B$57=0,0,B$57/B$5)</f>
        <v>7.5022879753733661E-3</v>
      </c>
      <c r="C172" s="234">
        <f t="shared" si="15"/>
        <v>7.7239613560405708E-3</v>
      </c>
      <c r="D172" s="234">
        <f t="shared" si="15"/>
        <v>7.8757886616503021E-3</v>
      </c>
      <c r="E172" s="234">
        <f t="shared" si="15"/>
        <v>8.0855533841952456E-3</v>
      </c>
      <c r="F172" s="234">
        <f t="shared" si="15"/>
        <v>7.5827482009698912E-3</v>
      </c>
      <c r="G172" s="234">
        <f t="shared" si="15"/>
        <v>7.7223804895099292E-3</v>
      </c>
      <c r="H172" s="234">
        <f t="shared" si="15"/>
        <v>7.8566323481763286E-3</v>
      </c>
      <c r="I172" s="234">
        <f t="shared" si="15"/>
        <v>8.1407417257930818E-3</v>
      </c>
      <c r="J172" s="234">
        <f t="shared" si="15"/>
        <v>8.7329372233756787E-3</v>
      </c>
      <c r="K172" s="234">
        <f t="shared" si="15"/>
        <v>8.2082132786174943E-3</v>
      </c>
      <c r="L172" s="234">
        <f t="shared" si="15"/>
        <v>8.532044232930568E-3</v>
      </c>
      <c r="M172" s="234">
        <f t="shared" si="15"/>
        <v>8.884193722458706E-3</v>
      </c>
      <c r="N172" s="234">
        <f t="shared" si="15"/>
        <v>9.0115866178113214E-3</v>
      </c>
      <c r="O172" s="234">
        <f t="shared" si="15"/>
        <v>9.5380297776976909E-3</v>
      </c>
      <c r="P172" s="234">
        <f t="shared" si="15"/>
        <v>8.9301246459664637E-3</v>
      </c>
      <c r="Q172" s="234">
        <f t="shared" si="15"/>
        <v>9.5311571430726286E-3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41</v>
      </c>
      <c r="B175" s="77">
        <f t="shared" ref="B175:Q175" si="16">SUM(B$176:B$180,B$182:B$183,B$185:B$186,B$188:B$191)</f>
        <v>1.0000000000000002</v>
      </c>
      <c r="C175" s="77">
        <f t="shared" si="16"/>
        <v>1</v>
      </c>
      <c r="D175" s="77">
        <f t="shared" si="16"/>
        <v>1.0000000000000002</v>
      </c>
      <c r="E175" s="77">
        <f t="shared" si="16"/>
        <v>1.0000000000000004</v>
      </c>
      <c r="F175" s="77">
        <f t="shared" si="16"/>
        <v>0.99999999999999978</v>
      </c>
      <c r="G175" s="77">
        <f t="shared" si="16"/>
        <v>1.0000000000000002</v>
      </c>
      <c r="H175" s="77">
        <f t="shared" si="16"/>
        <v>1.0000000000000002</v>
      </c>
      <c r="I175" s="77">
        <f t="shared" si="16"/>
        <v>1</v>
      </c>
      <c r="J175" s="77">
        <f t="shared" si="16"/>
        <v>0.99999999999999989</v>
      </c>
      <c r="K175" s="77">
        <f t="shared" si="16"/>
        <v>1</v>
      </c>
      <c r="L175" s="77">
        <f t="shared" si="16"/>
        <v>1.0000000000000002</v>
      </c>
      <c r="M175" s="77">
        <f t="shared" si="16"/>
        <v>1</v>
      </c>
      <c r="N175" s="77">
        <f t="shared" si="16"/>
        <v>1.0000000000000002</v>
      </c>
      <c r="O175" s="77">
        <f t="shared" si="16"/>
        <v>1</v>
      </c>
      <c r="P175" s="77">
        <f t="shared" si="16"/>
        <v>1.0000000000000002</v>
      </c>
      <c r="Q175" s="77">
        <f t="shared" si="16"/>
        <v>1.0000000000000002</v>
      </c>
    </row>
    <row r="176" spans="1:17" x14ac:dyDescent="0.25">
      <c r="A176" s="132" t="s">
        <v>84</v>
      </c>
      <c r="B176" s="240">
        <f t="shared" ref="B176:Q176" si="17">IF(B$61=0,0,B$61/B$60)</f>
        <v>8.8354387855142692E-3</v>
      </c>
      <c r="C176" s="240">
        <f t="shared" si="17"/>
        <v>8.8628684052455293E-3</v>
      </c>
      <c r="D176" s="240">
        <f t="shared" si="17"/>
        <v>8.8912092241588709E-3</v>
      </c>
      <c r="E176" s="240">
        <f t="shared" si="17"/>
        <v>8.9393329877673292E-3</v>
      </c>
      <c r="F176" s="240">
        <f t="shared" si="17"/>
        <v>8.8770422551445478E-3</v>
      </c>
      <c r="G176" s="240">
        <f t="shared" si="17"/>
        <v>8.8589889432681354E-3</v>
      </c>
      <c r="H176" s="240">
        <f t="shared" si="17"/>
        <v>8.8108761553485158E-3</v>
      </c>
      <c r="I176" s="240">
        <f t="shared" si="17"/>
        <v>8.7978762000123657E-3</v>
      </c>
      <c r="J176" s="240">
        <f t="shared" si="17"/>
        <v>8.7554765846889412E-3</v>
      </c>
      <c r="K176" s="240">
        <f t="shared" si="17"/>
        <v>8.7667505963426508E-3</v>
      </c>
      <c r="L176" s="240">
        <f t="shared" si="17"/>
        <v>8.7058558894137269E-3</v>
      </c>
      <c r="M176" s="240">
        <f t="shared" si="17"/>
        <v>8.7666304642824971E-3</v>
      </c>
      <c r="N176" s="240">
        <f t="shared" si="17"/>
        <v>8.6450736186008664E-3</v>
      </c>
      <c r="O176" s="240">
        <f t="shared" si="17"/>
        <v>8.7704026902483533E-3</v>
      </c>
      <c r="P176" s="240">
        <f t="shared" si="17"/>
        <v>8.770922765206671E-3</v>
      </c>
      <c r="Q176" s="240">
        <f t="shared" si="17"/>
        <v>8.728954830942862E-3</v>
      </c>
    </row>
    <row r="177" spans="1:17" x14ac:dyDescent="0.25">
      <c r="A177" s="76" t="s">
        <v>83</v>
      </c>
      <c r="B177" s="239">
        <f t="shared" ref="B177:Q177" si="18">IF(B$62=0,0,B$62/B$60)</f>
        <v>1.2001439714518581E-2</v>
      </c>
      <c r="C177" s="239">
        <f t="shared" si="18"/>
        <v>1.2061984279042667E-2</v>
      </c>
      <c r="D177" s="239">
        <f t="shared" si="18"/>
        <v>1.2146140202430999E-2</v>
      </c>
      <c r="E177" s="239">
        <f t="shared" si="18"/>
        <v>1.2195556677255703E-2</v>
      </c>
      <c r="F177" s="239">
        <f t="shared" si="18"/>
        <v>1.1962064789265701E-2</v>
      </c>
      <c r="G177" s="239">
        <f t="shared" si="18"/>
        <v>1.1996741417827743E-2</v>
      </c>
      <c r="H177" s="239">
        <f t="shared" si="18"/>
        <v>1.1964975231503644E-2</v>
      </c>
      <c r="I177" s="239">
        <f t="shared" si="18"/>
        <v>1.2261053822456352E-2</v>
      </c>
      <c r="J177" s="239">
        <f t="shared" si="18"/>
        <v>1.2279665155139159E-2</v>
      </c>
      <c r="K177" s="239">
        <f t="shared" si="18"/>
        <v>1.2068489115601945E-2</v>
      </c>
      <c r="L177" s="239">
        <f t="shared" si="18"/>
        <v>1.2016388719452537E-2</v>
      </c>
      <c r="M177" s="239">
        <f t="shared" si="18"/>
        <v>1.2396189303067984E-2</v>
      </c>
      <c r="N177" s="239">
        <f t="shared" si="18"/>
        <v>1.2181146821414225E-2</v>
      </c>
      <c r="O177" s="239">
        <f t="shared" si="18"/>
        <v>1.2508838564757931E-2</v>
      </c>
      <c r="P177" s="239">
        <f t="shared" si="18"/>
        <v>1.2640375224876259E-2</v>
      </c>
      <c r="Q177" s="239">
        <f t="shared" si="18"/>
        <v>1.2535930193658054E-2</v>
      </c>
    </row>
    <row r="178" spans="1:17" x14ac:dyDescent="0.25">
      <c r="A178" s="76" t="s">
        <v>82</v>
      </c>
      <c r="B178" s="239">
        <f t="shared" ref="B178:Q178" si="19">IF(B$63=0,0,B$63/B$60)</f>
        <v>1.3834346957836469E-2</v>
      </c>
      <c r="C178" s="239">
        <f t="shared" si="19"/>
        <v>1.3879028211085574E-2</v>
      </c>
      <c r="D178" s="239">
        <f t="shared" si="19"/>
        <v>1.3962872698104535E-2</v>
      </c>
      <c r="E178" s="239">
        <f t="shared" si="19"/>
        <v>1.4017854763073549E-2</v>
      </c>
      <c r="F178" s="239">
        <f t="shared" si="19"/>
        <v>1.3921023926741693E-2</v>
      </c>
      <c r="G178" s="239">
        <f t="shared" si="19"/>
        <v>1.3893062652058743E-2</v>
      </c>
      <c r="H178" s="239">
        <f t="shared" si="19"/>
        <v>1.3709131468443056E-2</v>
      </c>
      <c r="I178" s="239">
        <f t="shared" si="19"/>
        <v>1.3811512933655273E-2</v>
      </c>
      <c r="J178" s="239">
        <f t="shared" si="19"/>
        <v>1.3606194211186326E-2</v>
      </c>
      <c r="K178" s="239">
        <f t="shared" si="19"/>
        <v>1.3603362233018949E-2</v>
      </c>
      <c r="L178" s="239">
        <f t="shared" si="19"/>
        <v>1.3461672787144881E-2</v>
      </c>
      <c r="M178" s="239">
        <f t="shared" si="19"/>
        <v>1.3748156583012532E-2</v>
      </c>
      <c r="N178" s="239">
        <f t="shared" si="19"/>
        <v>1.3487597911674904E-2</v>
      </c>
      <c r="O178" s="239">
        <f t="shared" si="19"/>
        <v>1.383568321828465E-2</v>
      </c>
      <c r="P178" s="239">
        <f t="shared" si="19"/>
        <v>1.3903506533854668E-2</v>
      </c>
      <c r="Q178" s="239">
        <f t="shared" si="19"/>
        <v>1.3776721643462516E-2</v>
      </c>
    </row>
    <row r="179" spans="1:17" x14ac:dyDescent="0.25">
      <c r="A179" s="76" t="s">
        <v>81</v>
      </c>
      <c r="B179" s="239">
        <f t="shared" ref="B179:Q179" si="20">IF(B$64=0,0,B$64/B$60)</f>
        <v>6.6632561779996782E-2</v>
      </c>
      <c r="C179" s="239">
        <f t="shared" si="20"/>
        <v>6.6739077618657189E-2</v>
      </c>
      <c r="D179" s="239">
        <f t="shared" si="20"/>
        <v>6.6802633909815196E-2</v>
      </c>
      <c r="E179" s="239">
        <f t="shared" si="20"/>
        <v>6.7106839116974321E-2</v>
      </c>
      <c r="F179" s="239">
        <f t="shared" si="20"/>
        <v>6.588882323245733E-2</v>
      </c>
      <c r="G179" s="239">
        <f t="shared" si="20"/>
        <v>6.571895178021385E-2</v>
      </c>
      <c r="H179" s="239">
        <f t="shared" si="20"/>
        <v>6.5568215219940204E-2</v>
      </c>
      <c r="I179" s="239">
        <f t="shared" si="20"/>
        <v>6.7248418408377225E-2</v>
      </c>
      <c r="J179" s="239">
        <f t="shared" si="20"/>
        <v>6.7834024582641594E-2</v>
      </c>
      <c r="K179" s="239">
        <f t="shared" si="20"/>
        <v>6.7809073513430865E-2</v>
      </c>
      <c r="L179" s="239">
        <f t="shared" si="20"/>
        <v>6.7461104285584744E-2</v>
      </c>
      <c r="M179" s="239">
        <f t="shared" si="20"/>
        <v>6.9334617659745218E-2</v>
      </c>
      <c r="N179" s="239">
        <f t="shared" si="20"/>
        <v>6.7759218385221948E-2</v>
      </c>
      <c r="O179" s="239">
        <f t="shared" si="20"/>
        <v>6.933831862200629E-2</v>
      </c>
      <c r="P179" s="239">
        <f t="shared" si="20"/>
        <v>7.0348905789261396E-2</v>
      </c>
      <c r="Q179" s="239">
        <f t="shared" si="20"/>
        <v>7.0471089603760667E-2</v>
      </c>
    </row>
    <row r="180" spans="1:17" x14ac:dyDescent="0.25">
      <c r="A180" s="129" t="s">
        <v>80</v>
      </c>
      <c r="B180" s="238">
        <f t="shared" ref="B180:Q180" si="21">IF(B$65=0,0,B$65/B$60)</f>
        <v>4.0359618515112348E-2</v>
      </c>
      <c r="C180" s="238">
        <f t="shared" si="21"/>
        <v>4.044275120255638E-2</v>
      </c>
      <c r="D180" s="238">
        <f t="shared" si="21"/>
        <v>4.0611095238904181E-2</v>
      </c>
      <c r="E180" s="238">
        <f t="shared" si="21"/>
        <v>4.070404191340634E-2</v>
      </c>
      <c r="F180" s="238">
        <f t="shared" si="21"/>
        <v>3.9962813909899822E-2</v>
      </c>
      <c r="G180" s="238">
        <f t="shared" si="21"/>
        <v>3.9783300804959454E-2</v>
      </c>
      <c r="H180" s="238">
        <f t="shared" si="21"/>
        <v>3.9767050594080894E-2</v>
      </c>
      <c r="I180" s="238">
        <f t="shared" si="21"/>
        <v>3.9815118620967524E-2</v>
      </c>
      <c r="J180" s="238">
        <f t="shared" si="21"/>
        <v>3.9498596482422647E-2</v>
      </c>
      <c r="K180" s="238">
        <f t="shared" si="21"/>
        <v>3.9872130652259828E-2</v>
      </c>
      <c r="L180" s="238">
        <f t="shared" si="21"/>
        <v>3.9661677532170397E-2</v>
      </c>
      <c r="M180" s="238">
        <f t="shared" si="21"/>
        <v>3.978249189641242E-2</v>
      </c>
      <c r="N180" s="238">
        <f t="shared" si="21"/>
        <v>3.923606459340663E-2</v>
      </c>
      <c r="O180" s="238">
        <f t="shared" si="21"/>
        <v>3.954086351339306E-2</v>
      </c>
      <c r="P180" s="238">
        <f t="shared" si="21"/>
        <v>3.9595533874754306E-2</v>
      </c>
      <c r="Q180" s="238">
        <f t="shared" si="21"/>
        <v>3.9517557557331572E-2</v>
      </c>
    </row>
    <row r="181" spans="1:17" x14ac:dyDescent="0.25">
      <c r="A181" s="127" t="s">
        <v>184</v>
      </c>
      <c r="B181" s="237">
        <f t="shared" ref="B181:Q181" si="22">IF(B$70=0,0,B$70/B$60)</f>
        <v>0.10472699769705403</v>
      </c>
      <c r="C181" s="237">
        <f t="shared" si="22"/>
        <v>0.10388604592474006</v>
      </c>
      <c r="D181" s="237">
        <f t="shared" si="22"/>
        <v>9.8012843076083767E-2</v>
      </c>
      <c r="E181" s="237">
        <f t="shared" si="22"/>
        <v>0.10051272762951453</v>
      </c>
      <c r="F181" s="237">
        <f t="shared" si="22"/>
        <v>9.7518977698600642E-2</v>
      </c>
      <c r="G181" s="237">
        <f t="shared" si="22"/>
        <v>9.9268095377684745E-2</v>
      </c>
      <c r="H181" s="237">
        <f t="shared" si="22"/>
        <v>0.10267314713009175</v>
      </c>
      <c r="I181" s="237">
        <f t="shared" si="22"/>
        <v>0.10739957402322015</v>
      </c>
      <c r="J181" s="237">
        <f t="shared" si="22"/>
        <v>0.10671209447998453</v>
      </c>
      <c r="K181" s="237">
        <f t="shared" si="22"/>
        <v>0.12002576763706917</v>
      </c>
      <c r="L181" s="237">
        <f t="shared" si="22"/>
        <v>0.11451771129224264</v>
      </c>
      <c r="M181" s="237">
        <f t="shared" si="22"/>
        <v>0.10757394948501357</v>
      </c>
      <c r="N181" s="237">
        <f t="shared" si="22"/>
        <v>0.11607039632515358</v>
      </c>
      <c r="O181" s="237">
        <f t="shared" si="22"/>
        <v>0.11265111797873936</v>
      </c>
      <c r="P181" s="237">
        <f t="shared" si="22"/>
        <v>0.10874575264670397</v>
      </c>
      <c r="Q181" s="237">
        <f t="shared" si="22"/>
        <v>0.10870109549781692</v>
      </c>
    </row>
    <row r="182" spans="1:17" x14ac:dyDescent="0.25">
      <c r="A182" s="142" t="s">
        <v>193</v>
      </c>
      <c r="B182" s="235">
        <f t="shared" ref="B182:Q182" si="23">IF(B$71=0,0,B$71/B$60)</f>
        <v>9.3536242400030889E-2</v>
      </c>
      <c r="C182" s="235">
        <f t="shared" si="23"/>
        <v>9.2954410856643618E-2</v>
      </c>
      <c r="D182" s="235">
        <f t="shared" si="23"/>
        <v>8.7014301484384465E-2</v>
      </c>
      <c r="E182" s="235">
        <f t="shared" si="23"/>
        <v>8.906311028244028E-2</v>
      </c>
      <c r="F182" s="235">
        <f t="shared" si="23"/>
        <v>8.5671666935071569E-2</v>
      </c>
      <c r="G182" s="235">
        <f t="shared" si="23"/>
        <v>8.7479116801229037E-2</v>
      </c>
      <c r="H182" s="235">
        <f t="shared" si="23"/>
        <v>9.0972501636971612E-2</v>
      </c>
      <c r="I182" s="235">
        <f t="shared" si="23"/>
        <v>9.9837743894281919E-2</v>
      </c>
      <c r="J182" s="235">
        <f t="shared" si="23"/>
        <v>9.9118901124186712E-2</v>
      </c>
      <c r="K182" s="235">
        <f t="shared" si="23"/>
        <v>0.1121113319806603</v>
      </c>
      <c r="L182" s="235">
        <f t="shared" si="23"/>
        <v>0.10687249860107355</v>
      </c>
      <c r="M182" s="235">
        <f t="shared" si="23"/>
        <v>9.9902497852538893E-2</v>
      </c>
      <c r="N182" s="235">
        <f t="shared" si="23"/>
        <v>0.10839853830614013</v>
      </c>
      <c r="O182" s="235">
        <f t="shared" si="23"/>
        <v>0.1048253439339828</v>
      </c>
      <c r="P182" s="235">
        <f t="shared" si="23"/>
        <v>0.10112884853596282</v>
      </c>
      <c r="Q182" s="235">
        <f t="shared" si="23"/>
        <v>0.10100932637016682</v>
      </c>
    </row>
    <row r="183" spans="1:17" x14ac:dyDescent="0.25">
      <c r="A183" s="142" t="s">
        <v>192</v>
      </c>
      <c r="B183" s="235">
        <f t="shared" ref="B183:Q183" si="24">IF(B$82=0,0,B$82/B$60)</f>
        <v>1.1190755297023149E-2</v>
      </c>
      <c r="C183" s="235">
        <f t="shared" si="24"/>
        <v>1.0931635068096461E-2</v>
      </c>
      <c r="D183" s="235">
        <f t="shared" si="24"/>
        <v>1.099854159169928E-2</v>
      </c>
      <c r="E183" s="235">
        <f t="shared" si="24"/>
        <v>1.1449617347074273E-2</v>
      </c>
      <c r="F183" s="235">
        <f t="shared" si="24"/>
        <v>1.1847310763529038E-2</v>
      </c>
      <c r="G183" s="235">
        <f t="shared" si="24"/>
        <v>1.1788978576455736E-2</v>
      </c>
      <c r="H183" s="235">
        <f t="shared" si="24"/>
        <v>1.1700645493120131E-2</v>
      </c>
      <c r="I183" s="235">
        <f t="shared" si="24"/>
        <v>7.5618301289382475E-3</v>
      </c>
      <c r="J183" s="235">
        <f t="shared" si="24"/>
        <v>7.5931933557978077E-3</v>
      </c>
      <c r="K183" s="235">
        <f t="shared" si="24"/>
        <v>7.9144356564089316E-3</v>
      </c>
      <c r="L183" s="235">
        <f t="shared" si="24"/>
        <v>7.6452126911690562E-3</v>
      </c>
      <c r="M183" s="235">
        <f t="shared" si="24"/>
        <v>7.6714516324746856E-3</v>
      </c>
      <c r="N183" s="235">
        <f t="shared" si="24"/>
        <v>7.6718580190134429E-3</v>
      </c>
      <c r="O183" s="235">
        <f t="shared" si="24"/>
        <v>7.8257740447566226E-3</v>
      </c>
      <c r="P183" s="235">
        <f t="shared" si="24"/>
        <v>7.616904110741154E-3</v>
      </c>
      <c r="Q183" s="235">
        <f t="shared" si="24"/>
        <v>7.6917691276501571E-3</v>
      </c>
    </row>
    <row r="184" spans="1:17" x14ac:dyDescent="0.25">
      <c r="A184" s="127" t="s">
        <v>182</v>
      </c>
      <c r="B184" s="237">
        <f t="shared" ref="B184:Q184" si="25">IF(B$83=0,0,B$83/B$60)</f>
        <v>0.48025208988347678</v>
      </c>
      <c r="C184" s="237">
        <f t="shared" si="25"/>
        <v>0.48189470071833518</v>
      </c>
      <c r="D184" s="237">
        <f t="shared" si="25"/>
        <v>0.4870066524635675</v>
      </c>
      <c r="E184" s="237">
        <f t="shared" si="25"/>
        <v>0.48396506613304408</v>
      </c>
      <c r="F184" s="237">
        <f t="shared" si="25"/>
        <v>0.48977291050352612</v>
      </c>
      <c r="G184" s="237">
        <f t="shared" si="25"/>
        <v>0.48976461479943328</v>
      </c>
      <c r="H184" s="237">
        <f t="shared" si="25"/>
        <v>0.48874417363374001</v>
      </c>
      <c r="I184" s="237">
        <f t="shared" si="25"/>
        <v>0.48038364170039122</v>
      </c>
      <c r="J184" s="237">
        <f t="shared" si="25"/>
        <v>0.48098856683349805</v>
      </c>
      <c r="K184" s="237">
        <f t="shared" si="25"/>
        <v>0.46694150179857435</v>
      </c>
      <c r="L184" s="237">
        <f t="shared" si="25"/>
        <v>0.47401869836467131</v>
      </c>
      <c r="M184" s="237">
        <f t="shared" si="25"/>
        <v>0.47569818744382197</v>
      </c>
      <c r="N184" s="237">
        <f t="shared" si="25"/>
        <v>0.47313083366076814</v>
      </c>
      <c r="O184" s="237">
        <f t="shared" si="25"/>
        <v>0.47122974489935182</v>
      </c>
      <c r="P184" s="237">
        <f t="shared" si="25"/>
        <v>0.47222342286262992</v>
      </c>
      <c r="Q184" s="237">
        <f t="shared" si="25"/>
        <v>0.46954513753512606</v>
      </c>
    </row>
    <row r="185" spans="1:17" x14ac:dyDescent="0.25">
      <c r="A185" s="142" t="s">
        <v>191</v>
      </c>
      <c r="B185" s="235">
        <f t="shared" ref="B185:Q185" si="26">IF(B$84=0,0,B$84/B$60)</f>
        <v>0.32349503129538887</v>
      </c>
      <c r="C185" s="235">
        <f t="shared" si="26"/>
        <v>0.33412383632724402</v>
      </c>
      <c r="D185" s="235">
        <f t="shared" si="26"/>
        <v>0.33413090539689105</v>
      </c>
      <c r="E185" s="235">
        <f t="shared" si="26"/>
        <v>0.35751686911478708</v>
      </c>
      <c r="F185" s="235">
        <f t="shared" si="26"/>
        <v>0.33348909180915393</v>
      </c>
      <c r="G185" s="235">
        <f t="shared" si="26"/>
        <v>0.32325944914592447</v>
      </c>
      <c r="H185" s="235">
        <f t="shared" si="26"/>
        <v>0.31088074263981741</v>
      </c>
      <c r="I185" s="235">
        <f t="shared" si="26"/>
        <v>0.32545784516902021</v>
      </c>
      <c r="J185" s="235">
        <f t="shared" si="26"/>
        <v>0.29870004096455494</v>
      </c>
      <c r="K185" s="235">
        <f t="shared" si="26"/>
        <v>0.30671959225638118</v>
      </c>
      <c r="L185" s="235">
        <f t="shared" si="26"/>
        <v>0.28088823355607745</v>
      </c>
      <c r="M185" s="235">
        <f t="shared" si="26"/>
        <v>0.28424577532712225</v>
      </c>
      <c r="N185" s="235">
        <f t="shared" si="26"/>
        <v>0.2943338282661167</v>
      </c>
      <c r="O185" s="235">
        <f t="shared" si="26"/>
        <v>0.32243097977063645</v>
      </c>
      <c r="P185" s="235">
        <f t="shared" si="26"/>
        <v>0.31622528631073277</v>
      </c>
      <c r="Q185" s="235">
        <f t="shared" si="26"/>
        <v>0.2922077824424702</v>
      </c>
    </row>
    <row r="186" spans="1:17" x14ac:dyDescent="0.25">
      <c r="A186" s="142" t="s">
        <v>190</v>
      </c>
      <c r="B186" s="235">
        <f t="shared" ref="B186:Q186" si="27">IF(B$90=0,0,B$90/B$60)</f>
        <v>0.15675705858808786</v>
      </c>
      <c r="C186" s="235">
        <f t="shared" si="27"/>
        <v>0.14777086439109116</v>
      </c>
      <c r="D186" s="235">
        <f t="shared" si="27"/>
        <v>0.15287574706667653</v>
      </c>
      <c r="E186" s="235">
        <f t="shared" si="27"/>
        <v>0.12644819701825688</v>
      </c>
      <c r="F186" s="235">
        <f t="shared" si="27"/>
        <v>0.15628381869437225</v>
      </c>
      <c r="G186" s="235">
        <f t="shared" si="27"/>
        <v>0.16650516565350901</v>
      </c>
      <c r="H186" s="235">
        <f t="shared" si="27"/>
        <v>0.17786343099392254</v>
      </c>
      <c r="I186" s="235">
        <f t="shared" si="27"/>
        <v>0.15492579653137101</v>
      </c>
      <c r="J186" s="235">
        <f t="shared" si="27"/>
        <v>0.18228852586894326</v>
      </c>
      <c r="K186" s="235">
        <f t="shared" si="27"/>
        <v>0.16022190954219301</v>
      </c>
      <c r="L186" s="235">
        <f t="shared" si="27"/>
        <v>0.19313046480859397</v>
      </c>
      <c r="M186" s="235">
        <f t="shared" si="27"/>
        <v>0.19145241211669986</v>
      </c>
      <c r="N186" s="235">
        <f t="shared" si="27"/>
        <v>0.17879700539465129</v>
      </c>
      <c r="O186" s="235">
        <f t="shared" si="27"/>
        <v>0.14879876512871526</v>
      </c>
      <c r="P186" s="235">
        <f t="shared" si="27"/>
        <v>0.15599813655189723</v>
      </c>
      <c r="Q186" s="235">
        <f t="shared" si="27"/>
        <v>0.17733735509265575</v>
      </c>
    </row>
    <row r="187" spans="1:17" x14ac:dyDescent="0.25">
      <c r="A187" s="127" t="s">
        <v>181</v>
      </c>
      <c r="B187" s="236">
        <f t="shared" ref="B187:Q187" si="28">IF(B$91=0,0,B$91/B$60)</f>
        <v>0.11836586461230654</v>
      </c>
      <c r="C187" s="236">
        <f t="shared" si="28"/>
        <v>0.1176530673342089</v>
      </c>
      <c r="D187" s="236">
        <f t="shared" si="28"/>
        <v>0.11830190533007548</v>
      </c>
      <c r="E187" s="236">
        <f t="shared" si="28"/>
        <v>0.11695329740940416</v>
      </c>
      <c r="F187" s="236">
        <f t="shared" si="28"/>
        <v>0.11894034277727629</v>
      </c>
      <c r="G187" s="236">
        <f t="shared" si="28"/>
        <v>0.11861599871570495</v>
      </c>
      <c r="H187" s="236">
        <f t="shared" si="28"/>
        <v>0.11833563139817087</v>
      </c>
      <c r="I187" s="236">
        <f t="shared" si="28"/>
        <v>0.11551672337849588</v>
      </c>
      <c r="J187" s="236">
        <f t="shared" si="28"/>
        <v>0.1178326603257198</v>
      </c>
      <c r="K187" s="236">
        <f t="shared" si="28"/>
        <v>0.11644953002802506</v>
      </c>
      <c r="L187" s="236">
        <f t="shared" si="28"/>
        <v>0.11852021759071679</v>
      </c>
      <c r="M187" s="236">
        <f t="shared" si="28"/>
        <v>0.11924979147720922</v>
      </c>
      <c r="N187" s="236">
        <f t="shared" si="28"/>
        <v>0.11901160282989584</v>
      </c>
      <c r="O187" s="236">
        <f t="shared" si="28"/>
        <v>0.11765579287166567</v>
      </c>
      <c r="P187" s="236">
        <f t="shared" si="28"/>
        <v>0.11736231601937815</v>
      </c>
      <c r="Q187" s="236">
        <f t="shared" si="28"/>
        <v>0.11739068322277393</v>
      </c>
    </row>
    <row r="188" spans="1:17" x14ac:dyDescent="0.25">
      <c r="A188" s="142" t="s">
        <v>189</v>
      </c>
      <c r="B188" s="235">
        <f t="shared" ref="B188:Q188" si="29">IF(B$92=0,0,B$92/B$60)</f>
        <v>4.3409889079161837E-2</v>
      </c>
      <c r="C188" s="235">
        <f t="shared" si="29"/>
        <v>4.4709084137898883E-2</v>
      </c>
      <c r="D188" s="235">
        <f t="shared" si="29"/>
        <v>4.4303565909324549E-2</v>
      </c>
      <c r="E188" s="235">
        <f t="shared" si="29"/>
        <v>4.7937845926721401E-2</v>
      </c>
      <c r="F188" s="235">
        <f t="shared" si="29"/>
        <v>4.5092397262939551E-2</v>
      </c>
      <c r="G188" s="235">
        <f t="shared" si="29"/>
        <v>4.3165241611667446E-2</v>
      </c>
      <c r="H188" s="235">
        <f t="shared" si="29"/>
        <v>4.0555592652261906E-2</v>
      </c>
      <c r="I188" s="235">
        <f t="shared" si="29"/>
        <v>4.3928732765519896E-2</v>
      </c>
      <c r="J188" s="235">
        <f t="shared" si="29"/>
        <v>3.869321803786293E-2</v>
      </c>
      <c r="K188" s="235">
        <f t="shared" si="29"/>
        <v>4.0465485141300529E-2</v>
      </c>
      <c r="L188" s="235">
        <f t="shared" si="29"/>
        <v>3.6365044455455124E-2</v>
      </c>
      <c r="M188" s="235">
        <f t="shared" si="29"/>
        <v>3.8495774491563599E-2</v>
      </c>
      <c r="N188" s="235">
        <f t="shared" si="29"/>
        <v>3.8756717757164501E-2</v>
      </c>
      <c r="O188" s="235">
        <f t="shared" si="29"/>
        <v>4.6305664468951173E-2</v>
      </c>
      <c r="P188" s="235">
        <f t="shared" si="29"/>
        <v>4.4425425447999489E-2</v>
      </c>
      <c r="Q188" s="235">
        <f t="shared" si="29"/>
        <v>4.1815629557718489E-2</v>
      </c>
    </row>
    <row r="189" spans="1:17" x14ac:dyDescent="0.25">
      <c r="A189" s="142" t="s">
        <v>188</v>
      </c>
      <c r="B189" s="235">
        <f t="shared" ref="B189:Q189" si="30">IF(B$93=0,0,B$93/B$60)</f>
        <v>4.6839764654456065E-2</v>
      </c>
      <c r="C189" s="235">
        <f t="shared" si="30"/>
        <v>4.7095141655765255E-2</v>
      </c>
      <c r="D189" s="235">
        <f t="shared" si="30"/>
        <v>4.6305805186462941E-2</v>
      </c>
      <c r="E189" s="235">
        <f t="shared" si="30"/>
        <v>4.709029081119738E-2</v>
      </c>
      <c r="F189" s="235">
        <f t="shared" si="30"/>
        <v>4.6214460005485639E-2</v>
      </c>
      <c r="G189" s="235">
        <f t="shared" si="30"/>
        <v>4.5911336481673733E-2</v>
      </c>
      <c r="H189" s="235">
        <f t="shared" si="30"/>
        <v>4.6705364490370049E-2</v>
      </c>
      <c r="I189" s="235">
        <f t="shared" si="30"/>
        <v>4.6820938465861148E-2</v>
      </c>
      <c r="J189" s="235">
        <f t="shared" si="30"/>
        <v>4.8038238119674052E-2</v>
      </c>
      <c r="K189" s="235">
        <f t="shared" si="30"/>
        <v>4.7998210169777976E-2</v>
      </c>
      <c r="L189" s="235">
        <f t="shared" si="30"/>
        <v>4.8879302849057116E-2</v>
      </c>
      <c r="M189" s="235">
        <f t="shared" si="30"/>
        <v>4.8148034529699409E-2</v>
      </c>
      <c r="N189" s="235">
        <f t="shared" si="30"/>
        <v>4.8786032448726438E-2</v>
      </c>
      <c r="O189" s="235">
        <f t="shared" si="30"/>
        <v>4.7502298768819617E-2</v>
      </c>
      <c r="P189" s="235">
        <f t="shared" si="30"/>
        <v>4.6899698834007519E-2</v>
      </c>
      <c r="Q189" s="235">
        <f t="shared" si="30"/>
        <v>4.7850606387559232E-2</v>
      </c>
    </row>
    <row r="190" spans="1:17" x14ac:dyDescent="0.25">
      <c r="A190" s="142" t="s">
        <v>187</v>
      </c>
      <c r="B190" s="235">
        <f t="shared" ref="B190:Q190" si="31">IF(B$104=0,0,B$104/B$60)</f>
        <v>2.8116210878688604E-2</v>
      </c>
      <c r="C190" s="235">
        <f t="shared" si="31"/>
        <v>2.5848841540544773E-2</v>
      </c>
      <c r="D190" s="235">
        <f t="shared" si="31"/>
        <v>2.7692534234288038E-2</v>
      </c>
      <c r="E190" s="235">
        <f t="shared" si="31"/>
        <v>2.1925160671485391E-2</v>
      </c>
      <c r="F190" s="235">
        <f t="shared" si="31"/>
        <v>2.7633485508851117E-2</v>
      </c>
      <c r="G190" s="235">
        <f t="shared" si="31"/>
        <v>2.9539420622363789E-2</v>
      </c>
      <c r="H190" s="235">
        <f t="shared" si="31"/>
        <v>3.1074674255538944E-2</v>
      </c>
      <c r="I190" s="235">
        <f t="shared" si="31"/>
        <v>2.4767052147114787E-2</v>
      </c>
      <c r="J190" s="235">
        <f t="shared" si="31"/>
        <v>3.1101204168182794E-2</v>
      </c>
      <c r="K190" s="235">
        <f t="shared" si="31"/>
        <v>2.7985834716946566E-2</v>
      </c>
      <c r="L190" s="235">
        <f t="shared" si="31"/>
        <v>3.3275870286204559E-2</v>
      </c>
      <c r="M190" s="235">
        <f t="shared" si="31"/>
        <v>3.2605982455946231E-2</v>
      </c>
      <c r="N190" s="235">
        <f t="shared" si="31"/>
        <v>3.1468852624004881E-2</v>
      </c>
      <c r="O190" s="235">
        <f t="shared" si="31"/>
        <v>2.3847829633894885E-2</v>
      </c>
      <c r="P190" s="235">
        <f t="shared" si="31"/>
        <v>2.6037191737371138E-2</v>
      </c>
      <c r="Q190" s="235">
        <f t="shared" si="31"/>
        <v>2.7724447277496237E-2</v>
      </c>
    </row>
    <row r="191" spans="1:17" x14ac:dyDescent="0.25">
      <c r="A191" s="72" t="s">
        <v>180</v>
      </c>
      <c r="B191" s="234">
        <f t="shared" ref="B191:Q191" si="32">IF(B$105=0,0,B$105/B$60)</f>
        <v>0.15499164205418445</v>
      </c>
      <c r="C191" s="234">
        <f t="shared" si="32"/>
        <v>0.15458047630612851</v>
      </c>
      <c r="D191" s="234">
        <f t="shared" si="32"/>
        <v>0.15426464785685937</v>
      </c>
      <c r="E191" s="234">
        <f t="shared" si="32"/>
        <v>0.15560528336956028</v>
      </c>
      <c r="F191" s="234">
        <f t="shared" si="32"/>
        <v>0.15315600090708753</v>
      </c>
      <c r="G191" s="234">
        <f t="shared" si="32"/>
        <v>0.15210024550884912</v>
      </c>
      <c r="H191" s="234">
        <f t="shared" si="32"/>
        <v>0.15042679916868126</v>
      </c>
      <c r="I191" s="234">
        <f t="shared" si="32"/>
        <v>0.15476608091242389</v>
      </c>
      <c r="J191" s="234">
        <f t="shared" si="32"/>
        <v>0.15249272134471878</v>
      </c>
      <c r="K191" s="234">
        <f t="shared" si="32"/>
        <v>0.15446339442567714</v>
      </c>
      <c r="L191" s="234">
        <f t="shared" si="32"/>
        <v>0.15163667353860294</v>
      </c>
      <c r="M191" s="234">
        <f t="shared" si="32"/>
        <v>0.15344998568743451</v>
      </c>
      <c r="N191" s="234">
        <f t="shared" si="32"/>
        <v>0.15047806585386408</v>
      </c>
      <c r="O191" s="234">
        <f t="shared" si="32"/>
        <v>0.15446923764155304</v>
      </c>
      <c r="P191" s="234">
        <f t="shared" si="32"/>
        <v>0.15640926428333476</v>
      </c>
      <c r="Q191" s="234">
        <f t="shared" si="32"/>
        <v>0.1593328299151277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40</v>
      </c>
      <c r="B194" s="77">
        <f t="shared" ref="B194:Q194" si="33">SUM(B$195:B$199,B$201:B$202,B$204:B$205,B$207:B$210)</f>
        <v>1</v>
      </c>
      <c r="C194" s="77">
        <f t="shared" si="33"/>
        <v>0.99999999999999989</v>
      </c>
      <c r="D194" s="77">
        <f t="shared" si="33"/>
        <v>1</v>
      </c>
      <c r="E194" s="77">
        <f t="shared" si="33"/>
        <v>0.99999999999999989</v>
      </c>
      <c r="F194" s="77">
        <f t="shared" si="33"/>
        <v>1.0000000000000002</v>
      </c>
      <c r="G194" s="77">
        <f t="shared" si="33"/>
        <v>1</v>
      </c>
      <c r="H194" s="77">
        <f t="shared" si="33"/>
        <v>1</v>
      </c>
      <c r="I194" s="77">
        <f t="shared" si="33"/>
        <v>0.99999999999999967</v>
      </c>
      <c r="J194" s="77">
        <f t="shared" si="33"/>
        <v>0.99999999999999978</v>
      </c>
      <c r="K194" s="77">
        <f t="shared" si="33"/>
        <v>0.99999999999999978</v>
      </c>
      <c r="L194" s="77">
        <f t="shared" si="33"/>
        <v>0.99999999999999989</v>
      </c>
      <c r="M194" s="77">
        <f t="shared" si="33"/>
        <v>0.99999999999999978</v>
      </c>
      <c r="N194" s="77">
        <f t="shared" si="33"/>
        <v>0.99999999999999989</v>
      </c>
      <c r="O194" s="77">
        <f t="shared" si="33"/>
        <v>0.99999999999999989</v>
      </c>
      <c r="P194" s="77">
        <f t="shared" si="33"/>
        <v>1</v>
      </c>
      <c r="Q194" s="77">
        <f t="shared" si="33"/>
        <v>0.99999999999999967</v>
      </c>
    </row>
    <row r="195" spans="1:17" x14ac:dyDescent="0.25">
      <c r="A195" s="132" t="s">
        <v>84</v>
      </c>
      <c r="B195" s="240">
        <f t="shared" ref="B195:Q195" si="34">IF(B$109=0,0,B$109/B$108)</f>
        <v>9.0091888471653999E-3</v>
      </c>
      <c r="C195" s="240">
        <f t="shared" si="34"/>
        <v>9.0723435019216814E-3</v>
      </c>
      <c r="D195" s="240">
        <f t="shared" si="34"/>
        <v>9.0617504481156214E-3</v>
      </c>
      <c r="E195" s="240">
        <f t="shared" si="34"/>
        <v>9.0987192145131068E-3</v>
      </c>
      <c r="F195" s="240">
        <f t="shared" si="34"/>
        <v>9.0237495738437999E-3</v>
      </c>
      <c r="G195" s="240">
        <f t="shared" si="34"/>
        <v>9.0146799812006739E-3</v>
      </c>
      <c r="H195" s="240">
        <f t="shared" si="34"/>
        <v>8.9853859964492359E-3</v>
      </c>
      <c r="I195" s="240">
        <f t="shared" si="34"/>
        <v>9.0224708172454843E-3</v>
      </c>
      <c r="J195" s="240">
        <f t="shared" si="34"/>
        <v>8.971032301523206E-3</v>
      </c>
      <c r="K195" s="240">
        <f t="shared" si="34"/>
        <v>9.0432913864007518E-3</v>
      </c>
      <c r="L195" s="240">
        <f t="shared" si="34"/>
        <v>8.9734022122697748E-3</v>
      </c>
      <c r="M195" s="240">
        <f t="shared" si="34"/>
        <v>8.9454848899258831E-3</v>
      </c>
      <c r="N195" s="240">
        <f t="shared" si="34"/>
        <v>8.9650901950988782E-3</v>
      </c>
      <c r="O195" s="240">
        <f t="shared" si="34"/>
        <v>9.0385928123981728E-3</v>
      </c>
      <c r="P195" s="240">
        <f t="shared" si="34"/>
        <v>9.0246450973578418E-3</v>
      </c>
      <c r="Q195" s="240">
        <f t="shared" si="34"/>
        <v>9.0101714774712179E-3</v>
      </c>
    </row>
    <row r="196" spans="1:17" x14ac:dyDescent="0.25">
      <c r="A196" s="76" t="s">
        <v>83</v>
      </c>
      <c r="B196" s="239">
        <f t="shared" ref="B196:Q196" si="35">IF(B$110=0,0,B$110/B$108)</f>
        <v>1.5613609137930721E-2</v>
      </c>
      <c r="C196" s="239">
        <f t="shared" si="35"/>
        <v>1.546494239362866E-2</v>
      </c>
      <c r="D196" s="239">
        <f t="shared" si="35"/>
        <v>1.5362601301679012E-2</v>
      </c>
      <c r="E196" s="239">
        <f t="shared" si="35"/>
        <v>1.5486692612069534E-2</v>
      </c>
      <c r="F196" s="239">
        <f t="shared" si="35"/>
        <v>1.5428351831520293E-2</v>
      </c>
      <c r="G196" s="239">
        <f t="shared" si="35"/>
        <v>1.5321581812435162E-2</v>
      </c>
      <c r="H196" s="239">
        <f t="shared" si="35"/>
        <v>1.5310083504897487E-2</v>
      </c>
      <c r="I196" s="239">
        <f t="shared" si="35"/>
        <v>1.5554905224342407E-2</v>
      </c>
      <c r="J196" s="239">
        <f t="shared" si="35"/>
        <v>1.5505743619094061E-2</v>
      </c>
      <c r="K196" s="239">
        <f t="shared" si="35"/>
        <v>1.538306621637393E-2</v>
      </c>
      <c r="L196" s="239">
        <f t="shared" si="35"/>
        <v>1.5318519466433922E-2</v>
      </c>
      <c r="M196" s="239">
        <f t="shared" si="35"/>
        <v>1.5530027657805406E-2</v>
      </c>
      <c r="N196" s="239">
        <f t="shared" si="35"/>
        <v>1.5605623496022767E-2</v>
      </c>
      <c r="O196" s="239">
        <f t="shared" si="35"/>
        <v>1.5700192153977437E-2</v>
      </c>
      <c r="P196" s="239">
        <f t="shared" si="35"/>
        <v>1.5694904899070661E-2</v>
      </c>
      <c r="Q196" s="239">
        <f t="shared" si="35"/>
        <v>1.5648814657006158E-2</v>
      </c>
    </row>
    <row r="197" spans="1:17" x14ac:dyDescent="0.25">
      <c r="A197" s="76" t="s">
        <v>82</v>
      </c>
      <c r="B197" s="239">
        <f t="shared" ref="B197:Q197" si="36">IF(B$111=0,0,B$111/B$108)</f>
        <v>1.4482249577784096E-2</v>
      </c>
      <c r="C197" s="239">
        <f t="shared" si="36"/>
        <v>1.4346262562212005E-2</v>
      </c>
      <c r="D197" s="239">
        <f t="shared" si="36"/>
        <v>1.4261797696522922E-2</v>
      </c>
      <c r="E197" s="239">
        <f t="shared" si="36"/>
        <v>1.4376004805375443E-2</v>
      </c>
      <c r="F197" s="239">
        <f t="shared" si="36"/>
        <v>1.4321615473333445E-2</v>
      </c>
      <c r="G197" s="239">
        <f t="shared" si="36"/>
        <v>1.4239694341578377E-2</v>
      </c>
      <c r="H197" s="239">
        <f t="shared" si="36"/>
        <v>1.4222872961691823E-2</v>
      </c>
      <c r="I197" s="239">
        <f t="shared" si="36"/>
        <v>1.4495084785899096E-2</v>
      </c>
      <c r="J197" s="239">
        <f t="shared" si="36"/>
        <v>1.4409080508876701E-2</v>
      </c>
      <c r="K197" s="239">
        <f t="shared" si="36"/>
        <v>1.4346954385919635E-2</v>
      </c>
      <c r="L197" s="239">
        <f t="shared" si="36"/>
        <v>1.4280791052778002E-2</v>
      </c>
      <c r="M197" s="239">
        <f t="shared" si="36"/>
        <v>1.4416258703598216E-2</v>
      </c>
      <c r="N197" s="239">
        <f t="shared" si="36"/>
        <v>1.4510330222442757E-2</v>
      </c>
      <c r="O197" s="239">
        <f t="shared" si="36"/>
        <v>1.4618202961476921E-2</v>
      </c>
      <c r="P197" s="239">
        <f t="shared" si="36"/>
        <v>1.4605317528006461E-2</v>
      </c>
      <c r="Q197" s="239">
        <f t="shared" si="36"/>
        <v>1.4536694292321271E-2</v>
      </c>
    </row>
    <row r="198" spans="1:17" x14ac:dyDescent="0.25">
      <c r="A198" s="76" t="s">
        <v>81</v>
      </c>
      <c r="B198" s="239">
        <f t="shared" ref="B198:Q198" si="37">IF(B$112=0,0,B$112/B$108)</f>
        <v>8.8016535464248952E-2</v>
      </c>
      <c r="C198" s="239">
        <f t="shared" si="37"/>
        <v>8.7707510264797645E-2</v>
      </c>
      <c r="D198" s="239">
        <f t="shared" si="37"/>
        <v>8.7288324644965706E-2</v>
      </c>
      <c r="E198" s="239">
        <f t="shared" si="37"/>
        <v>8.7873022931490394E-2</v>
      </c>
      <c r="F198" s="239">
        <f t="shared" si="37"/>
        <v>8.7374631021406343E-2</v>
      </c>
      <c r="G198" s="239">
        <f t="shared" si="37"/>
        <v>8.6888731504562611E-2</v>
      </c>
      <c r="H198" s="239">
        <f t="shared" si="37"/>
        <v>8.6786096836795903E-2</v>
      </c>
      <c r="I198" s="239">
        <f t="shared" si="37"/>
        <v>8.7652045228494929E-2</v>
      </c>
      <c r="J198" s="239">
        <f t="shared" si="37"/>
        <v>8.7499620879564685E-2</v>
      </c>
      <c r="K198" s="239">
        <f t="shared" si="37"/>
        <v>8.7005681860633857E-2</v>
      </c>
      <c r="L198" s="239">
        <f t="shared" si="37"/>
        <v>8.6614141228845296E-2</v>
      </c>
      <c r="M198" s="239">
        <f t="shared" si="37"/>
        <v>8.7590559649539559E-2</v>
      </c>
      <c r="N198" s="239">
        <f t="shared" si="37"/>
        <v>8.7868385146242525E-2</v>
      </c>
      <c r="O198" s="239">
        <f t="shared" si="37"/>
        <v>8.8386750684310997E-2</v>
      </c>
      <c r="P198" s="239">
        <f t="shared" si="37"/>
        <v>8.8423914125087724E-2</v>
      </c>
      <c r="Q198" s="239">
        <f t="shared" si="37"/>
        <v>8.8343821101167758E-2</v>
      </c>
    </row>
    <row r="199" spans="1:17" x14ac:dyDescent="0.25">
      <c r="A199" s="129" t="s">
        <v>80</v>
      </c>
      <c r="B199" s="238">
        <f t="shared" ref="B199:Q199" si="38">IF(B$113=0,0,B$113/B$108)</f>
        <v>4.1259617216088833E-2</v>
      </c>
      <c r="C199" s="238">
        <f t="shared" si="38"/>
        <v>4.1461183848585999E-2</v>
      </c>
      <c r="D199" s="238">
        <f t="shared" si="38"/>
        <v>4.141259541459489E-2</v>
      </c>
      <c r="E199" s="238">
        <f t="shared" si="38"/>
        <v>4.1490775775132001E-2</v>
      </c>
      <c r="F199" s="238">
        <f t="shared" si="38"/>
        <v>4.0743220449448343E-2</v>
      </c>
      <c r="G199" s="238">
        <f t="shared" si="38"/>
        <v>4.0642833135563355E-2</v>
      </c>
      <c r="H199" s="238">
        <f t="shared" si="38"/>
        <v>4.0632149389786973E-2</v>
      </c>
      <c r="I199" s="238">
        <f t="shared" si="38"/>
        <v>4.0787835432777669E-2</v>
      </c>
      <c r="J199" s="238">
        <f t="shared" si="38"/>
        <v>4.0440386761043501E-2</v>
      </c>
      <c r="K199" s="238">
        <f t="shared" si="38"/>
        <v>4.1364033340336094E-2</v>
      </c>
      <c r="L199" s="238">
        <f t="shared" si="38"/>
        <v>4.1046018957962317E-2</v>
      </c>
      <c r="M199" s="238">
        <f t="shared" si="38"/>
        <v>4.0768644120747079E-2</v>
      </c>
      <c r="N199" s="238">
        <f t="shared" si="38"/>
        <v>4.0931340618330057E-2</v>
      </c>
      <c r="O199" s="238">
        <f t="shared" si="38"/>
        <v>4.0943950836220919E-2</v>
      </c>
      <c r="P199" s="238">
        <f t="shared" si="38"/>
        <v>4.0875898315951363E-2</v>
      </c>
      <c r="Q199" s="238">
        <f t="shared" si="38"/>
        <v>4.0876790400006156E-2</v>
      </c>
    </row>
    <row r="200" spans="1:17" x14ac:dyDescent="0.25">
      <c r="A200" s="127" t="s">
        <v>184</v>
      </c>
      <c r="B200" s="237">
        <f t="shared" ref="B200:Q200" si="39">IF(B$118=0,0,B$118/B$108)</f>
        <v>0.12512891484235747</v>
      </c>
      <c r="C200" s="237">
        <f t="shared" si="39"/>
        <v>0.12774705321506771</v>
      </c>
      <c r="D200" s="237">
        <f t="shared" si="39"/>
        <v>0.1282595166429813</v>
      </c>
      <c r="E200" s="237">
        <f t="shared" si="39"/>
        <v>0.12810282747142718</v>
      </c>
      <c r="F200" s="237">
        <f t="shared" si="39"/>
        <v>0.12721494793044907</v>
      </c>
      <c r="G200" s="237">
        <f t="shared" si="39"/>
        <v>0.12704586974195164</v>
      </c>
      <c r="H200" s="237">
        <f t="shared" si="39"/>
        <v>0.12589403270933011</v>
      </c>
      <c r="I200" s="237">
        <f t="shared" si="39"/>
        <v>0.12243069251186897</v>
      </c>
      <c r="J200" s="237">
        <f t="shared" si="39"/>
        <v>0.12244005441957033</v>
      </c>
      <c r="K200" s="237">
        <f t="shared" si="39"/>
        <v>0.12309753468277704</v>
      </c>
      <c r="L200" s="237">
        <f t="shared" si="39"/>
        <v>0.12446191576911203</v>
      </c>
      <c r="M200" s="237">
        <f t="shared" si="39"/>
        <v>0.12286438877318132</v>
      </c>
      <c r="N200" s="237">
        <f t="shared" si="39"/>
        <v>0.12015068043393808</v>
      </c>
      <c r="O200" s="237">
        <f t="shared" si="39"/>
        <v>0.1213976396519813</v>
      </c>
      <c r="P200" s="237">
        <f t="shared" si="39"/>
        <v>0.12223994599434596</v>
      </c>
      <c r="Q200" s="237">
        <f t="shared" si="39"/>
        <v>0.12416150026202953</v>
      </c>
    </row>
    <row r="201" spans="1:17" x14ac:dyDescent="0.25">
      <c r="A201" s="142" t="s">
        <v>193</v>
      </c>
      <c r="B201" s="235">
        <f t="shared" ref="B201:Q201" si="40">IF(B$119=0,0,B$119/B$108)</f>
        <v>0.109110251423279</v>
      </c>
      <c r="C201" s="235">
        <f t="shared" si="40"/>
        <v>0.1116048353584238</v>
      </c>
      <c r="D201" s="235">
        <f t="shared" si="40"/>
        <v>0.11217104663893797</v>
      </c>
      <c r="E201" s="235">
        <f t="shared" si="40"/>
        <v>0.11192949713230958</v>
      </c>
      <c r="F201" s="235">
        <f t="shared" si="40"/>
        <v>0.11115378145354764</v>
      </c>
      <c r="G201" s="235">
        <f t="shared" si="40"/>
        <v>0.11103196749567847</v>
      </c>
      <c r="H201" s="235">
        <f t="shared" si="40"/>
        <v>0.10996571143288285</v>
      </c>
      <c r="I201" s="235">
        <f t="shared" si="40"/>
        <v>0.10644690630217439</v>
      </c>
      <c r="J201" s="235">
        <f t="shared" si="40"/>
        <v>0.10660149863485632</v>
      </c>
      <c r="K201" s="235">
        <f t="shared" si="40"/>
        <v>0.10719935938244317</v>
      </c>
      <c r="L201" s="235">
        <f t="shared" si="40"/>
        <v>0.10864815324166673</v>
      </c>
      <c r="M201" s="235">
        <f t="shared" si="40"/>
        <v>0.10711080199951693</v>
      </c>
      <c r="N201" s="235">
        <f t="shared" si="40"/>
        <v>0.10443497618133189</v>
      </c>
      <c r="O201" s="235">
        <f t="shared" si="40"/>
        <v>0.10544484873722644</v>
      </c>
      <c r="P201" s="235">
        <f t="shared" si="40"/>
        <v>0.10644054854801803</v>
      </c>
      <c r="Q201" s="235">
        <f t="shared" si="40"/>
        <v>0.10837673704388476</v>
      </c>
    </row>
    <row r="202" spans="1:17" x14ac:dyDescent="0.25">
      <c r="A202" s="142" t="s">
        <v>192</v>
      </c>
      <c r="B202" s="235">
        <f t="shared" ref="B202:Q202" si="41">IF(B$130=0,0,B$130/B$108)</f>
        <v>1.6018663419078524E-2</v>
      </c>
      <c r="C202" s="235">
        <f t="shared" si="41"/>
        <v>1.6142217856643892E-2</v>
      </c>
      <c r="D202" s="235">
        <f t="shared" si="41"/>
        <v>1.6088470004043311E-2</v>
      </c>
      <c r="E202" s="235">
        <f t="shared" si="41"/>
        <v>1.6173330339117577E-2</v>
      </c>
      <c r="F202" s="235">
        <f t="shared" si="41"/>
        <v>1.6061166476901426E-2</v>
      </c>
      <c r="G202" s="235">
        <f t="shared" si="41"/>
        <v>1.6013902246273182E-2</v>
      </c>
      <c r="H202" s="235">
        <f t="shared" si="41"/>
        <v>1.592832127644728E-2</v>
      </c>
      <c r="I202" s="235">
        <f t="shared" si="41"/>
        <v>1.598378620969455E-2</v>
      </c>
      <c r="J202" s="235">
        <f t="shared" si="41"/>
        <v>1.5838555784713992E-2</v>
      </c>
      <c r="K202" s="235">
        <f t="shared" si="41"/>
        <v>1.5898175300333862E-2</v>
      </c>
      <c r="L202" s="235">
        <f t="shared" si="41"/>
        <v>1.5813762527445339E-2</v>
      </c>
      <c r="M202" s="235">
        <f t="shared" si="41"/>
        <v>1.5753586773664435E-2</v>
      </c>
      <c r="N202" s="235">
        <f t="shared" si="41"/>
        <v>1.5715704252606173E-2</v>
      </c>
      <c r="O202" s="235">
        <f t="shared" si="41"/>
        <v>1.5952790914754853E-2</v>
      </c>
      <c r="P202" s="235">
        <f t="shared" si="41"/>
        <v>1.5799397446327922E-2</v>
      </c>
      <c r="Q202" s="235">
        <f t="shared" si="41"/>
        <v>1.5784763218144746E-2</v>
      </c>
    </row>
    <row r="203" spans="1:17" x14ac:dyDescent="0.25">
      <c r="A203" s="127" t="s">
        <v>182</v>
      </c>
      <c r="B203" s="237">
        <f t="shared" ref="B203:Q203" si="42">IF(B$131=0,0,B$131/B$108)</f>
        <v>0.18990998783070451</v>
      </c>
      <c r="C203" s="237">
        <f t="shared" si="42"/>
        <v>0.19361400794071792</v>
      </c>
      <c r="D203" s="237">
        <f t="shared" si="42"/>
        <v>0.19590282909480508</v>
      </c>
      <c r="E203" s="237">
        <f t="shared" si="42"/>
        <v>0.19406861011313503</v>
      </c>
      <c r="F203" s="237">
        <f t="shared" si="42"/>
        <v>0.19410180694356963</v>
      </c>
      <c r="G203" s="237">
        <f t="shared" si="42"/>
        <v>0.1960243922971977</v>
      </c>
      <c r="H203" s="237">
        <f t="shared" si="42"/>
        <v>0.19655918498651009</v>
      </c>
      <c r="I203" s="237">
        <f t="shared" si="42"/>
        <v>0.19363311652788662</v>
      </c>
      <c r="J203" s="237">
        <f t="shared" si="42"/>
        <v>0.19441687019789358</v>
      </c>
      <c r="K203" s="237">
        <f t="shared" si="42"/>
        <v>0.19692673124419452</v>
      </c>
      <c r="L203" s="237">
        <f t="shared" si="42"/>
        <v>0.19752791185300372</v>
      </c>
      <c r="M203" s="237">
        <f t="shared" si="42"/>
        <v>0.19401516259644336</v>
      </c>
      <c r="N203" s="237">
        <f t="shared" si="42"/>
        <v>0.19334688341868464</v>
      </c>
      <c r="O203" s="237">
        <f t="shared" si="42"/>
        <v>0.1917498187189409</v>
      </c>
      <c r="P203" s="237">
        <f t="shared" si="42"/>
        <v>0.190634197811587</v>
      </c>
      <c r="Q203" s="237">
        <f t="shared" si="42"/>
        <v>0.19133117969535035</v>
      </c>
    </row>
    <row r="204" spans="1:17" x14ac:dyDescent="0.25">
      <c r="A204" s="142" t="s">
        <v>191</v>
      </c>
      <c r="B204" s="235">
        <f t="shared" ref="B204:Q204" si="43">IF(B$132=0,0,B$132/B$108)</f>
        <v>0.13459515080541631</v>
      </c>
      <c r="C204" s="235">
        <f t="shared" si="43"/>
        <v>0.14479274451488355</v>
      </c>
      <c r="D204" s="235">
        <f t="shared" si="43"/>
        <v>0.14214270503924459</v>
      </c>
      <c r="E204" s="235">
        <f t="shared" si="43"/>
        <v>0.15118029557566928</v>
      </c>
      <c r="F204" s="235">
        <f t="shared" si="43"/>
        <v>0.13643301699911065</v>
      </c>
      <c r="G204" s="235">
        <f t="shared" si="43"/>
        <v>0.13004280233553844</v>
      </c>
      <c r="H204" s="235">
        <f t="shared" si="43"/>
        <v>0.12065496746230482</v>
      </c>
      <c r="I204" s="235">
        <f t="shared" si="43"/>
        <v>0.12242094452069439</v>
      </c>
      <c r="J204" s="235">
        <f t="shared" si="43"/>
        <v>0.10872155723945646</v>
      </c>
      <c r="K204" s="235">
        <f t="shared" si="43"/>
        <v>0.11975028727168893</v>
      </c>
      <c r="L204" s="235">
        <f t="shared" si="43"/>
        <v>0.10514403829805107</v>
      </c>
      <c r="M204" s="235">
        <f t="shared" si="43"/>
        <v>9.5195855556831466E-2</v>
      </c>
      <c r="N204" s="235">
        <f t="shared" si="43"/>
        <v>9.8850779987051773E-2</v>
      </c>
      <c r="O204" s="235">
        <f t="shared" si="43"/>
        <v>0.11274149789927623</v>
      </c>
      <c r="P204" s="235">
        <f t="shared" si="43"/>
        <v>0.11464838430483953</v>
      </c>
      <c r="Q204" s="235">
        <f t="shared" si="43"/>
        <v>0.11184069923472006</v>
      </c>
    </row>
    <row r="205" spans="1:17" x14ac:dyDescent="0.25">
      <c r="A205" s="142" t="s">
        <v>190</v>
      </c>
      <c r="B205" s="235">
        <f t="shared" ref="B205:Q205" si="44">IF(B$138=0,0,B$138/B$108)</f>
        <v>5.5314837025288194E-2</v>
      </c>
      <c r="C205" s="235">
        <f t="shared" si="44"/>
        <v>4.8821263425834316E-2</v>
      </c>
      <c r="D205" s="235">
        <f t="shared" si="44"/>
        <v>5.3760124055560542E-2</v>
      </c>
      <c r="E205" s="235">
        <f t="shared" si="44"/>
        <v>4.2888314537465708E-2</v>
      </c>
      <c r="F205" s="235">
        <f t="shared" si="44"/>
        <v>5.7668789944459016E-2</v>
      </c>
      <c r="G205" s="235">
        <f t="shared" si="44"/>
        <v>6.5981589961659315E-2</v>
      </c>
      <c r="H205" s="235">
        <f t="shared" si="44"/>
        <v>7.5904217524205245E-2</v>
      </c>
      <c r="I205" s="235">
        <f t="shared" si="44"/>
        <v>7.1212172007192126E-2</v>
      </c>
      <c r="J205" s="235">
        <f t="shared" si="44"/>
        <v>8.5695312958437131E-2</v>
      </c>
      <c r="K205" s="235">
        <f t="shared" si="44"/>
        <v>7.7176443972505615E-2</v>
      </c>
      <c r="L205" s="235">
        <f t="shared" si="44"/>
        <v>9.2383873554952617E-2</v>
      </c>
      <c r="M205" s="235">
        <f t="shared" si="44"/>
        <v>9.8819307039611851E-2</v>
      </c>
      <c r="N205" s="235">
        <f t="shared" si="44"/>
        <v>9.4496103431632908E-2</v>
      </c>
      <c r="O205" s="235">
        <f t="shared" si="44"/>
        <v>7.9008320819664621E-2</v>
      </c>
      <c r="P205" s="235">
        <f t="shared" si="44"/>
        <v>7.5985813506747421E-2</v>
      </c>
      <c r="Q205" s="235">
        <f t="shared" si="44"/>
        <v>7.9490480460630286E-2</v>
      </c>
    </row>
    <row r="206" spans="1:17" x14ac:dyDescent="0.25">
      <c r="A206" s="127" t="s">
        <v>181</v>
      </c>
      <c r="B206" s="236">
        <f t="shared" ref="B206:Q206" si="45">IF(B$139=0,0,B$139/B$108)</f>
        <v>0.17144832161081716</v>
      </c>
      <c r="C206" s="236">
        <f t="shared" si="45"/>
        <v>0.16939589449014897</v>
      </c>
      <c r="D206" s="236">
        <f t="shared" si="45"/>
        <v>0.16981145275599233</v>
      </c>
      <c r="E206" s="236">
        <f t="shared" si="45"/>
        <v>0.16756947064975108</v>
      </c>
      <c r="F206" s="236">
        <f t="shared" si="45"/>
        <v>0.17036425419344595</v>
      </c>
      <c r="G206" s="236">
        <f t="shared" si="45"/>
        <v>0.17218125967368061</v>
      </c>
      <c r="H206" s="236">
        <f t="shared" si="45"/>
        <v>0.17377978135417904</v>
      </c>
      <c r="I206" s="236">
        <f t="shared" si="45"/>
        <v>0.17262544284010933</v>
      </c>
      <c r="J206" s="236">
        <f t="shared" si="45"/>
        <v>0.17600129897510947</v>
      </c>
      <c r="K206" s="236">
        <f t="shared" si="45"/>
        <v>0.17387482899822704</v>
      </c>
      <c r="L206" s="236">
        <f t="shared" si="45"/>
        <v>0.17635872574668571</v>
      </c>
      <c r="M206" s="236">
        <f t="shared" si="45"/>
        <v>0.17788431872257862</v>
      </c>
      <c r="N206" s="236">
        <f t="shared" si="45"/>
        <v>0.17728300486874818</v>
      </c>
      <c r="O206" s="236">
        <f t="shared" si="45"/>
        <v>0.17377492998551811</v>
      </c>
      <c r="P206" s="236">
        <f t="shared" si="45"/>
        <v>0.17425373854016557</v>
      </c>
      <c r="Q206" s="236">
        <f t="shared" si="45"/>
        <v>0.17414243837732304</v>
      </c>
    </row>
    <row r="207" spans="1:17" x14ac:dyDescent="0.25">
      <c r="A207" s="142" t="s">
        <v>189</v>
      </c>
      <c r="B207" s="235">
        <f t="shared" ref="B207:Q207" si="46">IF(B$140=0,0,B$140/B$108)</f>
        <v>7.6279073952810528E-2</v>
      </c>
      <c r="C207" s="235">
        <f t="shared" si="46"/>
        <v>7.7044272009623105E-2</v>
      </c>
      <c r="D207" s="235">
        <f t="shared" si="46"/>
        <v>7.4063470702513123E-2</v>
      </c>
      <c r="E207" s="235">
        <f t="shared" si="46"/>
        <v>8.0508932950350554E-2</v>
      </c>
      <c r="F207" s="235">
        <f t="shared" si="46"/>
        <v>7.4513831891751689E-2</v>
      </c>
      <c r="G207" s="235">
        <f t="shared" si="46"/>
        <v>6.9778787032629477E-2</v>
      </c>
      <c r="H207" s="235">
        <f t="shared" si="46"/>
        <v>6.5175687099376919E-2</v>
      </c>
      <c r="I207" s="235">
        <f t="shared" si="46"/>
        <v>7.1427571496599146E-2</v>
      </c>
      <c r="J207" s="235">
        <f t="shared" si="46"/>
        <v>6.3174608321524828E-2</v>
      </c>
      <c r="K207" s="235">
        <f t="shared" si="46"/>
        <v>6.7471163547156765E-2</v>
      </c>
      <c r="L207" s="235">
        <f t="shared" si="46"/>
        <v>5.9887161732961366E-2</v>
      </c>
      <c r="M207" s="235">
        <f t="shared" si="46"/>
        <v>5.6718488268833279E-2</v>
      </c>
      <c r="N207" s="235">
        <f t="shared" si="46"/>
        <v>5.8860308720481855E-2</v>
      </c>
      <c r="O207" s="235">
        <f t="shared" si="46"/>
        <v>6.8998682196958594E-2</v>
      </c>
      <c r="P207" s="235">
        <f t="shared" si="46"/>
        <v>6.8478608353701953E-2</v>
      </c>
      <c r="Q207" s="235">
        <f t="shared" si="46"/>
        <v>6.726059599403926E-2</v>
      </c>
    </row>
    <row r="208" spans="1:17" x14ac:dyDescent="0.25">
      <c r="A208" s="142" t="s">
        <v>188</v>
      </c>
      <c r="B208" s="235">
        <f t="shared" ref="B208:Q208" si="47">IF(B$141=0,0,B$141/B$108)</f>
        <v>5.2323663370220402E-2</v>
      </c>
      <c r="C208" s="235">
        <f t="shared" si="47"/>
        <v>5.5105865602245868E-2</v>
      </c>
      <c r="D208" s="235">
        <f t="shared" si="47"/>
        <v>5.5554533425378895E-2</v>
      </c>
      <c r="E208" s="235">
        <f t="shared" si="47"/>
        <v>5.5176456503435223E-2</v>
      </c>
      <c r="F208" s="235">
        <f t="shared" si="47"/>
        <v>5.4187837670239901E-2</v>
      </c>
      <c r="G208" s="235">
        <f t="shared" si="47"/>
        <v>5.4741048601013031E-2</v>
      </c>
      <c r="H208" s="235">
        <f t="shared" si="47"/>
        <v>5.4007881936125574E-2</v>
      </c>
      <c r="I208" s="235">
        <f t="shared" si="47"/>
        <v>5.11030465440723E-2</v>
      </c>
      <c r="J208" s="235">
        <f t="shared" si="47"/>
        <v>5.1512885309835506E-2</v>
      </c>
      <c r="K208" s="235">
        <f t="shared" si="47"/>
        <v>5.2541352066090105E-2</v>
      </c>
      <c r="L208" s="235">
        <f t="shared" si="47"/>
        <v>5.2737971673984065E-2</v>
      </c>
      <c r="M208" s="235">
        <f t="shared" si="47"/>
        <v>5.1324115162852305E-2</v>
      </c>
      <c r="N208" s="235">
        <f t="shared" si="47"/>
        <v>4.951308370666261E-2</v>
      </c>
      <c r="O208" s="235">
        <f t="shared" si="47"/>
        <v>4.9863990215146946E-2</v>
      </c>
      <c r="P208" s="235">
        <f t="shared" si="47"/>
        <v>5.0510745337884889E-2</v>
      </c>
      <c r="Q208" s="235">
        <f t="shared" si="47"/>
        <v>5.2156652480707791E-2</v>
      </c>
    </row>
    <row r="209" spans="1:17" x14ac:dyDescent="0.25">
      <c r="A209" s="142" t="s">
        <v>187</v>
      </c>
      <c r="B209" s="235">
        <f t="shared" ref="B209:Q209" si="48">IF(B$152=0,0,B$152/B$108)</f>
        <v>4.2845584287786231E-2</v>
      </c>
      <c r="C209" s="235">
        <f t="shared" si="48"/>
        <v>3.7245756878279974E-2</v>
      </c>
      <c r="D209" s="235">
        <f t="shared" si="48"/>
        <v>4.0193448628100342E-2</v>
      </c>
      <c r="E209" s="235">
        <f t="shared" si="48"/>
        <v>3.188408119596528E-2</v>
      </c>
      <c r="F209" s="235">
        <f t="shared" si="48"/>
        <v>4.1662584631454398E-2</v>
      </c>
      <c r="G209" s="235">
        <f t="shared" si="48"/>
        <v>4.7661424040038092E-2</v>
      </c>
      <c r="H209" s="235">
        <f t="shared" si="48"/>
        <v>5.4596212318676562E-2</v>
      </c>
      <c r="I209" s="235">
        <f t="shared" si="48"/>
        <v>5.0094824799437936E-2</v>
      </c>
      <c r="J209" s="235">
        <f t="shared" si="48"/>
        <v>6.131380534374907E-2</v>
      </c>
      <c r="K209" s="235">
        <f t="shared" si="48"/>
        <v>5.3862313384980189E-2</v>
      </c>
      <c r="L209" s="235">
        <f t="shared" si="48"/>
        <v>6.3733592339740242E-2</v>
      </c>
      <c r="M209" s="235">
        <f t="shared" si="48"/>
        <v>6.9841715290892989E-2</v>
      </c>
      <c r="N209" s="235">
        <f t="shared" si="48"/>
        <v>6.8909612441603679E-2</v>
      </c>
      <c r="O209" s="235">
        <f t="shared" si="48"/>
        <v>5.4912257573412629E-2</v>
      </c>
      <c r="P209" s="235">
        <f t="shared" si="48"/>
        <v>5.5264384848578756E-2</v>
      </c>
      <c r="Q209" s="235">
        <f t="shared" si="48"/>
        <v>5.4725189902575987E-2</v>
      </c>
    </row>
    <row r="210" spans="1:17" x14ac:dyDescent="0.25">
      <c r="A210" s="72" t="s">
        <v>180</v>
      </c>
      <c r="B210" s="234">
        <f t="shared" ref="B210:Q210" si="49">IF(B$153=0,0,B$153/B$108)</f>
        <v>0.34513157547290285</v>
      </c>
      <c r="C210" s="234">
        <f t="shared" si="49"/>
        <v>0.34119080178291938</v>
      </c>
      <c r="D210" s="234">
        <f t="shared" si="49"/>
        <v>0.33863913200034312</v>
      </c>
      <c r="E210" s="234">
        <f t="shared" si="49"/>
        <v>0.34193387642710615</v>
      </c>
      <c r="F210" s="234">
        <f t="shared" si="49"/>
        <v>0.34142742258298325</v>
      </c>
      <c r="G210" s="234">
        <f t="shared" si="49"/>
        <v>0.33864095751182982</v>
      </c>
      <c r="H210" s="234">
        <f t="shared" si="49"/>
        <v>0.33783041226035937</v>
      </c>
      <c r="I210" s="234">
        <f t="shared" si="49"/>
        <v>0.34379840663137529</v>
      </c>
      <c r="J210" s="234">
        <f t="shared" si="49"/>
        <v>0.34031591233732428</v>
      </c>
      <c r="K210" s="234">
        <f t="shared" si="49"/>
        <v>0.33895787788513693</v>
      </c>
      <c r="L210" s="234">
        <f t="shared" si="49"/>
        <v>0.33541857371290906</v>
      </c>
      <c r="M210" s="234">
        <f t="shared" si="49"/>
        <v>0.33798515488618042</v>
      </c>
      <c r="N210" s="234">
        <f t="shared" si="49"/>
        <v>0.34133866160049209</v>
      </c>
      <c r="O210" s="234">
        <f t="shared" si="49"/>
        <v>0.34438992219517506</v>
      </c>
      <c r="P210" s="234">
        <f t="shared" si="49"/>
        <v>0.34424743768842747</v>
      </c>
      <c r="Q210" s="234">
        <f t="shared" si="49"/>
        <v>0.34194858973732423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129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195</v>
      </c>
      <c r="B214" s="253">
        <f>IF(B$5=0,0,(B$5-B$15)/(CHI_fec!B$5-CHI_fec!B$15))</f>
        <v>0.47697543768963663</v>
      </c>
      <c r="C214" s="253">
        <f>IF(C$5=0,0,(C$5-C$15)/(CHI_fec!C$5-CHI_fec!C$15))</f>
        <v>0.47615847824898777</v>
      </c>
      <c r="D214" s="253">
        <f>IF(D$5=0,0,(D$5-D$15)/(CHI_fec!D$5-CHI_fec!D$15))</f>
        <v>0.48204549251937617</v>
      </c>
      <c r="E214" s="253">
        <f>IF(E$5=0,0,(E$5-E$15)/(CHI_fec!E$5-CHI_fec!E$15))</f>
        <v>0.48588927635539214</v>
      </c>
      <c r="F214" s="253">
        <f>IF(F$5=0,0,(F$5-F$15)/(CHI_fec!F$5-CHI_fec!F$15))</f>
        <v>0.48929003277869554</v>
      </c>
      <c r="G214" s="253">
        <f>IF(G$5=0,0,(G$5-G$15)/(CHI_fec!G$5-CHI_fec!G$15))</f>
        <v>0.49676375736945322</v>
      </c>
      <c r="H214" s="253">
        <f>IF(H$5=0,0,(H$5-H$15)/(CHI_fec!H$5-CHI_fec!H$15))</f>
        <v>0.49897461093790046</v>
      </c>
      <c r="I214" s="253">
        <f>IF(I$5=0,0,(I$5-I$15)/(CHI_fec!I$5-CHI_fec!I$15))</f>
        <v>0.50406805982553826</v>
      </c>
      <c r="J214" s="253">
        <f>IF(J$5=0,0,(J$5-J$15)/(CHI_fec!J$5-CHI_fec!J$15))</f>
        <v>0.52193425237267688</v>
      </c>
      <c r="K214" s="253">
        <f>IF(K$5=0,0,(K$5-K$15)/(CHI_fec!K$5-CHI_fec!K$15))</f>
        <v>0.52191647353709125</v>
      </c>
      <c r="L214" s="253">
        <f>IF(L$5=0,0,(L$5-L$15)/(CHI_fec!L$5-CHI_fec!L$15))</f>
        <v>0.54315635737901791</v>
      </c>
      <c r="M214" s="253">
        <f>IF(M$5=0,0,(M$5-M$15)/(CHI_fec!M$5-CHI_fec!M$15))</f>
        <v>0.55691393784661325</v>
      </c>
      <c r="N214" s="253">
        <f>IF(N$5=0,0,(N$5-N$15)/(CHI_fec!N$5-CHI_fec!N$15))</f>
        <v>0.5572333958246094</v>
      </c>
      <c r="O214" s="253">
        <f>IF(O$5=0,0,(O$5-O$15)/(CHI_fec!O$5-CHI_fec!O$15))</f>
        <v>0.55904512896633041</v>
      </c>
      <c r="P214" s="253">
        <f>IF(P$5=0,0,(P$5-P$15)/(CHI_fec!P$5-CHI_fec!P$15))</f>
        <v>0.55736536917112323</v>
      </c>
      <c r="Q214" s="253">
        <f>IF(Q$5=0,0,(Q$5-Q$15)/(CHI_fec!Q$5-CHI_fec!Q$15))</f>
        <v>0.57531247248474204</v>
      </c>
    </row>
    <row r="215" spans="1:17" x14ac:dyDescent="0.25">
      <c r="A215" s="132" t="s">
        <v>84</v>
      </c>
      <c r="B215" s="252">
        <f>IF(B$6=0,0,B$6/CHI_fec!B$6)</f>
        <v>0.37901967160993322</v>
      </c>
      <c r="C215" s="252">
        <f>IF(C$6=0,0,C$6/CHI_fec!C$6)</f>
        <v>0.37957154660268716</v>
      </c>
      <c r="D215" s="252">
        <f>IF(D$6=0,0,D$6/CHI_fec!D$6)</f>
        <v>0.38365698902194462</v>
      </c>
      <c r="E215" s="252">
        <f>IF(E$6=0,0,E$6/CHI_fec!E$6)</f>
        <v>0.38758548163871442</v>
      </c>
      <c r="F215" s="252">
        <f>IF(F$6=0,0,F$6/CHI_fec!F$6)</f>
        <v>0.38945296671056079</v>
      </c>
      <c r="G215" s="252">
        <f>IF(G$6=0,0,G$6/CHI_fec!G$6)</f>
        <v>0.39441514220617596</v>
      </c>
      <c r="H215" s="252">
        <f>IF(H$6=0,0,H$6/CHI_fec!H$6)</f>
        <v>0.3954006121342597</v>
      </c>
      <c r="I215" s="252">
        <f>IF(I$6=0,0,I$6/CHI_fec!I$6)</f>
        <v>0.4000254037707317</v>
      </c>
      <c r="J215" s="252">
        <f>IF(J$6=0,0,J$6/CHI_fec!J$6)</f>
        <v>0.41418303747897645</v>
      </c>
      <c r="K215" s="252">
        <f>IF(K$6=0,0,K$6/CHI_fec!K$6)</f>
        <v>0.41438531545181362</v>
      </c>
      <c r="L215" s="252">
        <f>IF(L$6=0,0,L$6/CHI_fec!L$6)</f>
        <v>0.43142692736292793</v>
      </c>
      <c r="M215" s="252">
        <f>IF(M$6=0,0,M$6/CHI_fec!M$6)</f>
        <v>0.44039013351741946</v>
      </c>
      <c r="N215" s="252">
        <f>IF(N$6=0,0,N$6/CHI_fec!N$6)</f>
        <v>0.44095490450496388</v>
      </c>
      <c r="O215" s="252">
        <f>IF(O$6=0,0,O$6/CHI_fec!O$6)</f>
        <v>0.44209644541972176</v>
      </c>
      <c r="P215" s="252">
        <f>IF(P$6=0,0,P$6/CHI_fec!P$6)</f>
        <v>0.44211378742392315</v>
      </c>
      <c r="Q215" s="252">
        <f>IF(Q$6=0,0,Q$6/CHI_fec!Q$6)</f>
        <v>0.45730598036770131</v>
      </c>
    </row>
    <row r="216" spans="1:17" x14ac:dyDescent="0.25">
      <c r="A216" s="76" t="s">
        <v>83</v>
      </c>
      <c r="B216" s="251">
        <f>IF(B$7=0,0,B$7/CHI_fec!B$7)</f>
        <v>0.1004095961158018</v>
      </c>
      <c r="C216" s="251">
        <f>IF(C$7=0,0,C$7/CHI_fec!C$7)</f>
        <v>0.1007201779067991</v>
      </c>
      <c r="D216" s="251">
        <f>IF(D$7=0,0,D$7/CHI_fec!D$7)</f>
        <v>0.10175399799298966</v>
      </c>
      <c r="E216" s="251">
        <f>IF(E$7=0,0,E$7/CHI_fec!E$7)</f>
        <v>0.1029633834483171</v>
      </c>
      <c r="F216" s="251">
        <f>IF(F$7=0,0,F$7/CHI_fec!F$7)</f>
        <v>0.10344770440797327</v>
      </c>
      <c r="G216" s="251">
        <f>IF(G$7=0,0,G$7/CHI_fec!G$7)</f>
        <v>0.10475531869236232</v>
      </c>
      <c r="H216" s="251">
        <f>IF(H$7=0,0,H$7/CHI_fec!H$7)</f>
        <v>0.10498905120788397</v>
      </c>
      <c r="I216" s="251">
        <f>IF(I$7=0,0,I$7/CHI_fec!I$7)</f>
        <v>0.1061780019622999</v>
      </c>
      <c r="J216" s="251">
        <f>IF(J$7=0,0,J$7/CHI_fec!J$7)</f>
        <v>0.11001538527660897</v>
      </c>
      <c r="K216" s="251">
        <f>IF(K$7=0,0,K$7/CHI_fec!K$7)</f>
        <v>0.11012239277626798</v>
      </c>
      <c r="L216" s="251">
        <f>IF(L$7=0,0,L$7/CHI_fec!L$7)</f>
        <v>0.11452778170512488</v>
      </c>
      <c r="M216" s="251">
        <f>IF(M$7=0,0,M$7/CHI_fec!M$7)</f>
        <v>0.11702842035418072</v>
      </c>
      <c r="N216" s="251">
        <f>IF(N$7=0,0,N$7/CHI_fec!N$7)</f>
        <v>0.11700774142477398</v>
      </c>
      <c r="O216" s="251">
        <f>IF(O$7=0,0,O$7/CHI_fec!O$7)</f>
        <v>0.11738727553617864</v>
      </c>
      <c r="P216" s="251">
        <f>IF(P$7=0,0,P$7/CHI_fec!P$7)</f>
        <v>0.11738981046837695</v>
      </c>
      <c r="Q216" s="251">
        <f>IF(Q$7=0,0,Q$7/CHI_fec!Q$7)</f>
        <v>0.12138568078386741</v>
      </c>
    </row>
    <row r="217" spans="1:17" x14ac:dyDescent="0.25">
      <c r="A217" s="76" t="s">
        <v>82</v>
      </c>
      <c r="B217" s="251">
        <f>IF(B$8=0,0,B$8/CHI_fec!B$8)</f>
        <v>0.53863493889769709</v>
      </c>
      <c r="C217" s="251">
        <f>IF(C$8=0,0,C$8/CHI_fec!C$8)</f>
        <v>0.53949500184109356</v>
      </c>
      <c r="D217" s="251">
        <f>IF(D$8=0,0,D$8/CHI_fec!D$8)</f>
        <v>0.54526958078021026</v>
      </c>
      <c r="E217" s="251">
        <f>IF(E$8=0,0,E$8/CHI_fec!E$8)</f>
        <v>0.55119007948816046</v>
      </c>
      <c r="F217" s="251">
        <f>IF(F$8=0,0,F$8/CHI_fec!F$8)</f>
        <v>0.55400720249378943</v>
      </c>
      <c r="G217" s="251">
        <f>IF(G$8=0,0,G$8/CHI_fec!G$8)</f>
        <v>0.56090007945525744</v>
      </c>
      <c r="H217" s="251">
        <f>IF(H$8=0,0,H$8/CHI_fec!H$8)</f>
        <v>0.56144500785845697</v>
      </c>
      <c r="I217" s="251">
        <f>IF(I$8=0,0,I$8/CHI_fec!I$8)</f>
        <v>0.56718932057391036</v>
      </c>
      <c r="J217" s="251">
        <f>IF(J$8=0,0,J$8/CHI_fec!J$8)</f>
        <v>0.5871667587535836</v>
      </c>
      <c r="K217" s="251">
        <f>IF(K$8=0,0,K$8/CHI_fec!K$8)</f>
        <v>0.58750204221424196</v>
      </c>
      <c r="L217" s="251">
        <f>IF(L$8=0,0,L$8/CHI_fec!L$8)</f>
        <v>0.61137964650772558</v>
      </c>
      <c r="M217" s="251">
        <f>IF(M$8=0,0,M$8/CHI_fec!M$8)</f>
        <v>0.6243893936213839</v>
      </c>
      <c r="N217" s="251">
        <f>IF(N$8=0,0,N$8/CHI_fec!N$8)</f>
        <v>0.62496781618032959</v>
      </c>
      <c r="O217" s="251">
        <f>IF(O$8=0,0,O$8/CHI_fec!O$8)</f>
        <v>0.62638129726937652</v>
      </c>
      <c r="P217" s="251">
        <f>IF(P$8=0,0,P$8/CHI_fec!P$8)</f>
        <v>0.62659145338844979</v>
      </c>
      <c r="Q217" s="251">
        <f>IF(Q$8=0,0,Q$8/CHI_fec!Q$8)</f>
        <v>0.64776413425373114</v>
      </c>
    </row>
    <row r="218" spans="1:17" x14ac:dyDescent="0.25">
      <c r="A218" s="76" t="s">
        <v>81</v>
      </c>
      <c r="B218" s="251">
        <f>IF(B$9=0,0,B$9/CHI_fec!B$9)</f>
        <v>0.38680638644863763</v>
      </c>
      <c r="C218" s="251">
        <f>IF(C$9=0,0,C$9/CHI_fec!C$9)</f>
        <v>0.38799629315297385</v>
      </c>
      <c r="D218" s="251">
        <f>IF(D$9=0,0,D$9/CHI_fec!D$9)</f>
        <v>0.39208109389916757</v>
      </c>
      <c r="E218" s="251">
        <f>IF(E$9=0,0,E$9/CHI_fec!E$9)</f>
        <v>0.39698867468548665</v>
      </c>
      <c r="F218" s="251">
        <f>IF(F$9=0,0,F$9/CHI_fec!F$9)</f>
        <v>0.39884652974951046</v>
      </c>
      <c r="G218" s="251">
        <f>IF(G$9=0,0,G$9/CHI_fec!G$9)</f>
        <v>0.40389397049822678</v>
      </c>
      <c r="H218" s="251">
        <f>IF(H$9=0,0,H$9/CHI_fec!H$9)</f>
        <v>0.40478466221407738</v>
      </c>
      <c r="I218" s="251">
        <f>IF(I$9=0,0,I$9/CHI_fec!I$9)</f>
        <v>0.40930720657506869</v>
      </c>
      <c r="J218" s="251">
        <f>IF(J$9=0,0,J$9/CHI_fec!J$9)</f>
        <v>0.42411492961970049</v>
      </c>
      <c r="K218" s="251">
        <f>IF(K$9=0,0,K$9/CHI_fec!K$9)</f>
        <v>0.42465776689865514</v>
      </c>
      <c r="L218" s="251">
        <f>IF(L$9=0,0,L$9/CHI_fec!L$9)</f>
        <v>0.44153715114442882</v>
      </c>
      <c r="M218" s="251">
        <f>IF(M$9=0,0,M$9/CHI_fec!M$9)</f>
        <v>0.45118258058884142</v>
      </c>
      <c r="N218" s="251">
        <f>IF(N$9=0,0,N$9/CHI_fec!N$9)</f>
        <v>0.45108543739872425</v>
      </c>
      <c r="O218" s="251">
        <f>IF(O$9=0,0,O$9/CHI_fec!O$9)</f>
        <v>0.45256134833100514</v>
      </c>
      <c r="P218" s="251">
        <f>IF(P$9=0,0,P$9/CHI_fec!P$9)</f>
        <v>0.4525531749168234</v>
      </c>
      <c r="Q218" s="251">
        <f>IF(Q$9=0,0,Q$9/CHI_fec!Q$9)</f>
        <v>0.46789115298775313</v>
      </c>
    </row>
    <row r="219" spans="1:17" x14ac:dyDescent="0.25">
      <c r="A219" s="129" t="s">
        <v>80</v>
      </c>
      <c r="B219" s="250">
        <f>IF(B$10=0,0,B$10/CHI_fec!B$10)</f>
        <v>0.61759440100111551</v>
      </c>
      <c r="C219" s="250">
        <f>IF(C$10=0,0,C$10/CHI_fec!C$10)</f>
        <v>0.61947837031493125</v>
      </c>
      <c r="D219" s="250">
        <f>IF(D$10=0,0,D$10/CHI_fec!D$10)</f>
        <v>0.62610848208973657</v>
      </c>
      <c r="E219" s="250">
        <f>IF(E$10=0,0,E$10/CHI_fec!E$10)</f>
        <v>0.62971464996601212</v>
      </c>
      <c r="F219" s="250">
        <f>IF(F$10=0,0,F$10/CHI_fec!F$10)</f>
        <v>0.63071979637707387</v>
      </c>
      <c r="G219" s="250">
        <f>IF(G$10=0,0,G$10/CHI_fec!G$10)</f>
        <v>0.63822204081015899</v>
      </c>
      <c r="H219" s="250">
        <f>IF(H$10=0,0,H$10/CHI_fec!H$10)</f>
        <v>0.64051411364312005</v>
      </c>
      <c r="I219" s="250">
        <f>IF(I$10=0,0,I$10/CHI_fec!I$10)</f>
        <v>0.64637854250683802</v>
      </c>
      <c r="J219" s="250">
        <f>IF(J$10=0,0,J$10/CHI_fec!J$10)</f>
        <v>0.66758291856321228</v>
      </c>
      <c r="K219" s="250">
        <f>IF(K$10=0,0,K$10/CHI_fec!K$10)</f>
        <v>0.67667970751611184</v>
      </c>
      <c r="L219" s="250">
        <f>IF(L$10=0,0,L$10/CHI_fec!L$10)</f>
        <v>0.70475544613762797</v>
      </c>
      <c r="M219" s="250">
        <f>IF(M$10=0,0,M$10/CHI_fec!M$10)</f>
        <v>0.71847361013173461</v>
      </c>
      <c r="N219" s="250">
        <f>IF(N$10=0,0,N$10/CHI_fec!N$10)</f>
        <v>0.71833003100150949</v>
      </c>
      <c r="O219" s="250">
        <f>IF(O$10=0,0,O$10/CHI_fec!O$10)</f>
        <v>0.71904167128014573</v>
      </c>
      <c r="P219" s="250">
        <f>IF(P$10=0,0,P$10/CHI_fec!P$10)</f>
        <v>0.71920334456897517</v>
      </c>
      <c r="Q219" s="250">
        <f>IF(Q$10=0,0,Q$10/CHI_fec!Q$10)</f>
        <v>0.74638390971277735</v>
      </c>
    </row>
    <row r="220" spans="1:17" x14ac:dyDescent="0.25">
      <c r="A220" s="232" t="s">
        <v>186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185</v>
      </c>
      <c r="B221" s="249">
        <f>IF(B$24=0,0,B$24/CHI_fec!B$24)</f>
        <v>0.53428089549600533</v>
      </c>
      <c r="C221" s="249">
        <f>IF(C$24=0,0,C$24/CHI_fec!C$24)</f>
        <v>0.53239443986360913</v>
      </c>
      <c r="D221" s="249">
        <f>IF(D$24=0,0,D$24/CHI_fec!D$24)</f>
        <v>0.53846117832457607</v>
      </c>
      <c r="E221" s="249">
        <f>IF(E$24=0,0,E$24/CHI_fec!E$24)</f>
        <v>0.54328137348587202</v>
      </c>
      <c r="F221" s="249">
        <f>IF(F$24=0,0,F$24/CHI_fec!F$24)</f>
        <v>0.54616865535023251</v>
      </c>
      <c r="G221" s="249">
        <f>IF(G$24=0,0,G$24/CHI_fec!G$24)</f>
        <v>0.5557831154910734</v>
      </c>
      <c r="H221" s="249">
        <f>IF(H$24=0,0,H$24/CHI_fec!H$24)</f>
        <v>0.55741406642680835</v>
      </c>
      <c r="I221" s="249">
        <f>IF(I$24=0,0,I$24/CHI_fec!I$24)</f>
        <v>0.56436885744502741</v>
      </c>
      <c r="J221" s="249">
        <f>IF(J$24=0,0,J$24/CHI_fec!J$24)</f>
        <v>0.58418333542753309</v>
      </c>
      <c r="K221" s="249">
        <f>IF(K$24=0,0,K$24/CHI_fec!K$24)</f>
        <v>0.58524617157975345</v>
      </c>
      <c r="L221" s="249">
        <f>IF(L$24=0,0,L$24/CHI_fec!L$24)</f>
        <v>0.60788416462021222</v>
      </c>
      <c r="M221" s="249">
        <f>IF(M$24=0,0,M$24/CHI_fec!M$24)</f>
        <v>0.62298712277347079</v>
      </c>
      <c r="N221" s="249">
        <f>IF(N$24=0,0,N$24/CHI_fec!N$24)</f>
        <v>0.62352183182662657</v>
      </c>
      <c r="O221" s="249">
        <f>IF(O$24=0,0,O$24/CHI_fec!O$24)</f>
        <v>0.62619791511606937</v>
      </c>
      <c r="P221" s="249">
        <f>IF(P$24=0,0,P$24/CHI_fec!P$24)</f>
        <v>0.62521009372205016</v>
      </c>
      <c r="Q221" s="249">
        <f>IF(Q$24=0,0,Q$24/CHI_fec!Q$24)</f>
        <v>0.64509567690673486</v>
      </c>
    </row>
    <row r="222" spans="1:17" x14ac:dyDescent="0.25">
      <c r="A222" s="127" t="s">
        <v>182</v>
      </c>
      <c r="B222" s="249">
        <f>IF(B$35=0,0,B$35/CHI_fec!B$35)</f>
        <v>0.3759165378067279</v>
      </c>
      <c r="C222" s="249">
        <f>IF(C$35=0,0,C$35/CHI_fec!C$35)</f>
        <v>0.37577347411914602</v>
      </c>
      <c r="D222" s="249">
        <f>IF(D$35=0,0,D$35/CHI_fec!D$35)</f>
        <v>0.38134275053668376</v>
      </c>
      <c r="E222" s="249">
        <f>IF(E$35=0,0,E$35/CHI_fec!E$35)</f>
        <v>0.38207485259422702</v>
      </c>
      <c r="F222" s="249">
        <f>IF(F$35=0,0,F$35/CHI_fec!F$35)</f>
        <v>0.38918539899658972</v>
      </c>
      <c r="G222" s="249">
        <f>IF(G$35=0,0,G$35/CHI_fec!G$35)</f>
        <v>0.39502637559671228</v>
      </c>
      <c r="H222" s="249">
        <f>IF(H$35=0,0,H$35/CHI_fec!H$35)</f>
        <v>0.39925880493394439</v>
      </c>
      <c r="I222" s="249">
        <f>IF(I$35=0,0,I$35/CHI_fec!I$35)</f>
        <v>0.40130384527658297</v>
      </c>
      <c r="J222" s="249">
        <f>IF(J$35=0,0,J$35/CHI_fec!J$35)</f>
        <v>0.41823566454292627</v>
      </c>
      <c r="K222" s="249">
        <f>IF(K$35=0,0,K$35/CHI_fec!K$35)</f>
        <v>0.41349111610869244</v>
      </c>
      <c r="L222" s="249">
        <f>IF(L$35=0,0,L$35/CHI_fec!L$35)</f>
        <v>0.44004090239287136</v>
      </c>
      <c r="M222" s="249">
        <f>IF(M$35=0,0,M$35/CHI_fec!M$35)</f>
        <v>0.44798213083207039</v>
      </c>
      <c r="N222" s="249">
        <f>IF(N$35=0,0,N$35/CHI_fec!N$35)</f>
        <v>0.44827557720607641</v>
      </c>
      <c r="O222" s="249">
        <f>IF(O$35=0,0,O$35/CHI_fec!O$35)</f>
        <v>0.44751441099132921</v>
      </c>
      <c r="P222" s="249">
        <f>IF(P$35=0,0,P$35/CHI_fec!P$35)</f>
        <v>0.44552570063046393</v>
      </c>
      <c r="Q222" s="249">
        <f>IF(Q$35=0,0,Q$35/CHI_fec!Q$35)</f>
        <v>0.4621545396851125</v>
      </c>
    </row>
    <row r="223" spans="1:17" x14ac:dyDescent="0.25">
      <c r="A223" s="127" t="s">
        <v>181</v>
      </c>
      <c r="B223" s="248">
        <f>IF(B$43=0,0,B$43/CHI_fec!B$43)</f>
        <v>0.49032803206380143</v>
      </c>
      <c r="C223" s="248">
        <f>IF(C$43=0,0,C$43/CHI_fec!C$43)</f>
        <v>0.48728918022477502</v>
      </c>
      <c r="D223" s="248">
        <f>IF(D$43=0,0,D$43/CHI_fec!D$43)</f>
        <v>0.4939478555425621</v>
      </c>
      <c r="E223" s="248">
        <f>IF(E$43=0,0,E$43/CHI_fec!E$43)</f>
        <v>0.49435588078501075</v>
      </c>
      <c r="F223" s="248">
        <f>IF(F$43=0,0,F$43/CHI_fec!F$43)</f>
        <v>0.50540242895254472</v>
      </c>
      <c r="G223" s="248">
        <f>IF(G$43=0,0,G$43/CHI_fec!G$43)</f>
        <v>0.5167434813932209</v>
      </c>
      <c r="H223" s="248">
        <f>IF(H$43=0,0,H$43/CHI_fec!H$43)</f>
        <v>0.52269012083087463</v>
      </c>
      <c r="I223" s="248">
        <f>IF(I$43=0,0,I$43/CHI_fec!I$43)</f>
        <v>0.5218270686573121</v>
      </c>
      <c r="J223" s="248">
        <f>IF(J$43=0,0,J$43/CHI_fec!J$43)</f>
        <v>0.54786430667463137</v>
      </c>
      <c r="K223" s="248">
        <f>IF(K$43=0,0,K$43/CHI_fec!K$43)</f>
        <v>0.53590050199823036</v>
      </c>
      <c r="L223" s="248">
        <f>IF(L$43=0,0,L$43/CHI_fec!L$43)</f>
        <v>0.56683761126354815</v>
      </c>
      <c r="M223" s="248">
        <f>IF(M$43=0,0,M$43/CHI_fec!M$43)</f>
        <v>0.58173837913926163</v>
      </c>
      <c r="N223" s="248">
        <f>IF(N$43=0,0,N$43/CHI_fec!N$43)</f>
        <v>0.5789143664704256</v>
      </c>
      <c r="O223" s="248">
        <f>IF(O$43=0,0,O$43/CHI_fec!O$43)</f>
        <v>0.5713403044576566</v>
      </c>
      <c r="P223" s="248">
        <f>IF(P$43=0,0,P$43/CHI_fec!P$43)</f>
        <v>0.57182265204789062</v>
      </c>
      <c r="Q223" s="248">
        <f>IF(Q$43=0,0,Q$43/CHI_fec!Q$43)</f>
        <v>0.5898615472904557</v>
      </c>
    </row>
    <row r="224" spans="1:17" x14ac:dyDescent="0.25">
      <c r="A224" s="72" t="s">
        <v>180</v>
      </c>
      <c r="B224" s="247">
        <f>IF(B$57=0,0,B$57/CHI_fec!B$57)</f>
        <v>0.54387670530149412</v>
      </c>
      <c r="C224" s="247">
        <f>IF(C$57=0,0,C$57/CHI_fec!C$57)</f>
        <v>0.54560559422111865</v>
      </c>
      <c r="D224" s="247">
        <f>IF(D$57=0,0,D$57/CHI_fec!D$57)</f>
        <v>0.55136891412164546</v>
      </c>
      <c r="E224" s="247">
        <f>IF(E$57=0,0,E$57/CHI_fec!E$57)</f>
        <v>0.55789341331500131</v>
      </c>
      <c r="F224" s="247">
        <f>IF(F$57=0,0,F$57/CHI_fec!F$57)</f>
        <v>0.56006192675334954</v>
      </c>
      <c r="G224" s="247">
        <f>IF(G$57=0,0,G$57/CHI_fec!G$57)</f>
        <v>0.56664485533968567</v>
      </c>
      <c r="H224" s="247">
        <f>IF(H$57=0,0,H$57/CHI_fec!H$57)</f>
        <v>0.56729831073113046</v>
      </c>
      <c r="I224" s="247">
        <f>IF(I$57=0,0,I$57/CHI_fec!I$57)</f>
        <v>0.57386673776256192</v>
      </c>
      <c r="J224" s="247">
        <f>IF(J$57=0,0,J$57/CHI_fec!J$57)</f>
        <v>0.59482152220736739</v>
      </c>
      <c r="K224" s="247">
        <f>IF(K$57=0,0,K$57/CHI_fec!K$57)</f>
        <v>0.59424789263759514</v>
      </c>
      <c r="L224" s="247">
        <f>IF(L$57=0,0,L$57/CHI_fec!L$57)</f>
        <v>0.61837929979678963</v>
      </c>
      <c r="M224" s="247">
        <f>IF(M$57=0,0,M$57/CHI_fec!M$57)</f>
        <v>0.63250009779872152</v>
      </c>
      <c r="N224" s="247">
        <f>IF(N$57=0,0,N$57/CHI_fec!N$57)</f>
        <v>0.63236910106540323</v>
      </c>
      <c r="O224" s="247">
        <f>IF(O$57=0,0,O$57/CHI_fec!O$57)</f>
        <v>0.63522518488345581</v>
      </c>
      <c r="P224" s="247">
        <f>IF(P$57=0,0,P$57/CHI_fec!P$57)</f>
        <v>0.63518525961082928</v>
      </c>
      <c r="Q224" s="247">
        <f>IF(Q$57=0,0,Q$57/CHI_fec!Q$57)</f>
        <v>0.65674937971591851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41</v>
      </c>
      <c r="B226" s="253">
        <f>IF(B$60=0,0,B$60/CHI_fec!B$60)</f>
        <v>0.46289284288703342</v>
      </c>
      <c r="C226" s="253">
        <f>IF(C$60=0,0,C$60/CHI_fec!C$60)</f>
        <v>0.46201733292821645</v>
      </c>
      <c r="D226" s="253">
        <f>IF(D$60=0,0,D$60/CHI_fec!D$60)</f>
        <v>0.46430466335192855</v>
      </c>
      <c r="E226" s="253">
        <f>IF(E$60=0,0,E$60/CHI_fec!E$60)</f>
        <v>0.46491608660530626</v>
      </c>
      <c r="F226" s="253">
        <f>IF(F$60=0,0,F$60/CHI_fec!F$60)</f>
        <v>0.46770465208607537</v>
      </c>
      <c r="G226" s="253">
        <f>IF(G$60=0,0,G$60/CHI_fec!G$60)</f>
        <v>0.47504042679709413</v>
      </c>
      <c r="H226" s="253">
        <f>IF(H$60=0,0,H$60/CHI_fec!H$60)</f>
        <v>0.48085757966549209</v>
      </c>
      <c r="I226" s="253">
        <f>IF(I$60=0,0,I$60/CHI_fec!I$60)</f>
        <v>0.47674075694128853</v>
      </c>
      <c r="J226" s="253">
        <f>IF(J$60=0,0,J$60/CHI_fec!J$60)</f>
        <v>0.48300817482006109</v>
      </c>
      <c r="K226" s="253">
        <f>IF(K$60=0,0,K$60/CHI_fec!K$60)</f>
        <v>0.51987010960263991</v>
      </c>
      <c r="L226" s="253">
        <f>IF(L$60=0,0,L$60/CHI_fec!L$60)</f>
        <v>0.52452735938433082</v>
      </c>
      <c r="M226" s="253">
        <f>IF(M$60=0,0,M$60/CHI_fec!M$60)</f>
        <v>0.52146994279212089</v>
      </c>
      <c r="N226" s="253">
        <f>IF(N$60=0,0,N$60/CHI_fec!N$60)</f>
        <v>0.51961623476485885</v>
      </c>
      <c r="O226" s="253">
        <f>IF(O$60=0,0,O$60/CHI_fec!O$60)</f>
        <v>0.51893134283033782</v>
      </c>
      <c r="P226" s="253">
        <f>IF(P$60=0,0,P$60/CHI_fec!P$60)</f>
        <v>0.52143647878258703</v>
      </c>
      <c r="Q226" s="253">
        <f>IF(Q$60=0,0,Q$60/CHI_fec!Q$60)</f>
        <v>0.52572238707197805</v>
      </c>
    </row>
    <row r="227" spans="1:17" x14ac:dyDescent="0.25">
      <c r="A227" s="132" t="s">
        <v>84</v>
      </c>
      <c r="B227" s="252">
        <f>IF(B$61=0,0,B$61/CHI_fec!B$61)</f>
        <v>0.40884422607816923</v>
      </c>
      <c r="C227" s="252">
        <f>IF(C$61=0,0,C$61/CHI_fec!C$61)</f>
        <v>0.4091160457581362</v>
      </c>
      <c r="D227" s="252">
        <f>IF(D$61=0,0,D$61/CHI_fec!D$61)</f>
        <v>0.41115989482358201</v>
      </c>
      <c r="E227" s="252">
        <f>IF(E$61=0,0,E$61/CHI_fec!E$61)</f>
        <v>0.41453189321885692</v>
      </c>
      <c r="F227" s="252">
        <f>IF(F$61=0,0,F$61/CHI_fec!F$61)</f>
        <v>0.41410693787992842</v>
      </c>
      <c r="G227" s="252">
        <f>IF(G$61=0,0,G$61/CHI_fec!G$61)</f>
        <v>0.41901959277000916</v>
      </c>
      <c r="H227" s="252">
        <f>IF(H$61=0,0,H$61/CHI_fec!H$61)</f>
        <v>0.42230351508911484</v>
      </c>
      <c r="I227" s="252">
        <f>IF(I$61=0,0,I$61/CHI_fec!I$61)</f>
        <v>0.42110854024428307</v>
      </c>
      <c r="J227" s="252">
        <f>IF(J$61=0,0,J$61/CHI_fec!J$61)</f>
        <v>0.42317866361131173</v>
      </c>
      <c r="K227" s="252">
        <f>IF(K$61=0,0,K$61/CHI_fec!K$61)</f>
        <v>0.45517913234783997</v>
      </c>
      <c r="L227" s="252">
        <f>IF(L$61=0,0,L$61/CHI_fec!L$61)</f>
        <v>0.45552374389962469</v>
      </c>
      <c r="M227" s="252">
        <f>IF(M$61=0,0,M$61/CHI_fec!M$61)</f>
        <v>0.45481006718361572</v>
      </c>
      <c r="N227" s="252">
        <f>IF(N$61=0,0,N$61/CHI_fec!N$61)</f>
        <v>0.45245534713216651</v>
      </c>
      <c r="O227" s="252">
        <f>IF(O$61=0,0,O$61/CHI_fec!O$61)</f>
        <v>0.45618786206664991</v>
      </c>
      <c r="P227" s="252">
        <f>IF(P$61=0,0,P$61/CHI_fec!P$61)</f>
        <v>0.45837205437812001</v>
      </c>
      <c r="Q227" s="252">
        <f>IF(Q$61=0,0,Q$61/CHI_fec!Q$61)</f>
        <v>0.45856284205593162</v>
      </c>
    </row>
    <row r="228" spans="1:17" x14ac:dyDescent="0.25">
      <c r="A228" s="76" t="s">
        <v>83</v>
      </c>
      <c r="B228" s="251">
        <f>IF(B$62=0,0,B$62/CHI_fec!B$62)</f>
        <v>0.11110811146120145</v>
      </c>
      <c r="C228" s="251">
        <f>IF(C$62=0,0,C$62/CHI_fec!C$62)</f>
        <v>0.11114602518569351</v>
      </c>
      <c r="D228" s="251">
        <f>IF(D$62=0,0,D$62/CHI_fec!D$62)</f>
        <v>0.11152424794527425</v>
      </c>
      <c r="E228" s="251">
        <f>IF(E$62=0,0,E$62/CHI_fec!E$62)</f>
        <v>0.1124492188904708</v>
      </c>
      <c r="F228" s="251">
        <f>IF(F$62=0,0,F$62/CHI_fec!F$62)</f>
        <v>0.11236891444863094</v>
      </c>
      <c r="G228" s="251">
        <f>IF(G$62=0,0,G$62/CHI_fec!G$62)</f>
        <v>0.11352295322469279</v>
      </c>
      <c r="H228" s="251">
        <f>IF(H$62=0,0,H$62/CHI_fec!H$62)</f>
        <v>0.11445460855045203</v>
      </c>
      <c r="I228" s="251">
        <f>IF(I$62=0,0,I$62/CHI_fec!I$62)</f>
        <v>0.1141425096269004</v>
      </c>
      <c r="J228" s="251">
        <f>IF(J$62=0,0,J$62/CHI_fec!J$62)</f>
        <v>0.11490568175157859</v>
      </c>
      <c r="K228" s="251">
        <f>IF(K$62=0,0,K$62/CHI_fec!K$62)</f>
        <v>0.1233699480556749</v>
      </c>
      <c r="L228" s="251">
        <f>IF(L$62=0,0,L$62/CHI_fec!L$62)</f>
        <v>0.12361215926975416</v>
      </c>
      <c r="M228" s="251">
        <f>IF(M$62=0,0,M$62/CHI_fec!M$62)</f>
        <v>0.12327974581871269</v>
      </c>
      <c r="N228" s="251">
        <f>IF(N$62=0,0,N$62/CHI_fec!N$62)</f>
        <v>0.12266715925031955</v>
      </c>
      <c r="O228" s="251">
        <f>IF(O$62=0,0,O$62/CHI_fec!O$62)</f>
        <v>0.12347060540613687</v>
      </c>
      <c r="P228" s="251">
        <f>IF(P$62=0,0,P$62/CHI_fec!P$62)</f>
        <v>0.12419163900488572</v>
      </c>
      <c r="Q228" s="251">
        <f>IF(Q$62=0,0,Q$62/CHI_fec!Q$62)</f>
        <v>0.12449808651521869</v>
      </c>
    </row>
    <row r="229" spans="1:17" x14ac:dyDescent="0.25">
      <c r="A229" s="76" t="s">
        <v>82</v>
      </c>
      <c r="B229" s="251">
        <f>IF(B$63=0,0,B$63/CHI_fec!B$63)</f>
        <v>0.5871435950224736</v>
      </c>
      <c r="C229" s="251">
        <f>IF(C$63=0,0,C$63/CHI_fec!C$63)</f>
        <v>0.58749999431992272</v>
      </c>
      <c r="D229" s="251">
        <f>IF(D$63=0,0,D$63/CHI_fec!D$63)</f>
        <v>0.58988048542600346</v>
      </c>
      <c r="E229" s="251">
        <f>IF(E$63=0,0,E$63/CHI_fec!E$63)</f>
        <v>0.59485560078473254</v>
      </c>
      <c r="F229" s="251">
        <f>IF(F$63=0,0,F$63/CHI_fec!F$63)</f>
        <v>0.59389795785790744</v>
      </c>
      <c r="G229" s="251">
        <f>IF(G$63=0,0,G$63/CHI_fec!G$63)</f>
        <v>0.60100047092557596</v>
      </c>
      <c r="H229" s="251">
        <f>IF(H$63=0,0,H$63/CHI_fec!H$63)</f>
        <v>0.6059693189357328</v>
      </c>
      <c r="I229" s="251">
        <f>IF(I$63=0,0,I$63/CHI_fec!I$63)</f>
        <v>0.60407235674644255</v>
      </c>
      <c r="J229" s="251">
        <f>IF(J$63=0,0,J$63/CHI_fec!J$63)</f>
        <v>0.60773544944810332</v>
      </c>
      <c r="K229" s="251">
        <f>IF(K$63=0,0,K$63/CHI_fec!K$63)</f>
        <v>0.65291337065118638</v>
      </c>
      <c r="L229" s="251">
        <f>IF(L$63=0,0,L$63/CHI_fec!L$63)</f>
        <v>0.6543372801010936</v>
      </c>
      <c r="M229" s="251">
        <f>IF(M$63=0,0,M$63/CHI_fec!M$63)</f>
        <v>0.65273631797110532</v>
      </c>
      <c r="N229" s="251">
        <f>IF(N$63=0,0,N$63/CHI_fec!N$63)</f>
        <v>0.64956313313662473</v>
      </c>
      <c r="O229" s="251">
        <f>IF(O$63=0,0,O$63/CHI_fec!O$63)</f>
        <v>0.65430835859046765</v>
      </c>
      <c r="P229" s="251">
        <f>IF(P$63=0,0,P$63/CHI_fec!P$63)</f>
        <v>0.65746281619205982</v>
      </c>
      <c r="Q229" s="251">
        <f>IF(Q$63=0,0,Q$63/CHI_fec!Q$63)</f>
        <v>0.65863572995384789</v>
      </c>
    </row>
    <row r="230" spans="1:17" x14ac:dyDescent="0.25">
      <c r="A230" s="76" t="s">
        <v>81</v>
      </c>
      <c r="B230" s="251">
        <f>IF(B$64=0,0,B$64/CHI_fec!B$64)</f>
        <v>0.43419937859470908</v>
      </c>
      <c r="C230" s="251">
        <f>IF(C$64=0,0,C$64/CHI_fec!C$64)</f>
        <v>0.43445943486399891</v>
      </c>
      <c r="D230" s="251">
        <f>IF(D$64=0,0,D$64/CHI_fec!D$64)</f>
        <v>0.43601884232072924</v>
      </c>
      <c r="E230" s="251">
        <f>IF(E$64=0,0,E$64/CHI_fec!E$64)</f>
        <v>0.43954965909757188</v>
      </c>
      <c r="F230" s="251">
        <f>IF(F$64=0,0,F$64/CHI_fec!F$64)</f>
        <v>0.43836976575104186</v>
      </c>
      <c r="G230" s="251">
        <f>IF(G$64=0,0,G$64/CHI_fec!G$64)</f>
        <v>0.44344822123713173</v>
      </c>
      <c r="H230" s="251">
        <f>IF(H$64=0,0,H$64/CHI_fec!H$64)</f>
        <v>0.44696490850786036</v>
      </c>
      <c r="I230" s="251">
        <f>IF(I$64=0,0,I$64/CHI_fec!I$64)</f>
        <v>0.44629605017904622</v>
      </c>
      <c r="J230" s="251">
        <f>IF(J$64=0,0,J$64/CHI_fec!J$64)</f>
        <v>0.44873399364338612</v>
      </c>
      <c r="K230" s="251">
        <f>IF(K$64=0,0,K$64/CHI_fec!K$64)</f>
        <v>0.48191953348881861</v>
      </c>
      <c r="L230" s="251">
        <f>IF(L$64=0,0,L$64/CHI_fec!L$64)</f>
        <v>0.48303242678727243</v>
      </c>
      <c r="M230" s="251">
        <f>IF(M$64=0,0,M$64/CHI_fec!M$64)</f>
        <v>0.48173412078718403</v>
      </c>
      <c r="N230" s="251">
        <f>IF(N$64=0,0,N$64/CHI_fec!N$64)</f>
        <v>0.47952310999527642</v>
      </c>
      <c r="O230" s="251">
        <f>IF(O$64=0,0,O$64/CHI_fec!O$64)</f>
        <v>0.48231511938458527</v>
      </c>
      <c r="P230" s="251">
        <f>IF(P$64=0,0,P$64/CHI_fec!P$64)</f>
        <v>0.48524164583832069</v>
      </c>
      <c r="Q230" s="251">
        <f>IF(Q$64=0,0,Q$64/CHI_fec!Q$64)</f>
        <v>0.48653862790527203</v>
      </c>
    </row>
    <row r="231" spans="1:17" x14ac:dyDescent="0.25">
      <c r="A231" s="129" t="s">
        <v>80</v>
      </c>
      <c r="B231" s="250">
        <f>IF(B$65=0,0,B$65/CHI_fec!B$65)</f>
        <v>0.66936883914146039</v>
      </c>
      <c r="C231" s="250">
        <f>IF(C$65=0,0,C$65/CHI_fec!C$65)</f>
        <v>0.66964490154736322</v>
      </c>
      <c r="D231" s="250">
        <f>IF(D$65=0,0,D$65/CHI_fec!D$65)</f>
        <v>0.67309032041404027</v>
      </c>
      <c r="E231" s="250">
        <f>IF(E$65=0,0,E$65/CHI_fec!E$65)</f>
        <v>0.67662821990924737</v>
      </c>
      <c r="F231" s="250">
        <f>IF(F$65=0,0,F$65/CHI_fec!F$65)</f>
        <v>0.66800174918773692</v>
      </c>
      <c r="G231" s="250">
        <f>IF(G$65=0,0,G$65/CHI_fec!G$65)</f>
        <v>0.6745573707714615</v>
      </c>
      <c r="H231" s="250">
        <f>IF(H$65=0,0,H$65/CHI_fec!H$65)</f>
        <v>0.6833807971753908</v>
      </c>
      <c r="I231" s="250">
        <f>IF(I$65=0,0,I$65/CHI_fec!I$65)</f>
        <v>0.68028779831070396</v>
      </c>
      <c r="J231" s="250">
        <f>IF(J$65=0,0,J$65/CHI_fec!J$65)</f>
        <v>0.68433221234728603</v>
      </c>
      <c r="K231" s="250">
        <f>IF(K$65=0,0,K$65/CHI_fec!K$65)</f>
        <v>0.74536383935867601</v>
      </c>
      <c r="L231" s="250">
        <f>IF(L$65=0,0,L$65/CHI_fec!L$65)</f>
        <v>0.74545646525322151</v>
      </c>
      <c r="M231" s="250">
        <f>IF(M$65=0,0,M$65/CHI_fec!M$65)</f>
        <v>0.73942101651638215</v>
      </c>
      <c r="N231" s="250">
        <f>IF(N$65=0,0,N$65/CHI_fec!N$65)</f>
        <v>0.73744223601700987</v>
      </c>
      <c r="O231" s="250">
        <f>IF(O$65=0,0,O$65/CHI_fec!O$65)</f>
        <v>0.73796633861440553</v>
      </c>
      <c r="P231" s="250">
        <f>IF(P$65=0,0,P$65/CHI_fec!P$65)</f>
        <v>0.74189802955809647</v>
      </c>
      <c r="Q231" s="250">
        <f>IF(Q$65=0,0,Q$65/CHI_fec!Q$65)</f>
        <v>0.74410407364030973</v>
      </c>
    </row>
    <row r="232" spans="1:17" x14ac:dyDescent="0.25">
      <c r="A232" s="127" t="s">
        <v>184</v>
      </c>
      <c r="B232" s="249">
        <f>IF(B$70=0,0,B$70/CHI_fec!B$70)</f>
        <v>0.57205729516163006</v>
      </c>
      <c r="C232" s="249">
        <f>IF(C$70=0,0,C$70/CHI_fec!C$70)</f>
        <v>0.57691236471426721</v>
      </c>
      <c r="D232" s="249">
        <f>IF(D$70=0,0,D$70/CHI_fec!D$70)</f>
        <v>0.57965345297520077</v>
      </c>
      <c r="E232" s="249">
        <f>IF(E$70=0,0,E$70/CHI_fec!E$70)</f>
        <v>0.57896914592540927</v>
      </c>
      <c r="F232" s="249">
        <f>IF(F$70=0,0,F$70/CHI_fec!F$70)</f>
        <v>0.57490537894312677</v>
      </c>
      <c r="G232" s="249">
        <f>IF(G$70=0,0,G$70/CHI_fec!G$70)</f>
        <v>0.58528986350932355</v>
      </c>
      <c r="H232" s="249">
        <f>IF(H$70=0,0,H$70/CHI_fec!H$70)</f>
        <v>0.59293749465480794</v>
      </c>
      <c r="I232" s="249">
        <f>IF(I$70=0,0,I$70/CHI_fec!I$70)</f>
        <v>0.59848910350243845</v>
      </c>
      <c r="J232" s="249">
        <f>IF(J$70=0,0,J$70/CHI_fec!J$70)</f>
        <v>0.596470574202001</v>
      </c>
      <c r="K232" s="249">
        <f>IF(K$70=0,0,K$70/CHI_fec!K$70)</f>
        <v>0.6585790991117515</v>
      </c>
      <c r="L232" s="249">
        <f>IF(L$70=0,0,L$70/CHI_fec!L$70)</f>
        <v>0.655895812503696</v>
      </c>
      <c r="M232" s="249">
        <f>IF(M$70=0,0,M$70/CHI_fec!M$70)</f>
        <v>0.65311985567405362</v>
      </c>
      <c r="N232" s="249">
        <f>IF(N$70=0,0,N$70/CHI_fec!N$70)</f>
        <v>0.6581221311457699</v>
      </c>
      <c r="O232" s="249">
        <f>IF(O$70=0,0,O$70/CHI_fec!O$70)</f>
        <v>0.656972753577163</v>
      </c>
      <c r="P232" s="249">
        <f>IF(P$70=0,0,P$70/CHI_fec!P$70)</f>
        <v>0.65870017113112966</v>
      </c>
      <c r="Q232" s="249">
        <f>IF(Q$70=0,0,Q$70/CHI_fec!Q$70)</f>
        <v>0.65667722625241831</v>
      </c>
    </row>
    <row r="233" spans="1:17" x14ac:dyDescent="0.25">
      <c r="A233" s="127" t="s">
        <v>182</v>
      </c>
      <c r="B233" s="249">
        <f>IF(B$83=0,0,B$83/CHI_fec!B$83)</f>
        <v>0.42412938073231921</v>
      </c>
      <c r="C233" s="249">
        <f>IF(C$83=0,0,C$83/CHI_fec!C$83)</f>
        <v>0.42291401368034398</v>
      </c>
      <c r="D233" s="249">
        <f>IF(D$83=0,0,D$83/CHI_fec!D$83)</f>
        <v>0.42636607107442254</v>
      </c>
      <c r="E233" s="249">
        <f>IF(E$83=0,0,E$83/CHI_fec!E$83)</f>
        <v>0.42593492677190442</v>
      </c>
      <c r="F233" s="249">
        <f>IF(F$83=0,0,F$83/CHI_fec!F$83)</f>
        <v>0.43132689188836337</v>
      </c>
      <c r="G233" s="249">
        <f>IF(G$83=0,0,G$83/CHI_fec!G$83)</f>
        <v>0.438759638256003</v>
      </c>
      <c r="H233" s="249">
        <f>IF(H$83=0,0,H$83/CHI_fec!H$83)</f>
        <v>0.44475336033074209</v>
      </c>
      <c r="I233" s="249">
        <f>IF(I$83=0,0,I$83/CHI_fec!I$83)</f>
        <v>0.43932574613844455</v>
      </c>
      <c r="J233" s="249">
        <f>IF(J$83=0,0,J$83/CHI_fec!J$83)</f>
        <v>0.44689096205980405</v>
      </c>
      <c r="K233" s="249">
        <f>IF(K$83=0,0,K$83/CHI_fec!K$83)</f>
        <v>0.47533167689864581</v>
      </c>
      <c r="L233" s="249">
        <f>IF(L$83=0,0,L$83/CHI_fec!L$83)</f>
        <v>0.48335375005665676</v>
      </c>
      <c r="M233" s="249">
        <f>IF(M$83=0,0,M$83/CHI_fec!M$83)</f>
        <v>0.48214682752940902</v>
      </c>
      <c r="N233" s="249">
        <f>IF(N$83=0,0,N$83/CHI_fec!N$83)</f>
        <v>0.47775888514406878</v>
      </c>
      <c r="O233" s="249">
        <f>IF(O$83=0,0,O$83/CHI_fec!O$83)</f>
        <v>0.47742399574604977</v>
      </c>
      <c r="P233" s="249">
        <f>IF(P$83=0,0,P$83/CHI_fec!P$83)</f>
        <v>0.48051008984676025</v>
      </c>
      <c r="Q233" s="249">
        <f>IF(Q$83=0,0,Q$83/CHI_fec!Q$83)</f>
        <v>0.48537898204733193</v>
      </c>
    </row>
    <row r="234" spans="1:17" x14ac:dyDescent="0.25">
      <c r="A234" s="127" t="s">
        <v>181</v>
      </c>
      <c r="B234" s="248">
        <f>IF(B$91=0,0,B$91/CHI_fec!B$91)</f>
        <v>0.54859273182007739</v>
      </c>
      <c r="C234" s="248">
        <f>IF(C$91=0,0,C$91/CHI_fec!C$91)</f>
        <v>0.54532631858454972</v>
      </c>
      <c r="D234" s="248">
        <f>IF(D$91=0,0,D$91/CHI_fec!D$91)</f>
        <v>0.55108177859071927</v>
      </c>
      <c r="E234" s="248">
        <f>IF(E$91=0,0,E$91/CHI_fec!E$91)</f>
        <v>0.54535836986079012</v>
      </c>
      <c r="F234" s="248">
        <f>IF(F$91=0,0,F$91/CHI_fec!F$91)</f>
        <v>0.55357336271543589</v>
      </c>
      <c r="G234" s="248">
        <f>IF(G$91=0,0,G$91/CHI_fec!G$91)</f>
        <v>0.56451472654418056</v>
      </c>
      <c r="H234" s="248">
        <f>IF(H$91=0,0,H$91/CHI_fec!H$91)</f>
        <v>0.57092295960953665</v>
      </c>
      <c r="I234" s="248">
        <f>IF(I$91=0,0,I$91/CHI_fec!I$91)</f>
        <v>0.55201987887721959</v>
      </c>
      <c r="J234" s="248">
        <f>IF(J$91=0,0,J$91/CHI_fec!J$91)</f>
        <v>0.57005765725042712</v>
      </c>
      <c r="K234" s="248">
        <f>IF(K$91=0,0,K$91/CHI_fec!K$91)</f>
        <v>0.6101677608751771</v>
      </c>
      <c r="L234" s="248">
        <f>IF(L$91=0,0,L$91/CHI_fec!L$91)</f>
        <v>0.62272264426925117</v>
      </c>
      <c r="M234" s="248">
        <f>IF(M$91=0,0,M$91/CHI_fec!M$91)</f>
        <v>0.61687083138916843</v>
      </c>
      <c r="N234" s="248">
        <f>IF(N$91=0,0,N$91/CHI_fec!N$91)</f>
        <v>0.61584257626026884</v>
      </c>
      <c r="O234" s="248">
        <f>IF(O$91=0,0,O$91/CHI_fec!O$91)</f>
        <v>0.60774053254917126</v>
      </c>
      <c r="P234" s="248">
        <f>IF(P$91=0,0,P$91/CHI_fec!P$91)</f>
        <v>0.60936475047427752</v>
      </c>
      <c r="Q234" s="248">
        <f>IF(Q$91=0,0,Q$91/CHI_fec!Q$91)</f>
        <v>0.6180668711114925</v>
      </c>
    </row>
    <row r="235" spans="1:17" x14ac:dyDescent="0.25">
      <c r="A235" s="72" t="s">
        <v>180</v>
      </c>
      <c r="B235" s="247">
        <f>IF(B$105=0,0,B$105/CHI_fec!B$105)</f>
        <v>0.59106445251047757</v>
      </c>
      <c r="C235" s="247">
        <f>IF(C$105=0,0,C$105/CHI_fec!C$105)</f>
        <v>0.59154075544880014</v>
      </c>
      <c r="D235" s="247">
        <f>IF(D$105=0,0,D$105/CHI_fec!D$105)</f>
        <v>0.59328117462662866</v>
      </c>
      <c r="E235" s="247">
        <f>IF(E$105=0,0,E$105/CHI_fec!E$105)</f>
        <v>0.59799303972342677</v>
      </c>
      <c r="F235" s="247">
        <f>IF(F$105=0,0,F$105/CHI_fec!F$105)</f>
        <v>0.59674011702145557</v>
      </c>
      <c r="G235" s="247">
        <f>IF(G$105=0,0,G$105/CHI_fec!G$105)</f>
        <v>0.60357641677174889</v>
      </c>
      <c r="H235" s="247">
        <f>IF(H$105=0,0,H$105/CHI_fec!H$105)</f>
        <v>0.60812465595081144</v>
      </c>
      <c r="I235" s="247">
        <f>IF(I$105=0,0,I$105/CHI_fec!I$105)</f>
        <v>0.60687031852166051</v>
      </c>
      <c r="J235" s="247">
        <f>IF(J$105=0,0,J$105/CHI_fec!J$105)</f>
        <v>0.61090364275019393</v>
      </c>
      <c r="K235" s="247">
        <f>IF(K$105=0,0,K$105/CHI_fec!K$105)</f>
        <v>0.65452678488306426</v>
      </c>
      <c r="L235" s="247">
        <f>IF(L$105=0,0,L$105/CHI_fec!L$105)</f>
        <v>0.65613269041903066</v>
      </c>
      <c r="M235" s="247">
        <f>IF(M$105=0,0,M$105/CHI_fec!M$105)</f>
        <v>0.65468182431946198</v>
      </c>
      <c r="N235" s="247">
        <f>IF(N$105=0,0,N$105/CHI_fec!N$105)</f>
        <v>0.65174876580851304</v>
      </c>
      <c r="O235" s="247">
        <f>IF(O$105=0,0,O$105/CHI_fec!O$105)</f>
        <v>0.65474539810720911</v>
      </c>
      <c r="P235" s="247">
        <f>IF(P$105=0,0,P$105/CHI_fec!P$105)</f>
        <v>0.66016514415100658</v>
      </c>
      <c r="Q235" s="247">
        <f>IF(Q$105=0,0,Q$105/CHI_fec!Q$105)</f>
        <v>0.6619323014226447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40</v>
      </c>
      <c r="B237" s="253">
        <f>IF(B$108=0,0,B$108/CHI_fec!B$108)</f>
        <v>0.44966223488487772</v>
      </c>
      <c r="C237" s="253">
        <f>IF(C$108=0,0,C$108/CHI_fec!C$108)</f>
        <v>0.4446725617488016</v>
      </c>
      <c r="D237" s="253">
        <f>IF(D$108=0,0,D$108/CHI_fec!D$108)</f>
        <v>0.44549926024097708</v>
      </c>
      <c r="E237" s="253">
        <f>IF(E$108=0,0,E$108/CHI_fec!E$108)</f>
        <v>0.44915840837586601</v>
      </c>
      <c r="F237" s="253">
        <f>IF(F$108=0,0,F$108/CHI_fec!F$108)</f>
        <v>0.45369128027905764</v>
      </c>
      <c r="G237" s="253">
        <f>IF(G$108=0,0,G$108/CHI_fec!G$108)</f>
        <v>0.473787772706669</v>
      </c>
      <c r="H237" s="253">
        <f>IF(H$108=0,0,H$108/CHI_fec!H$108)</f>
        <v>0.47620547824867238</v>
      </c>
      <c r="I237" s="253">
        <f>IF(I$108=0,0,I$108/CHI_fec!I$108)</f>
        <v>0.47787569956449699</v>
      </c>
      <c r="J237" s="253">
        <f>IF(J$108=0,0,J$108/CHI_fec!J$108)</f>
        <v>0.48282263840564038</v>
      </c>
      <c r="K237" s="253">
        <f>IF(K$108=0,0,K$108/CHI_fec!K$108)</f>
        <v>0.5152435233097924</v>
      </c>
      <c r="L237" s="253">
        <f>IF(L$108=0,0,L$108/CHI_fec!L$108)</f>
        <v>0.52374440992706395</v>
      </c>
      <c r="M237" s="253">
        <f>IF(M$108=0,0,M$108/CHI_fec!M$108)</f>
        <v>0.52602742799827651</v>
      </c>
      <c r="N237" s="253">
        <f>IF(N$108=0,0,N$108/CHI_fec!N$108)</f>
        <v>0.54967332849401129</v>
      </c>
      <c r="O237" s="253">
        <f>IF(O$108=0,0,O$108/CHI_fec!O$108)</f>
        <v>0.54638400575076784</v>
      </c>
      <c r="P237" s="253">
        <f>IF(P$108=0,0,P$108/CHI_fec!P$108)</f>
        <v>0.54749026275107948</v>
      </c>
      <c r="Q237" s="253">
        <f>IF(Q$108=0,0,Q$108/CHI_fec!Q$108)</f>
        <v>0.54712817107752054</v>
      </c>
    </row>
    <row r="238" spans="1:17" x14ac:dyDescent="0.25">
      <c r="A238" s="132" t="s">
        <v>84</v>
      </c>
      <c r="B238" s="252">
        <f>IF(B$109=0,0,B$109/CHI_fec!B$109)</f>
        <v>0.36753205882554291</v>
      </c>
      <c r="C238" s="252">
        <f>IF(C$109=0,0,C$109/CHI_fec!C$109)</f>
        <v>0.36580323124195258</v>
      </c>
      <c r="D238" s="252">
        <f>IF(D$109=0,0,D$109/CHI_fec!D$109)</f>
        <v>0.36578403780084146</v>
      </c>
      <c r="E238" s="252">
        <f>IF(E$109=0,0,E$109/CHI_fec!E$109)</f>
        <v>0.37067016274144055</v>
      </c>
      <c r="F238" s="252">
        <f>IF(F$109=0,0,F$109/CHI_fec!F$109)</f>
        <v>0.37150317854318948</v>
      </c>
      <c r="G238" s="252">
        <f>IF(G$109=0,0,G$109/CHI_fec!G$109)</f>
        <v>0.38669468043137073</v>
      </c>
      <c r="H238" s="252">
        <f>IF(H$109=0,0,H$109/CHI_fec!H$109)</f>
        <v>0.38694237533648196</v>
      </c>
      <c r="I238" s="252">
        <f>IF(I$109=0,0,I$109/CHI_fec!I$109)</f>
        <v>0.38969408270588163</v>
      </c>
      <c r="J238" s="252">
        <f>IF(J$109=0,0,J$109/CHI_fec!J$109)</f>
        <v>0.39013946846666148</v>
      </c>
      <c r="K238" s="252">
        <f>IF(K$109=0,0,K$109/CHI_fec!K$109)</f>
        <v>0.4191885343909007</v>
      </c>
      <c r="L238" s="252">
        <f>IF(L$109=0,0,L$109/CHI_fec!L$109)</f>
        <v>0.42153862162122158</v>
      </c>
      <c r="M238" s="252">
        <f>IF(M$109=0,0,M$109/CHI_fec!M$109)</f>
        <v>0.42166252997773901</v>
      </c>
      <c r="N238" s="252">
        <f>IF(N$109=0,0,N$109/CHI_fec!N$109)</f>
        <v>0.44264546004288369</v>
      </c>
      <c r="O238" s="252">
        <f>IF(O$109=0,0,O$109/CHI_fec!O$109)</f>
        <v>0.44351423428565945</v>
      </c>
      <c r="P238" s="252">
        <f>IF(P$109=0,0,P$109/CHI_fec!P$109)</f>
        <v>0.44402566803312232</v>
      </c>
      <c r="Q238" s="252">
        <f>IF(Q$109=0,0,Q$109/CHI_fec!Q$109)</f>
        <v>0.44270759179924807</v>
      </c>
    </row>
    <row r="239" spans="1:17" x14ac:dyDescent="0.25">
      <c r="A239" s="76" t="s">
        <v>83</v>
      </c>
      <c r="B239" s="251">
        <f>IF(B$110=0,0,B$110/CHI_fec!B$110)</f>
        <v>0.10006050939324448</v>
      </c>
      <c r="C239" s="251">
        <f>IF(C$110=0,0,C$110/CHI_fec!C$110)</f>
        <v>9.9775140700512507E-2</v>
      </c>
      <c r="D239" s="251">
        <f>IF(D$110=0,0,D$110/CHI_fec!D$110)</f>
        <v>9.9811684040663345E-2</v>
      </c>
      <c r="E239" s="251">
        <f>IF(E$110=0,0,E$110/CHI_fec!E$110)</f>
        <v>0.1011079107999809</v>
      </c>
      <c r="F239" s="251">
        <f>IF(F$110=0,0,F$110/CHI_fec!F$110)</f>
        <v>0.10129664925967452</v>
      </c>
      <c r="G239" s="251">
        <f>IF(G$110=0,0,G$110/CHI_fec!G$110)</f>
        <v>0.10549883469922902</v>
      </c>
      <c r="H239" s="251">
        <f>IF(H$110=0,0,H$110/CHI_fec!H$110)</f>
        <v>0.10557186853461732</v>
      </c>
      <c r="I239" s="251">
        <f>IF(I$110=0,0,I$110/CHI_fec!I$110)</f>
        <v>0.10617279975110971</v>
      </c>
      <c r="J239" s="251">
        <f>IF(J$110=0,0,J$110/CHI_fec!J$110)</f>
        <v>0.10624527264955387</v>
      </c>
      <c r="K239" s="251">
        <f>IF(K$110=0,0,K$110/CHI_fec!K$110)</f>
        <v>0.11429189506611966</v>
      </c>
      <c r="L239" s="251">
        <f>IF(L$110=0,0,L$110/CHI_fec!L$110)</f>
        <v>0.1148982820346079</v>
      </c>
      <c r="M239" s="251">
        <f>IF(M$110=0,0,M$110/CHI_fec!M$110)</f>
        <v>0.1148414494826543</v>
      </c>
      <c r="N239" s="251">
        <f>IF(N$110=0,0,N$110/CHI_fec!N$110)</f>
        <v>0.12045057278224697</v>
      </c>
      <c r="O239" s="251">
        <f>IF(O$110=0,0,O$110/CHI_fec!O$110)</f>
        <v>0.12066957933698937</v>
      </c>
      <c r="P239" s="251">
        <f>IF(P$110=0,0,P$110/CHI_fec!P$110)</f>
        <v>0.12082470696188589</v>
      </c>
      <c r="Q239" s="251">
        <f>IF(Q$110=0,0,Q$110/CHI_fec!Q$110)</f>
        <v>0.12057582959495683</v>
      </c>
    </row>
    <row r="240" spans="1:17" x14ac:dyDescent="0.25">
      <c r="A240" s="76" t="s">
        <v>82</v>
      </c>
      <c r="B240" s="251">
        <f>IF(B$111=0,0,B$111/CHI_fec!B$111)</f>
        <v>0.52554796127538417</v>
      </c>
      <c r="C240" s="251">
        <f>IF(C$111=0,0,C$111/CHI_fec!C$111)</f>
        <v>0.52402139300950668</v>
      </c>
      <c r="D240" s="251">
        <f>IF(D$111=0,0,D$111/CHI_fec!D$111)</f>
        <v>0.52422452955315157</v>
      </c>
      <c r="E240" s="251">
        <f>IF(E$111=0,0,E$111/CHI_fec!E$111)</f>
        <v>0.53103168576281035</v>
      </c>
      <c r="F240" s="251">
        <f>IF(F$111=0,0,F$111/CHI_fec!F$111)</f>
        <v>0.53203090378791373</v>
      </c>
      <c r="G240" s="251">
        <f>IF(G$111=0,0,G$111/CHI_fec!G$111)</f>
        <v>0.5541105946671796</v>
      </c>
      <c r="H240" s="251">
        <f>IF(H$111=0,0,H$111/CHI_fec!H$111)</f>
        <v>0.5544404488622221</v>
      </c>
      <c r="I240" s="251">
        <f>IF(I$111=0,0,I$111/CHI_fec!I$111)</f>
        <v>0.55738583031276201</v>
      </c>
      <c r="J240" s="251">
        <f>IF(J$111=0,0,J$111/CHI_fec!J$111)</f>
        <v>0.55804739161468331</v>
      </c>
      <c r="K240" s="251">
        <f>IF(K$111=0,0,K$111/CHI_fec!K$111)</f>
        <v>0.60025268669246801</v>
      </c>
      <c r="L240" s="251">
        <f>IF(L$111=0,0,L$111/CHI_fec!L$111)</f>
        <v>0.60355649552897794</v>
      </c>
      <c r="M240" s="251">
        <f>IF(M$111=0,0,M$111/CHI_fec!M$111)</f>
        <v>0.60320220872885855</v>
      </c>
      <c r="N240" s="251">
        <f>IF(N$111=0,0,N$111/CHI_fec!N$111)</f>
        <v>0.63275640180620918</v>
      </c>
      <c r="O240" s="251">
        <f>IF(O$111=0,0,O$111/CHI_fec!O$111)</f>
        <v>0.63393326420604457</v>
      </c>
      <c r="P240" s="251">
        <f>IF(P$111=0,0,P$111/CHI_fec!P$111)</f>
        <v>0.63476269356946635</v>
      </c>
      <c r="Q240" s="251">
        <f>IF(Q$111=0,0,Q$111/CHI_fec!Q$111)</f>
        <v>0.63341815125138023</v>
      </c>
    </row>
    <row r="241" spans="1:17" x14ac:dyDescent="0.25">
      <c r="A241" s="76" t="s">
        <v>81</v>
      </c>
      <c r="B241" s="251">
        <f>IF(B$112=0,0,B$112/CHI_fec!B$112)</f>
        <v>0.39517524842792667</v>
      </c>
      <c r="C241" s="251">
        <f>IF(C$112=0,0,C$112/CHI_fec!C$112)</f>
        <v>0.39378973185772082</v>
      </c>
      <c r="D241" s="251">
        <f>IF(D$112=0,0,D$112/CHI_fec!D$112)</f>
        <v>0.39386398929619626</v>
      </c>
      <c r="E241" s="251">
        <f>IF(E$112=0,0,E$112/CHI_fec!E$112)</f>
        <v>0.39904105906289528</v>
      </c>
      <c r="F241" s="251">
        <f>IF(F$112=0,0,F$112/CHI_fec!F$112)</f>
        <v>0.39985718305667695</v>
      </c>
      <c r="G241" s="251">
        <f>IF(G$112=0,0,G$112/CHI_fec!G$112)</f>
        <v>0.4163560887879138</v>
      </c>
      <c r="H241" s="251">
        <f>IF(H$112=0,0,H$112/CHI_fec!H$112)</f>
        <v>0.41667674713932024</v>
      </c>
      <c r="I241" s="251">
        <f>IF(I$112=0,0,I$112/CHI_fec!I$112)</f>
        <v>0.41939421663875703</v>
      </c>
      <c r="J241" s="251">
        <f>IF(J$112=0,0,J$112/CHI_fec!J$112)</f>
        <v>0.41958853326445028</v>
      </c>
      <c r="K241" s="251">
        <f>IF(K$112=0,0,K$112/CHI_fec!K$112)</f>
        <v>0.45125683930830546</v>
      </c>
      <c r="L241" s="251">
        <f>IF(L$112=0,0,L$112/CHI_fec!L$112)</f>
        <v>0.45363719566838812</v>
      </c>
      <c r="M241" s="251">
        <f>IF(M$112=0,0,M$112/CHI_fec!M$112)</f>
        <v>0.45353918695895135</v>
      </c>
      <c r="N241" s="251">
        <f>IF(N$112=0,0,N$112/CHI_fec!N$112)</f>
        <v>0.47582556908260959</v>
      </c>
      <c r="O241" s="251">
        <f>IF(O$112=0,0,O$112/CHI_fec!O$112)</f>
        <v>0.47672011062969294</v>
      </c>
      <c r="P241" s="251">
        <f>IF(P$112=0,0,P$112/CHI_fec!P$112)</f>
        <v>0.47729971584929903</v>
      </c>
      <c r="Q241" s="251">
        <f>IF(Q$112=0,0,Q$112/CHI_fec!Q$112)</f>
        <v>0.47616517488082871</v>
      </c>
    </row>
    <row r="242" spans="1:17" x14ac:dyDescent="0.25">
      <c r="A242" s="129" t="s">
        <v>80</v>
      </c>
      <c r="B242" s="250">
        <f>IF(B$113=0,0,B$113/CHI_fec!B$113)</f>
        <v>0.60114148529880973</v>
      </c>
      <c r="C242" s="250">
        <f>IF(C$113=0,0,C$113/CHI_fec!C$113)</f>
        <v>0.59705139737980495</v>
      </c>
      <c r="D242" s="250">
        <f>IF(D$113=0,0,D$113/CHI_fec!D$113)</f>
        <v>0.59701751149734916</v>
      </c>
      <c r="E242" s="250">
        <f>IF(E$113=0,0,E$113/CHI_fec!E$113)</f>
        <v>0.60367180126633191</v>
      </c>
      <c r="F242" s="250">
        <f>IF(F$113=0,0,F$113/CHI_fec!F$113)</f>
        <v>0.59906344827660418</v>
      </c>
      <c r="G242" s="250">
        <f>IF(G$113=0,0,G$113/CHI_fec!G$113)</f>
        <v>0.62264976222740909</v>
      </c>
      <c r="H242" s="250">
        <f>IF(H$113=0,0,H$113/CHI_fec!H$113)</f>
        <v>0.62491553372347208</v>
      </c>
      <c r="I242" s="250">
        <f>IF(I$113=0,0,I$113/CHI_fec!I$113)</f>
        <v>0.62821865937771426</v>
      </c>
      <c r="J242" s="250">
        <f>IF(J$113=0,0,J$113/CHI_fec!J$113)</f>
        <v>0.62810859542332786</v>
      </c>
      <c r="K242" s="250">
        <f>IF(K$113=0,0,K$113/CHI_fec!K$113)</f>
        <v>0.68477471987477212</v>
      </c>
      <c r="L242" s="250">
        <f>IF(L$113=0,0,L$113/CHI_fec!L$113)</f>
        <v>0.68864158787110685</v>
      </c>
      <c r="M242" s="250">
        <f>IF(M$113=0,0,M$113/CHI_fec!M$113)</f>
        <v>0.68632427560809373</v>
      </c>
      <c r="N242" s="250">
        <f>IF(N$113=0,0,N$113/CHI_fec!N$113)</f>
        <v>0.72177076797277029</v>
      </c>
      <c r="O242" s="250">
        <f>IF(O$113=0,0,O$113/CHI_fec!O$113)</f>
        <v>0.71752734479259583</v>
      </c>
      <c r="P242" s="250">
        <f>IF(P$113=0,0,P$113/CHI_fec!P$113)</f>
        <v>0.71826916580702493</v>
      </c>
      <c r="Q242" s="250">
        <f>IF(Q$113=0,0,Q$113/CHI_fec!Q$113)</f>
        <v>0.71730303768822545</v>
      </c>
    </row>
    <row r="243" spans="1:17" x14ac:dyDescent="0.25">
      <c r="A243" s="127" t="s">
        <v>183</v>
      </c>
      <c r="B243" s="249">
        <f>IF(B$118=0,0,B$118/CHI_fec!B$118)</f>
        <v>0.54910003154305176</v>
      </c>
      <c r="C243" s="249">
        <f>IF(C$118=0,0,C$118/CHI_fec!C$118)</f>
        <v>0.54081503882017623</v>
      </c>
      <c r="D243" s="249">
        <f>IF(D$118=0,0,D$118/CHI_fec!D$118)</f>
        <v>0.54098546234024991</v>
      </c>
      <c r="E243" s="249">
        <f>IF(E$118=0,0,E$118/CHI_fec!E$118)</f>
        <v>0.54792475916042327</v>
      </c>
      <c r="F243" s="249">
        <f>IF(F$118=0,0,F$118/CHI_fec!F$118)</f>
        <v>0.55302050169443417</v>
      </c>
      <c r="G243" s="249">
        <f>IF(G$118=0,0,G$118/CHI_fec!G$118)</f>
        <v>0.57396068285129997</v>
      </c>
      <c r="H243" s="249">
        <f>IF(H$118=0,0,H$118/CHI_fec!H$118)</f>
        <v>0.5733110194736627</v>
      </c>
      <c r="I243" s="249">
        <f>IF(I$118=0,0,I$118/CHI_fec!I$118)</f>
        <v>0.57301551577359788</v>
      </c>
      <c r="J243" s="249">
        <f>IF(J$118=0,0,J$118/CHI_fec!J$118)</f>
        <v>0.57851169826600857</v>
      </c>
      <c r="K243" s="249">
        <f>IF(K$118=0,0,K$118/CHI_fec!K$118)</f>
        <v>0.61550347719021103</v>
      </c>
      <c r="L243" s="249">
        <f>IF(L$118=0,0,L$118/CHI_fec!L$118)</f>
        <v>0.63325011302216205</v>
      </c>
      <c r="M243" s="249">
        <f>IF(M$118=0,0,M$118/CHI_fec!M$118)</f>
        <v>0.63372834200643269</v>
      </c>
      <c r="N243" s="249">
        <f>IF(N$118=0,0,N$118/CHI_fec!N$118)</f>
        <v>0.6529592307846962</v>
      </c>
      <c r="O243" s="249">
        <f>IF(O$118=0,0,O$118/CHI_fec!O$118)</f>
        <v>0.65706170770023009</v>
      </c>
      <c r="P243" s="249">
        <f>IF(P$118=0,0,P$118/CHI_fec!P$118)</f>
        <v>0.66160774656959376</v>
      </c>
      <c r="Q243" s="249">
        <f>IF(Q$118=0,0,Q$118/CHI_fec!Q$118)</f>
        <v>0.66488118182546529</v>
      </c>
    </row>
    <row r="244" spans="1:17" x14ac:dyDescent="0.25">
      <c r="A244" s="127" t="s">
        <v>182</v>
      </c>
      <c r="B244" s="249">
        <f>IF(B$131=0,0,B$131/CHI_fec!B$131)</f>
        <v>0.3675128909229069</v>
      </c>
      <c r="C244" s="249">
        <f>IF(C$131=0,0,C$131/CHI_fec!C$131)</f>
        <v>0.36181288391247679</v>
      </c>
      <c r="D244" s="249">
        <f>IF(D$131=0,0,D$131/CHI_fec!D$131)</f>
        <v>0.36392502445197639</v>
      </c>
      <c r="E244" s="249">
        <f>IF(E$131=0,0,E$131/CHI_fec!E$131)</f>
        <v>0.36501693897214732</v>
      </c>
      <c r="F244" s="249">
        <f>IF(F$131=0,0,F$131/CHI_fec!F$131)</f>
        <v>0.37201136239318899</v>
      </c>
      <c r="G244" s="249">
        <f>IF(G$131=0,0,G$131/CHI_fec!G$131)</f>
        <v>0.39024453165204698</v>
      </c>
      <c r="H244" s="249">
        <f>IF(H$131=0,0,H$131/CHI_fec!H$131)</f>
        <v>0.39449941373383834</v>
      </c>
      <c r="I244" s="249">
        <f>IF(I$131=0,0,I$131/CHI_fec!I$131)</f>
        <v>0.39631312758007659</v>
      </c>
      <c r="J244" s="249">
        <f>IF(J$131=0,0,J$131/CHI_fec!J$131)</f>
        <v>0.40363312398374834</v>
      </c>
      <c r="K244" s="249">
        <f>IF(K$131=0,0,K$131/CHI_fec!K$131)</f>
        <v>0.42707810101534599</v>
      </c>
      <c r="L244" s="249">
        <f>IF(L$131=0,0,L$131/CHI_fec!L$131)</f>
        <v>0.43752342538207578</v>
      </c>
      <c r="M244" s="249">
        <f>IF(M$131=0,0,M$131/CHI_fec!M$131)</f>
        <v>0.44189365884699455</v>
      </c>
      <c r="N244" s="249">
        <f>IF(N$131=0,0,N$131/CHI_fec!N$131)</f>
        <v>0.46204056377834923</v>
      </c>
      <c r="O244" s="249">
        <f>IF(O$131=0,0,O$131/CHI_fec!O$131)</f>
        <v>0.45545164387554316</v>
      </c>
      <c r="P244" s="249">
        <f>IF(P$131=0,0,P$131/CHI_fec!P$131)</f>
        <v>0.45467188554831744</v>
      </c>
      <c r="Q244" s="249">
        <f>IF(Q$131=0,0,Q$131/CHI_fec!Q$131)</f>
        <v>0.45479210071207404</v>
      </c>
    </row>
    <row r="245" spans="1:17" x14ac:dyDescent="0.25">
      <c r="A245" s="127" t="s">
        <v>181</v>
      </c>
      <c r="B245" s="248">
        <f>IF(B$139=0,0,B$139/CHI_fec!B$139)</f>
        <v>0.51269405348507724</v>
      </c>
      <c r="C245" s="248">
        <f>IF(C$139=0,0,C$139/CHI_fec!C$139)</f>
        <v>0.50048562124009033</v>
      </c>
      <c r="D245" s="248">
        <f>IF(D$139=0,0,D$139/CHI_fec!D$139)</f>
        <v>0.50291544542885591</v>
      </c>
      <c r="E245" s="248">
        <f>IF(E$139=0,0,E$139/CHI_fec!E$139)</f>
        <v>0.50118504776766071</v>
      </c>
      <c r="F245" s="248">
        <f>IF(F$139=0,0,F$139/CHI_fec!F$139)</f>
        <v>0.51418486119163687</v>
      </c>
      <c r="G245" s="248">
        <f>IF(G$139=0,0,G$139/CHI_fec!G$139)</f>
        <v>0.54188260638895969</v>
      </c>
      <c r="H245" s="248">
        <f>IF(H$139=0,0,H$139/CHI_fec!H$139)</f>
        <v>0.55036387472440018</v>
      </c>
      <c r="I245" s="248">
        <f>IF(I$139=0,0,I$139/CHI_fec!I$139)</f>
        <v>0.5496956083281106</v>
      </c>
      <c r="J245" s="248">
        <f>IF(J$139=0,0,J$139/CHI_fec!J$139)</f>
        <v>0.56653814956793025</v>
      </c>
      <c r="K245" s="248">
        <f>IF(K$139=0,0,K$139/CHI_fec!K$139)</f>
        <v>0.59713342220778665</v>
      </c>
      <c r="L245" s="248">
        <f>IF(L$139=0,0,L$139/CHI_fec!L$139)</f>
        <v>0.61678092607788659</v>
      </c>
      <c r="M245" s="248">
        <f>IF(M$139=0,0,M$139/CHI_fec!M$139)</f>
        <v>0.62554909434362793</v>
      </c>
      <c r="N245" s="248">
        <f>IF(N$139=0,0,N$139/CHI_fec!N$139)</f>
        <v>0.65180123675429258</v>
      </c>
      <c r="O245" s="248">
        <f>IF(O$139=0,0,O$139/CHI_fec!O$139)</f>
        <v>0.63439417863233971</v>
      </c>
      <c r="P245" s="248">
        <f>IF(P$139=0,0,P$139/CHI_fec!P$139)</f>
        <v>0.63667905425478055</v>
      </c>
      <c r="Q245" s="248">
        <f>IF(Q$139=0,0,Q$139/CHI_fec!Q$139)</f>
        <v>0.6357942286415369</v>
      </c>
    </row>
    <row r="246" spans="1:17" x14ac:dyDescent="0.25">
      <c r="A246" s="72" t="s">
        <v>180</v>
      </c>
      <c r="B246" s="247">
        <f>IF(B$153=0,0,B$153/CHI_fec!B$153)</f>
        <v>0.53476693605501935</v>
      </c>
      <c r="C246" s="247">
        <f>IF(C$153=0,0,C$153/CHI_fec!C$153)</f>
        <v>0.53335871154687209</v>
      </c>
      <c r="D246" s="247">
        <f>IF(D$153=0,0,D$153/CHI_fec!D$153)</f>
        <v>0.53350254331780422</v>
      </c>
      <c r="E246" s="247">
        <f>IF(E$153=0,0,E$153/CHI_fec!E$153)</f>
        <v>0.54031360308349086</v>
      </c>
      <c r="F246" s="247">
        <f>IF(F$153=0,0,F$153/CHI_fec!F$153)</f>
        <v>0.54111501286457531</v>
      </c>
      <c r="G246" s="247">
        <f>IF(G$153=0,0,G$153/CHI_fec!G$153)</f>
        <v>0.56342563317565586</v>
      </c>
      <c r="H246" s="247">
        <f>IF(H$153=0,0,H$153/CHI_fec!H$153)</f>
        <v>0.56385677386925004</v>
      </c>
      <c r="I246" s="247">
        <f>IF(I$153=0,0,I$153/CHI_fec!I$153)</f>
        <v>0.56664814282160936</v>
      </c>
      <c r="J246" s="247">
        <f>IF(J$153=0,0,J$153/CHI_fec!J$153)</f>
        <v>0.5676662043385341</v>
      </c>
      <c r="K246" s="247">
        <f>IF(K$153=0,0,K$153/CHI_fec!K$153)</f>
        <v>0.61044029252334764</v>
      </c>
      <c r="L246" s="247">
        <f>IF(L$153=0,0,L$153/CHI_fec!L$153)</f>
        <v>0.61367509130501019</v>
      </c>
      <c r="M246" s="247">
        <f>IF(M$153=0,0,M$153/CHI_fec!M$153)</f>
        <v>0.6135431305687038</v>
      </c>
      <c r="N246" s="247">
        <f>IF(N$153=0,0,N$153/CHI_fec!N$153)</f>
        <v>0.6432099214149718</v>
      </c>
      <c r="O246" s="247">
        <f>IF(O$153=0,0,O$153/CHI_fec!O$153)</f>
        <v>0.64431336924431204</v>
      </c>
      <c r="P246" s="247">
        <f>IF(P$153=0,0,P$153/CHI_fec!P$153)</f>
        <v>0.64540157573378154</v>
      </c>
      <c r="Q246" s="247">
        <f>IF(Q$153=0,0,Q$153/CHI_fec!Q$153)</f>
        <v>0.64423738686121168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136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42</v>
      </c>
      <c r="B5" s="96">
        <v>124946.6185682528</v>
      </c>
      <c r="C5" s="96">
        <v>124822.90539365122</v>
      </c>
      <c r="D5" s="96">
        <v>123279.10394013996</v>
      </c>
      <c r="E5" s="96">
        <v>130363.66068316798</v>
      </c>
      <c r="F5" s="96">
        <v>126602.14832617193</v>
      </c>
      <c r="G5" s="96">
        <v>126276.60081218947</v>
      </c>
      <c r="H5" s="96">
        <v>120267.61444609397</v>
      </c>
      <c r="I5" s="96">
        <v>125515.1297296327</v>
      </c>
      <c r="J5" s="96">
        <v>122860.4367628232</v>
      </c>
      <c r="K5" s="96">
        <v>105297.42294676678</v>
      </c>
      <c r="L5" s="96">
        <v>112946.60047010396</v>
      </c>
      <c r="M5" s="96">
        <v>115143.39145064975</v>
      </c>
      <c r="N5" s="96">
        <v>113338.21975064371</v>
      </c>
      <c r="O5" s="96">
        <v>113864.53298990801</v>
      </c>
      <c r="P5" s="96">
        <v>111939.83553826073</v>
      </c>
      <c r="Q5" s="96">
        <v>111940.77281780152</v>
      </c>
    </row>
    <row r="6" spans="1:17" x14ac:dyDescent="0.25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80</v>
      </c>
      <c r="B10" s="158">
        <v>1083.6639091781396</v>
      </c>
      <c r="C10" s="158">
        <v>1078.1139880645226</v>
      </c>
      <c r="D10" s="158">
        <v>1109.1682691654182</v>
      </c>
      <c r="E10" s="158">
        <v>1227.993633035127</v>
      </c>
      <c r="F10" s="158">
        <v>1202.8598453873105</v>
      </c>
      <c r="G10" s="158">
        <v>1216.4850532752625</v>
      </c>
      <c r="H10" s="158">
        <v>1179.7161940403798</v>
      </c>
      <c r="I10" s="158">
        <v>1262.2849905619819</v>
      </c>
      <c r="J10" s="158">
        <v>1230.595701987125</v>
      </c>
      <c r="K10" s="158">
        <v>950.19653839365333</v>
      </c>
      <c r="L10" s="158">
        <v>1023.5668195598446</v>
      </c>
      <c r="M10" s="158">
        <v>1068.680265240911</v>
      </c>
      <c r="N10" s="158">
        <v>1076.5162129987182</v>
      </c>
      <c r="O10" s="158">
        <v>1115.5136761114827</v>
      </c>
      <c r="P10" s="158">
        <v>1080.0768170690183</v>
      </c>
      <c r="Q10" s="158">
        <v>1023.778343408071</v>
      </c>
    </row>
    <row r="11" spans="1:17" x14ac:dyDescent="0.25">
      <c r="A11" s="92" t="s">
        <v>126</v>
      </c>
      <c r="B11" s="91">
        <v>272.71897859283553</v>
      </c>
      <c r="C11" s="91">
        <v>263.88892750838551</v>
      </c>
      <c r="D11" s="91">
        <v>267.58290681999142</v>
      </c>
      <c r="E11" s="91">
        <v>334.348001214546</v>
      </c>
      <c r="F11" s="91">
        <v>354.60941582884175</v>
      </c>
      <c r="G11" s="91">
        <v>363.62215498554826</v>
      </c>
      <c r="H11" s="91">
        <v>349.21877524066156</v>
      </c>
      <c r="I11" s="91">
        <v>377.33949420679699</v>
      </c>
      <c r="J11" s="91">
        <v>347.02373295168439</v>
      </c>
      <c r="K11" s="91">
        <v>227.70844107070306</v>
      </c>
      <c r="L11" s="91">
        <v>252.00215153141158</v>
      </c>
      <c r="M11" s="91">
        <v>298.18370519358109</v>
      </c>
      <c r="N11" s="91">
        <v>302.54643907721083</v>
      </c>
      <c r="O11" s="91">
        <v>275.05420810366843</v>
      </c>
      <c r="P11" s="91">
        <v>266.87649113455029</v>
      </c>
      <c r="Q11" s="91">
        <v>227.57433608189527</v>
      </c>
    </row>
    <row r="12" spans="1:17" x14ac:dyDescent="0.25">
      <c r="A12" s="92" t="s">
        <v>27</v>
      </c>
      <c r="B12" s="91">
        <v>810.94493058530406</v>
      </c>
      <c r="C12" s="91">
        <v>814.22506055613712</v>
      </c>
      <c r="D12" s="91">
        <v>841.5853623454268</v>
      </c>
      <c r="E12" s="91">
        <v>893.64563182058089</v>
      </c>
      <c r="F12" s="91">
        <v>848.25042955846845</v>
      </c>
      <c r="G12" s="91">
        <v>852.86289828971439</v>
      </c>
      <c r="H12" s="91">
        <v>830.49741879971828</v>
      </c>
      <c r="I12" s="91">
        <v>884.94549635518524</v>
      </c>
      <c r="J12" s="91">
        <v>883.57196903544025</v>
      </c>
      <c r="K12" s="91">
        <v>722.4880973229499</v>
      </c>
      <c r="L12" s="91">
        <v>771.56466802843306</v>
      </c>
      <c r="M12" s="91">
        <v>770.49656004732992</v>
      </c>
      <c r="N12" s="91">
        <v>773.96977392150757</v>
      </c>
      <c r="O12" s="91">
        <v>840.45946800781439</v>
      </c>
      <c r="P12" s="91">
        <v>813.20032593446786</v>
      </c>
      <c r="Q12" s="91">
        <v>796.20400732617577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186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34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32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31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69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30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29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68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67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185</v>
      </c>
      <c r="B24" s="206">
        <v>48696.767110496483</v>
      </c>
      <c r="C24" s="206">
        <v>50881.116653293495</v>
      </c>
      <c r="D24" s="206">
        <v>51980.230630556354</v>
      </c>
      <c r="E24" s="206">
        <v>53611.15344639666</v>
      </c>
      <c r="F24" s="206">
        <v>50183.476313719977</v>
      </c>
      <c r="G24" s="206">
        <v>48377.980568197054</v>
      </c>
      <c r="H24" s="206">
        <v>46246.623331270486</v>
      </c>
      <c r="I24" s="206">
        <v>47427.972763074577</v>
      </c>
      <c r="J24" s="206">
        <v>48702.890804229595</v>
      </c>
      <c r="K24" s="206">
        <v>40939.205316072424</v>
      </c>
      <c r="L24" s="206">
        <v>43564.049702194025</v>
      </c>
      <c r="M24" s="206">
        <v>44004.968393413939</v>
      </c>
      <c r="N24" s="206">
        <v>44269.706794961225</v>
      </c>
      <c r="O24" s="206">
        <v>45312.677537840209</v>
      </c>
      <c r="P24" s="206">
        <v>44365.326929637231</v>
      </c>
      <c r="Q24" s="206">
        <v>45046.600900456673</v>
      </c>
    </row>
    <row r="25" spans="1:17" x14ac:dyDescent="0.25">
      <c r="A25" s="88" t="s">
        <v>34</v>
      </c>
      <c r="B25" s="87">
        <v>8922.8109727417814</v>
      </c>
      <c r="C25" s="87">
        <v>10305.701942063624</v>
      </c>
      <c r="D25" s="87">
        <v>11184.987028996044</v>
      </c>
      <c r="E25" s="87">
        <v>10610.914490210906</v>
      </c>
      <c r="F25" s="87">
        <v>10725.878602300805</v>
      </c>
      <c r="G25" s="87">
        <v>9590.4410127930569</v>
      </c>
      <c r="H25" s="87">
        <v>9291.6563114747423</v>
      </c>
      <c r="I25" s="87">
        <v>8627.0664831848899</v>
      </c>
      <c r="J25" s="87">
        <v>10437.880728845401</v>
      </c>
      <c r="K25" s="87">
        <v>8752.2048042493097</v>
      </c>
      <c r="L25" s="87">
        <v>9054.2665842737333</v>
      </c>
      <c r="M25" s="87">
        <v>9044.5843258175828</v>
      </c>
      <c r="N25" s="87">
        <v>9160.1294639153894</v>
      </c>
      <c r="O25" s="87">
        <v>9997.2088854530466</v>
      </c>
      <c r="P25" s="87">
        <v>10144.332434170976</v>
      </c>
      <c r="Q25" s="87">
        <v>11209.458344378465</v>
      </c>
    </row>
    <row r="26" spans="1:17" x14ac:dyDescent="0.25">
      <c r="A26" s="88" t="s">
        <v>32</v>
      </c>
      <c r="B26" s="87">
        <v>6538.3008134968832</v>
      </c>
      <c r="C26" s="87">
        <v>7178.7474764089584</v>
      </c>
      <c r="D26" s="87">
        <v>7802.6479143492043</v>
      </c>
      <c r="E26" s="87">
        <v>9329.3282052618433</v>
      </c>
      <c r="F26" s="87">
        <v>8343.6699455334165</v>
      </c>
      <c r="G26" s="87">
        <v>7425.7617216481694</v>
      </c>
      <c r="H26" s="87">
        <v>8401.0502652801897</v>
      </c>
      <c r="I26" s="87">
        <v>10050.509971281475</v>
      </c>
      <c r="J26" s="87">
        <v>8894.9346964445722</v>
      </c>
      <c r="K26" s="87">
        <v>7821.6831403753258</v>
      </c>
      <c r="L26" s="87">
        <v>7956.5443602560044</v>
      </c>
      <c r="M26" s="87">
        <v>7289.0964608799677</v>
      </c>
      <c r="N26" s="87">
        <v>7261.7880175243799</v>
      </c>
      <c r="O26" s="87">
        <v>7114.5913618530658</v>
      </c>
      <c r="P26" s="87">
        <v>7116.6138693527864</v>
      </c>
      <c r="Q26" s="87">
        <v>7006.5383488165544</v>
      </c>
    </row>
    <row r="27" spans="1:17" x14ac:dyDescent="0.25">
      <c r="A27" s="88" t="s">
        <v>31</v>
      </c>
      <c r="B27" s="87">
        <v>23.607565049435216</v>
      </c>
      <c r="C27" s="87">
        <v>23.376868424435855</v>
      </c>
      <c r="D27" s="87">
        <v>28.504350556782043</v>
      </c>
      <c r="E27" s="87">
        <v>1.6434053042344765</v>
      </c>
      <c r="F27" s="87">
        <v>0</v>
      </c>
      <c r="G27" s="87">
        <v>0</v>
      </c>
      <c r="H27" s="87">
        <v>22.118598641791429</v>
      </c>
      <c r="I27" s="87">
        <v>5.2509336470181833E-13</v>
      </c>
      <c r="J27" s="87">
        <v>0</v>
      </c>
      <c r="K27" s="87">
        <v>95.927228373843505</v>
      </c>
      <c r="L27" s="87">
        <v>126.33530244077599</v>
      </c>
      <c r="M27" s="87">
        <v>239.2544000617242</v>
      </c>
      <c r="N27" s="87">
        <v>331.27083202812611</v>
      </c>
      <c r="O27" s="87">
        <v>10.03254592927232</v>
      </c>
      <c r="P27" s="87">
        <v>3.2290916720694248E-14</v>
      </c>
      <c r="Q27" s="87">
        <v>40.039701442659407</v>
      </c>
    </row>
    <row r="28" spans="1:17" x14ac:dyDescent="0.25">
      <c r="A28" s="88" t="s">
        <v>126</v>
      </c>
      <c r="B28" s="87">
        <v>486.91030216900333</v>
      </c>
      <c r="C28" s="87">
        <v>465.921875215093</v>
      </c>
      <c r="D28" s="87">
        <v>455.98965426366124</v>
      </c>
      <c r="E28" s="87">
        <v>548.56745267645442</v>
      </c>
      <c r="F28" s="87">
        <v>595.05569846008382</v>
      </c>
      <c r="G28" s="87">
        <v>667.94332203075953</v>
      </c>
      <c r="H28" s="87">
        <v>514.37784138615359</v>
      </c>
      <c r="I28" s="87">
        <v>533.3032328894858</v>
      </c>
      <c r="J28" s="87">
        <v>617.60945466850558</v>
      </c>
      <c r="K28" s="87">
        <v>528.49876409589797</v>
      </c>
      <c r="L28" s="87">
        <v>639.51722026521725</v>
      </c>
      <c r="M28" s="87">
        <v>571.06409954343303</v>
      </c>
      <c r="N28" s="87">
        <v>719.37548663322821</v>
      </c>
      <c r="O28" s="87">
        <v>551.13565297320531</v>
      </c>
      <c r="P28" s="87">
        <v>533.5956365771741</v>
      </c>
      <c r="Q28" s="87">
        <v>516.60988131288525</v>
      </c>
    </row>
    <row r="29" spans="1:17" x14ac:dyDescent="0.25">
      <c r="A29" s="88" t="s">
        <v>30</v>
      </c>
      <c r="B29" s="87">
        <v>7890.3375080208898</v>
      </c>
      <c r="C29" s="87">
        <v>8707.3817151238782</v>
      </c>
      <c r="D29" s="87">
        <v>7551.7695973160289</v>
      </c>
      <c r="E29" s="87">
        <v>9311.0665873689322</v>
      </c>
      <c r="F29" s="87">
        <v>7732.5004467056697</v>
      </c>
      <c r="G29" s="87">
        <v>7150.3965223225314</v>
      </c>
      <c r="H29" s="87">
        <v>7307.1339518793593</v>
      </c>
      <c r="I29" s="87">
        <v>6893.174357038487</v>
      </c>
      <c r="J29" s="87">
        <v>6621.4667528064665</v>
      </c>
      <c r="K29" s="87">
        <v>5555.1363474585405</v>
      </c>
      <c r="L29" s="87">
        <v>5708.95621506114</v>
      </c>
      <c r="M29" s="87">
        <v>6127.2473531987835</v>
      </c>
      <c r="N29" s="87">
        <v>5013.2762342492342</v>
      </c>
      <c r="O29" s="87">
        <v>4999.643483176601</v>
      </c>
      <c r="P29" s="87">
        <v>4692.4352787872003</v>
      </c>
      <c r="Q29" s="87">
        <v>5423.4484728630632</v>
      </c>
    </row>
    <row r="30" spans="1:17" x14ac:dyDescent="0.25">
      <c r="A30" s="88" t="s">
        <v>29</v>
      </c>
      <c r="B30" s="87">
        <v>969.15085907971206</v>
      </c>
      <c r="C30" s="87">
        <v>1093.5048221779255</v>
      </c>
      <c r="D30" s="87">
        <v>1731.7569024609402</v>
      </c>
      <c r="E30" s="87">
        <v>2367.9577801689729</v>
      </c>
      <c r="F30" s="87">
        <v>2044.2652536249109</v>
      </c>
      <c r="G30" s="87">
        <v>1982.2167392143631</v>
      </c>
      <c r="H30" s="87">
        <v>1745.936510857159</v>
      </c>
      <c r="I30" s="87">
        <v>2041.0376168200239</v>
      </c>
      <c r="J30" s="87">
        <v>1303.8059066931614</v>
      </c>
      <c r="K30" s="87">
        <v>1158.1461995645116</v>
      </c>
      <c r="L30" s="87">
        <v>1224.3636158179831</v>
      </c>
      <c r="M30" s="87">
        <v>773.61906828409428</v>
      </c>
      <c r="N30" s="87">
        <v>2028.0028287574685</v>
      </c>
      <c r="O30" s="87">
        <v>1263.1498700028783</v>
      </c>
      <c r="P30" s="87">
        <v>1442.0006243285625</v>
      </c>
      <c r="Q30" s="87">
        <v>454.19932984311203</v>
      </c>
    </row>
    <row r="31" spans="1:17" x14ac:dyDescent="0.25">
      <c r="A31" s="88" t="s">
        <v>27</v>
      </c>
      <c r="B31" s="87">
        <v>23232.751078486563</v>
      </c>
      <c r="C31" s="87">
        <v>22167.957829564755</v>
      </c>
      <c r="D31" s="87">
        <v>22043.246136730726</v>
      </c>
      <c r="E31" s="87">
        <v>20135.250371076902</v>
      </c>
      <c r="F31" s="87">
        <v>19248.488999627803</v>
      </c>
      <c r="G31" s="87">
        <v>20386.324455102324</v>
      </c>
      <c r="H31" s="87">
        <v>17779.482069397207</v>
      </c>
      <c r="I31" s="87">
        <v>18170.430337217527</v>
      </c>
      <c r="J31" s="87">
        <v>19199.439018361401</v>
      </c>
      <c r="K31" s="87">
        <v>15517.219459724769</v>
      </c>
      <c r="L31" s="87">
        <v>16212.81854999654</v>
      </c>
      <c r="M31" s="87">
        <v>17038.74582374587</v>
      </c>
      <c r="N31" s="87">
        <v>17188.622180236976</v>
      </c>
      <c r="O31" s="87">
        <v>18805.488590883579</v>
      </c>
      <c r="P31" s="87">
        <v>17999.321409984022</v>
      </c>
      <c r="Q31" s="87">
        <v>17516.46741768326</v>
      </c>
    </row>
    <row r="32" spans="1:17" x14ac:dyDescent="0.25">
      <c r="A32" s="88" t="s">
        <v>26</v>
      </c>
      <c r="B32" s="87">
        <v>175.70822020900482</v>
      </c>
      <c r="C32" s="87">
        <v>162.03801533469775</v>
      </c>
      <c r="D32" s="87">
        <v>164.18673639270398</v>
      </c>
      <c r="E32" s="87">
        <v>73.80655260395676</v>
      </c>
      <c r="F32" s="87">
        <v>33.316525125000076</v>
      </c>
      <c r="G32" s="87">
        <v>31.361239159936446</v>
      </c>
      <c r="H32" s="87">
        <v>26.776699206616737</v>
      </c>
      <c r="I32" s="87">
        <v>70.173860986861371</v>
      </c>
      <c r="J32" s="87">
        <v>64.381230494504379</v>
      </c>
      <c r="K32" s="87">
        <v>19.582560377178591</v>
      </c>
      <c r="L32" s="87">
        <v>424.4027495069659</v>
      </c>
      <c r="M32" s="87">
        <v>605.31447676469588</v>
      </c>
      <c r="N32" s="87">
        <v>432.35665132824261</v>
      </c>
      <c r="O32" s="87">
        <v>437.09138228999484</v>
      </c>
      <c r="P32" s="87">
        <v>375.50021606016338</v>
      </c>
      <c r="Q32" s="87">
        <v>371.48713323024492</v>
      </c>
    </row>
    <row r="33" spans="1:17" x14ac:dyDescent="0.25">
      <c r="A33" s="88" t="s">
        <v>87</v>
      </c>
      <c r="B33" s="87">
        <v>457.18979124322669</v>
      </c>
      <c r="C33" s="87">
        <v>776.48610898012487</v>
      </c>
      <c r="D33" s="87">
        <v>1017.1423094902694</v>
      </c>
      <c r="E33" s="87">
        <v>1232.6186017244506</v>
      </c>
      <c r="F33" s="87">
        <v>1460.3008423422798</v>
      </c>
      <c r="G33" s="87">
        <v>1143.5355559259031</v>
      </c>
      <c r="H33" s="87">
        <v>1158.0910831472481</v>
      </c>
      <c r="I33" s="87">
        <v>1042.2769036558302</v>
      </c>
      <c r="J33" s="87">
        <v>1563.3730159155934</v>
      </c>
      <c r="K33" s="87">
        <v>1490.8068118530634</v>
      </c>
      <c r="L33" s="87">
        <v>2216.845104575656</v>
      </c>
      <c r="M33" s="87">
        <v>2316.0423851177702</v>
      </c>
      <c r="N33" s="87">
        <v>2134.8851002881729</v>
      </c>
      <c r="O33" s="87">
        <v>2134.3357652785503</v>
      </c>
      <c r="P33" s="87">
        <v>2061.5274603763396</v>
      </c>
      <c r="Q33" s="87">
        <v>2508.3522708864366</v>
      </c>
    </row>
    <row r="34" spans="1:17" x14ac:dyDescent="0.25">
      <c r="A34" s="88" t="s">
        <v>23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182</v>
      </c>
      <c r="B35" s="204">
        <v>11806.313459307137</v>
      </c>
      <c r="C35" s="204">
        <v>12213.305914431727</v>
      </c>
      <c r="D35" s="204">
        <v>11972.959471000002</v>
      </c>
      <c r="E35" s="204">
        <v>13363.058131333584</v>
      </c>
      <c r="F35" s="204">
        <v>11795.70664724838</v>
      </c>
      <c r="G35" s="204">
        <v>11857.657800884379</v>
      </c>
      <c r="H35" s="204">
        <v>10912.189201653504</v>
      </c>
      <c r="I35" s="204">
        <v>11645.407821419045</v>
      </c>
      <c r="J35" s="204">
        <v>11381.601346692507</v>
      </c>
      <c r="K35" s="204">
        <v>10353.711995060885</v>
      </c>
      <c r="L35" s="204">
        <v>10223.225335877467</v>
      </c>
      <c r="M35" s="204">
        <v>10403.706400118501</v>
      </c>
      <c r="N35" s="204">
        <v>9978.1627631220017</v>
      </c>
      <c r="O35" s="204">
        <v>10404.175521924115</v>
      </c>
      <c r="P35" s="204">
        <v>10516.063119877834</v>
      </c>
      <c r="Q35" s="204">
        <v>10056.709918543693</v>
      </c>
    </row>
    <row r="36" spans="1:17" x14ac:dyDescent="0.25">
      <c r="A36" s="152" t="s">
        <v>191</v>
      </c>
      <c r="B36" s="151">
        <v>11806.313459307137</v>
      </c>
      <c r="C36" s="151">
        <v>12213.305914431727</v>
      </c>
      <c r="D36" s="151">
        <v>11972.959471000002</v>
      </c>
      <c r="E36" s="151">
        <v>13363.058131333584</v>
      </c>
      <c r="F36" s="151">
        <v>11795.70664724838</v>
      </c>
      <c r="G36" s="151">
        <v>11857.657800884379</v>
      </c>
      <c r="H36" s="151">
        <v>10912.189201653504</v>
      </c>
      <c r="I36" s="151">
        <v>11645.407821419045</v>
      </c>
      <c r="J36" s="151">
        <v>11381.601346692507</v>
      </c>
      <c r="K36" s="151">
        <v>10353.711995060885</v>
      </c>
      <c r="L36" s="151">
        <v>10223.225335877467</v>
      </c>
      <c r="M36" s="151">
        <v>10403.706400118501</v>
      </c>
      <c r="N36" s="151">
        <v>9978.1627631220017</v>
      </c>
      <c r="O36" s="151">
        <v>10404.175521924115</v>
      </c>
      <c r="P36" s="151">
        <v>10516.063119877834</v>
      </c>
      <c r="Q36" s="151">
        <v>10056.709918543693</v>
      </c>
    </row>
    <row r="37" spans="1:17" x14ac:dyDescent="0.25">
      <c r="A37" s="154" t="s">
        <v>34</v>
      </c>
      <c r="B37" s="83">
        <v>1141.5310899233555</v>
      </c>
      <c r="C37" s="83">
        <v>712.37646265944522</v>
      </c>
      <c r="D37" s="83">
        <v>723.77146658603965</v>
      </c>
      <c r="E37" s="83">
        <v>695.81919522500357</v>
      </c>
      <c r="F37" s="83">
        <v>245.04327607644515</v>
      </c>
      <c r="G37" s="83">
        <v>199.86053273386318</v>
      </c>
      <c r="H37" s="83">
        <v>130.94501517568003</v>
      </c>
      <c r="I37" s="83">
        <v>148.34822645765195</v>
      </c>
      <c r="J37" s="83">
        <v>141.20252334207396</v>
      </c>
      <c r="K37" s="83">
        <v>447.97154587428253</v>
      </c>
      <c r="L37" s="83">
        <v>285.26081198957297</v>
      </c>
      <c r="M37" s="83">
        <v>0</v>
      </c>
      <c r="N37" s="83">
        <v>2.0620138025726411</v>
      </c>
      <c r="O37" s="83">
        <v>0.78704030359970445</v>
      </c>
      <c r="P37" s="83">
        <v>0.1097234975787777</v>
      </c>
      <c r="Q37" s="83">
        <v>0</v>
      </c>
    </row>
    <row r="38" spans="1:17" x14ac:dyDescent="0.25">
      <c r="A38" s="154" t="s">
        <v>31</v>
      </c>
      <c r="B38" s="208">
        <v>576.77639261270929</v>
      </c>
      <c r="C38" s="208">
        <v>746.76611400799516</v>
      </c>
      <c r="D38" s="208">
        <v>665.9031757713152</v>
      </c>
      <c r="E38" s="208">
        <v>575.89971591785081</v>
      </c>
      <c r="F38" s="208">
        <v>515.00264471130015</v>
      </c>
      <c r="G38" s="208">
        <v>562.47501641408746</v>
      </c>
      <c r="H38" s="208">
        <v>507.50699643398502</v>
      </c>
      <c r="I38" s="208">
        <v>570.31013835806675</v>
      </c>
      <c r="J38" s="208">
        <v>621.11099881257894</v>
      </c>
      <c r="K38" s="208">
        <v>732.01218533558824</v>
      </c>
      <c r="L38" s="208">
        <v>665.44763647824095</v>
      </c>
      <c r="M38" s="208">
        <v>846.70991525740442</v>
      </c>
      <c r="N38" s="208">
        <v>689.16276247566236</v>
      </c>
      <c r="O38" s="208">
        <v>742.11444593042927</v>
      </c>
      <c r="P38" s="208">
        <v>836.09172147366178</v>
      </c>
      <c r="Q38" s="208">
        <v>834.12604132849015</v>
      </c>
    </row>
    <row r="39" spans="1:17" x14ac:dyDescent="0.25">
      <c r="A39" s="154" t="s">
        <v>126</v>
      </c>
      <c r="B39" s="208">
        <v>66.108758593221211</v>
      </c>
      <c r="C39" s="208">
        <v>277.23954186392325</v>
      </c>
      <c r="D39" s="208">
        <v>261.31128767764812</v>
      </c>
      <c r="E39" s="208">
        <v>294.35857766952483</v>
      </c>
      <c r="F39" s="208">
        <v>299.50969689311148</v>
      </c>
      <c r="G39" s="208">
        <v>234.97807576785678</v>
      </c>
      <c r="H39" s="208">
        <v>192.90739444695296</v>
      </c>
      <c r="I39" s="208">
        <v>206.51543866478269</v>
      </c>
      <c r="J39" s="208">
        <v>178.99900099997546</v>
      </c>
      <c r="K39" s="208">
        <v>214.57413530459837</v>
      </c>
      <c r="L39" s="208">
        <v>213.85468491468293</v>
      </c>
      <c r="M39" s="208">
        <v>481.67215524721871</v>
      </c>
      <c r="N39" s="208">
        <v>200.85420746876156</v>
      </c>
      <c r="O39" s="208">
        <v>108.04509007316399</v>
      </c>
      <c r="P39" s="208">
        <v>133.74296347236762</v>
      </c>
      <c r="Q39" s="208">
        <v>125.91143685061706</v>
      </c>
    </row>
    <row r="40" spans="1:17" x14ac:dyDescent="0.25">
      <c r="A40" s="154" t="s">
        <v>30</v>
      </c>
      <c r="B40" s="208">
        <v>244.47527238820282</v>
      </c>
      <c r="C40" s="208">
        <v>134.29835510754373</v>
      </c>
      <c r="D40" s="208">
        <v>120.79687708699413</v>
      </c>
      <c r="E40" s="208">
        <v>149.57579950794184</v>
      </c>
      <c r="F40" s="208">
        <v>364.05438125889555</v>
      </c>
      <c r="G40" s="208">
        <v>285.85876877781175</v>
      </c>
      <c r="H40" s="208">
        <v>109.67633287934289</v>
      </c>
      <c r="I40" s="208">
        <v>205.7298228173828</v>
      </c>
      <c r="J40" s="208">
        <v>105.46664684915885</v>
      </c>
      <c r="K40" s="208">
        <v>119.34655488213579</v>
      </c>
      <c r="L40" s="208">
        <v>40.75020289457084</v>
      </c>
      <c r="M40" s="208">
        <v>15.755459520385607</v>
      </c>
      <c r="N40" s="208">
        <v>43.582534962615533</v>
      </c>
      <c r="O40" s="208">
        <v>61.150335766801916</v>
      </c>
      <c r="P40" s="208">
        <v>3.890623352061477</v>
      </c>
      <c r="Q40" s="208">
        <v>13.823166155610846</v>
      </c>
    </row>
    <row r="41" spans="1:17" x14ac:dyDescent="0.25">
      <c r="A41" s="154" t="s">
        <v>27</v>
      </c>
      <c r="B41" s="208">
        <v>9777.4219457896506</v>
      </c>
      <c r="C41" s="208">
        <v>10342.625440792819</v>
      </c>
      <c r="D41" s="208">
        <v>10201.176663878006</v>
      </c>
      <c r="E41" s="208">
        <v>11647.404843013264</v>
      </c>
      <c r="F41" s="208">
        <v>10372.09664830863</v>
      </c>
      <c r="G41" s="208">
        <v>10574.485407190763</v>
      </c>
      <c r="H41" s="208">
        <v>9971.1534627175442</v>
      </c>
      <c r="I41" s="208">
        <v>10514.504195121161</v>
      </c>
      <c r="J41" s="208">
        <v>10334.822176688718</v>
      </c>
      <c r="K41" s="208">
        <v>8839.8075736642804</v>
      </c>
      <c r="L41" s="208">
        <v>9017.9119996003992</v>
      </c>
      <c r="M41" s="208">
        <v>9059.5688700934934</v>
      </c>
      <c r="N41" s="208">
        <v>9042.5012444123913</v>
      </c>
      <c r="O41" s="208">
        <v>9492.0786098501212</v>
      </c>
      <c r="P41" s="208">
        <v>9542.2280880821691</v>
      </c>
      <c r="Q41" s="208">
        <v>9082.8492742089766</v>
      </c>
    </row>
    <row r="42" spans="1:17" x14ac:dyDescent="0.25">
      <c r="A42" s="152" t="s">
        <v>190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181</v>
      </c>
      <c r="B43" s="155">
        <v>4678.4566899397987</v>
      </c>
      <c r="C43" s="155">
        <v>4867.7592418549521</v>
      </c>
      <c r="D43" s="155">
        <v>4954.9801000185771</v>
      </c>
      <c r="E43" s="155">
        <v>5319.6157437691745</v>
      </c>
      <c r="F43" s="155">
        <v>4860.1824726608384</v>
      </c>
      <c r="G43" s="155">
        <v>4694.6453940679494</v>
      </c>
      <c r="H43" s="155">
        <v>4568.9971995581027</v>
      </c>
      <c r="I43" s="155">
        <v>4879.6949201007737</v>
      </c>
      <c r="J43" s="155">
        <v>4841.4143812297507</v>
      </c>
      <c r="K43" s="155">
        <v>4320.4508667797845</v>
      </c>
      <c r="L43" s="155">
        <v>4388.433723395613</v>
      </c>
      <c r="M43" s="155">
        <v>4394.4878888621561</v>
      </c>
      <c r="N43" s="155">
        <v>4430.3261983202765</v>
      </c>
      <c r="O43" s="155">
        <v>4754.5717050755566</v>
      </c>
      <c r="P43" s="155">
        <v>4581.1897486444095</v>
      </c>
      <c r="Q43" s="155">
        <v>4540.2251509934995</v>
      </c>
    </row>
    <row r="44" spans="1:17" x14ac:dyDescent="0.25">
      <c r="A44" s="152" t="s">
        <v>194</v>
      </c>
      <c r="B44" s="151">
        <v>2151.4809535056111</v>
      </c>
      <c r="C44" s="151">
        <v>2246.3446192727351</v>
      </c>
      <c r="D44" s="151">
        <v>2271.838216641132</v>
      </c>
      <c r="E44" s="151">
        <v>2630.8720330691967</v>
      </c>
      <c r="F44" s="151">
        <v>2276.7919356642469</v>
      </c>
      <c r="G44" s="151">
        <v>2182.1375998344852</v>
      </c>
      <c r="H44" s="151">
        <v>2149.9825354575892</v>
      </c>
      <c r="I44" s="151">
        <v>2424.959356129747</v>
      </c>
      <c r="J44" s="151">
        <v>2274.5438761953938</v>
      </c>
      <c r="K44" s="151">
        <v>2041.8913566762039</v>
      </c>
      <c r="L44" s="151">
        <v>2010.4971684291249</v>
      </c>
      <c r="M44" s="151">
        <v>1985.5078475254791</v>
      </c>
      <c r="N44" s="151">
        <v>2033.1892062987906</v>
      </c>
      <c r="O44" s="151">
        <v>2333.5579334152499</v>
      </c>
      <c r="P44" s="151">
        <v>2221.4275323832444</v>
      </c>
      <c r="Q44" s="151">
        <v>2193.1857525903647</v>
      </c>
    </row>
    <row r="45" spans="1:17" x14ac:dyDescent="0.25">
      <c r="A45" s="152" t="s">
        <v>188</v>
      </c>
      <c r="B45" s="151">
        <v>2526.9757364341881</v>
      </c>
      <c r="C45" s="151">
        <v>2621.4146225822165</v>
      </c>
      <c r="D45" s="151">
        <v>2683.1418833774455</v>
      </c>
      <c r="E45" s="151">
        <v>2688.7437106999782</v>
      </c>
      <c r="F45" s="151">
        <v>2583.3905369965923</v>
      </c>
      <c r="G45" s="151">
        <v>2512.5077942334651</v>
      </c>
      <c r="H45" s="151">
        <v>2419.014664100514</v>
      </c>
      <c r="I45" s="151">
        <v>2454.7355639710263</v>
      </c>
      <c r="J45" s="151">
        <v>2566.8705050343565</v>
      </c>
      <c r="K45" s="151">
        <v>2278.5595101035815</v>
      </c>
      <c r="L45" s="151">
        <v>2377.9365549664885</v>
      </c>
      <c r="M45" s="151">
        <v>2408.9800413366788</v>
      </c>
      <c r="N45" s="151">
        <v>2397.1369920214875</v>
      </c>
      <c r="O45" s="151">
        <v>2421.0137716603081</v>
      </c>
      <c r="P45" s="151">
        <v>2359.7622162611647</v>
      </c>
      <c r="Q45" s="151">
        <v>2347.0393984031334</v>
      </c>
    </row>
    <row r="46" spans="1:17" x14ac:dyDescent="0.25">
      <c r="A46" s="150" t="s">
        <v>34</v>
      </c>
      <c r="B46" s="87">
        <v>633.39081187873808</v>
      </c>
      <c r="C46" s="87">
        <v>675.43064858395883</v>
      </c>
      <c r="D46" s="87">
        <v>694.68823348087346</v>
      </c>
      <c r="E46" s="87">
        <v>617.92728592843298</v>
      </c>
      <c r="F46" s="87">
        <v>670.48677753324068</v>
      </c>
      <c r="G46" s="87">
        <v>630.30069110531008</v>
      </c>
      <c r="H46" s="87">
        <v>614.39375301726716</v>
      </c>
      <c r="I46" s="87">
        <v>543.84077133919118</v>
      </c>
      <c r="J46" s="87">
        <v>678.3555284032858</v>
      </c>
      <c r="K46" s="87">
        <v>610.56717769922648</v>
      </c>
      <c r="L46" s="87">
        <v>588.60683044714426</v>
      </c>
      <c r="M46" s="87">
        <v>613.04155842517935</v>
      </c>
      <c r="N46" s="87">
        <v>617.99550216547641</v>
      </c>
      <c r="O46" s="87">
        <v>644.08733371298513</v>
      </c>
      <c r="P46" s="87">
        <v>637.04386225758026</v>
      </c>
      <c r="Q46" s="87">
        <v>655.68339934036783</v>
      </c>
    </row>
    <row r="47" spans="1:17" x14ac:dyDescent="0.25">
      <c r="A47" s="150" t="s">
        <v>32</v>
      </c>
      <c r="B47" s="87">
        <v>481.11597195613621</v>
      </c>
      <c r="C47" s="87">
        <v>525.82820215078664</v>
      </c>
      <c r="D47" s="87">
        <v>582.05852054231786</v>
      </c>
      <c r="E47" s="87">
        <v>640.28746016330865</v>
      </c>
      <c r="F47" s="87">
        <v>591.96860323580086</v>
      </c>
      <c r="G47" s="87">
        <v>552.8023634419809</v>
      </c>
      <c r="H47" s="87">
        <v>597.76740363750639</v>
      </c>
      <c r="I47" s="87">
        <v>702.78346296012603</v>
      </c>
      <c r="J47" s="87">
        <v>640.73258257958832</v>
      </c>
      <c r="K47" s="87">
        <v>601.98191734115574</v>
      </c>
      <c r="L47" s="87">
        <v>612.65010623780699</v>
      </c>
      <c r="M47" s="87">
        <v>555.54245303929883</v>
      </c>
      <c r="N47" s="87">
        <v>553.4957092697764</v>
      </c>
      <c r="O47" s="87">
        <v>543.83603413696028</v>
      </c>
      <c r="P47" s="87">
        <v>543.4399648601044</v>
      </c>
      <c r="Q47" s="87">
        <v>529.62721655034761</v>
      </c>
    </row>
    <row r="48" spans="1:17" x14ac:dyDescent="0.25">
      <c r="A48" s="150" t="s">
        <v>31</v>
      </c>
      <c r="B48" s="87">
        <v>1.5738376699623446</v>
      </c>
      <c r="C48" s="87">
        <v>1.5584578949623922</v>
      </c>
      <c r="D48" s="87">
        <v>1.9002900371188038</v>
      </c>
      <c r="E48" s="87">
        <v>0.10956035361563181</v>
      </c>
      <c r="F48" s="87">
        <v>0</v>
      </c>
      <c r="G48" s="87">
        <v>0</v>
      </c>
      <c r="H48" s="87">
        <v>1.0702547729899161</v>
      </c>
      <c r="I48" s="87">
        <v>1.9094304170975272E-14</v>
      </c>
      <c r="J48" s="87">
        <v>0</v>
      </c>
      <c r="K48" s="87">
        <v>4.9166820245278124</v>
      </c>
      <c r="L48" s="87">
        <v>5.4632492486395314</v>
      </c>
      <c r="M48" s="87">
        <v>9.0431816898390736</v>
      </c>
      <c r="N48" s="87">
        <v>12.046212073750061</v>
      </c>
      <c r="O48" s="87">
        <v>0.66883639528482075</v>
      </c>
      <c r="P48" s="87">
        <v>1.0946073464642096E-15</v>
      </c>
      <c r="Q48" s="87">
        <v>1.3806793600916976</v>
      </c>
    </row>
    <row r="49" spans="1:17" x14ac:dyDescent="0.25">
      <c r="A49" s="150" t="s">
        <v>126</v>
      </c>
      <c r="B49" s="87">
        <v>21.421467910649735</v>
      </c>
      <c r="C49" s="87">
        <v>19.599050115027062</v>
      </c>
      <c r="D49" s="87">
        <v>20.406141818299364</v>
      </c>
      <c r="E49" s="87">
        <v>24.629572048193598</v>
      </c>
      <c r="F49" s="87">
        <v>24.051186464503608</v>
      </c>
      <c r="G49" s="87">
        <v>26.774385902333414</v>
      </c>
      <c r="H49" s="87">
        <v>22.090735937234438</v>
      </c>
      <c r="I49" s="87">
        <v>21.904791372056991</v>
      </c>
      <c r="J49" s="87">
        <v>26.635238538521438</v>
      </c>
      <c r="K49" s="87">
        <v>22.518130672828796</v>
      </c>
      <c r="L49" s="87">
        <v>27.635935544310993</v>
      </c>
      <c r="M49" s="87">
        <v>27.68139170740044</v>
      </c>
      <c r="N49" s="87">
        <v>38.246227277610437</v>
      </c>
      <c r="O49" s="87">
        <v>31.219659292980033</v>
      </c>
      <c r="P49" s="87">
        <v>28.36104309595979</v>
      </c>
      <c r="Q49" s="87">
        <v>24.204758732484599</v>
      </c>
    </row>
    <row r="50" spans="1:17" x14ac:dyDescent="0.25">
      <c r="A50" s="150" t="s">
        <v>30</v>
      </c>
      <c r="B50" s="87">
        <v>358.5313966067755</v>
      </c>
      <c r="C50" s="87">
        <v>412.4866810160978</v>
      </c>
      <c r="D50" s="87">
        <v>344.43542022226075</v>
      </c>
      <c r="E50" s="87">
        <v>391.23861362396616</v>
      </c>
      <c r="F50" s="87">
        <v>341.04976916201576</v>
      </c>
      <c r="G50" s="87">
        <v>306.18985695077805</v>
      </c>
      <c r="H50" s="87">
        <v>311.71551490009796</v>
      </c>
      <c r="I50" s="87">
        <v>299.55962138470551</v>
      </c>
      <c r="J50" s="87">
        <v>278.90554424775411</v>
      </c>
      <c r="K50" s="87">
        <v>215.89814476851421</v>
      </c>
      <c r="L50" s="87">
        <v>228.79657717015837</v>
      </c>
      <c r="M50" s="87">
        <v>244.44003539782884</v>
      </c>
      <c r="N50" s="87">
        <v>200.33541866759074</v>
      </c>
      <c r="O50" s="87">
        <v>187.90520677047064</v>
      </c>
      <c r="P50" s="87">
        <v>175.39771724671641</v>
      </c>
      <c r="Q50" s="87">
        <v>204.60742995097567</v>
      </c>
    </row>
    <row r="51" spans="1:17" x14ac:dyDescent="0.25">
      <c r="A51" s="150" t="s">
        <v>29</v>
      </c>
      <c r="B51" s="87">
        <v>49.239077677254471</v>
      </c>
      <c r="C51" s="87">
        <v>53.756915826158156</v>
      </c>
      <c r="D51" s="87">
        <v>83.247616440631262</v>
      </c>
      <c r="E51" s="87">
        <v>93.327990910659423</v>
      </c>
      <c r="F51" s="87">
        <v>79.807778792426703</v>
      </c>
      <c r="G51" s="87">
        <v>83.739665078737232</v>
      </c>
      <c r="H51" s="87">
        <v>74.360201830687345</v>
      </c>
      <c r="I51" s="87">
        <v>87.262339418264744</v>
      </c>
      <c r="J51" s="87">
        <v>55.257017533061521</v>
      </c>
      <c r="K51" s="87">
        <v>51.271929357799884</v>
      </c>
      <c r="L51" s="87">
        <v>62.022479976621554</v>
      </c>
      <c r="M51" s="87">
        <v>43.849449696999223</v>
      </c>
      <c r="N51" s="87">
        <v>89.390818901665682</v>
      </c>
      <c r="O51" s="87">
        <v>55.591474032132787</v>
      </c>
      <c r="P51" s="87">
        <v>72.847154971065308</v>
      </c>
      <c r="Q51" s="87">
        <v>28.92662729788886</v>
      </c>
    </row>
    <row r="52" spans="1:17" x14ac:dyDescent="0.25">
      <c r="A52" s="150" t="s">
        <v>27</v>
      </c>
      <c r="B52" s="87">
        <v>947.32632664233597</v>
      </c>
      <c r="C52" s="87">
        <v>875.66445764255241</v>
      </c>
      <c r="D52" s="87">
        <v>885.43851062187673</v>
      </c>
      <c r="E52" s="87">
        <v>845.73377772811364</v>
      </c>
      <c r="F52" s="87">
        <v>789.90244635275212</v>
      </c>
      <c r="G52" s="87">
        <v>845.20955066127885</v>
      </c>
      <c r="H52" s="87">
        <v>732.08758468365556</v>
      </c>
      <c r="I52" s="87">
        <v>736.26123827312222</v>
      </c>
      <c r="J52" s="87">
        <v>806.64199635901934</v>
      </c>
      <c r="K52" s="87">
        <v>699.65495134033881</v>
      </c>
      <c r="L52" s="87">
        <v>728.85620931431038</v>
      </c>
      <c r="M52" s="87">
        <v>779.80335495139309</v>
      </c>
      <c r="N52" s="87">
        <v>761.39946021455171</v>
      </c>
      <c r="O52" s="87">
        <v>833.99848747873534</v>
      </c>
      <c r="P52" s="87">
        <v>781.82954658564802</v>
      </c>
      <c r="Q52" s="87">
        <v>754.67109786968888</v>
      </c>
    </row>
    <row r="53" spans="1:17" x14ac:dyDescent="0.25">
      <c r="A53" s="150" t="s">
        <v>26</v>
      </c>
      <c r="B53" s="87">
        <v>6.6598513084096469</v>
      </c>
      <c r="C53" s="87">
        <v>6.363594606838249</v>
      </c>
      <c r="D53" s="87">
        <v>6.8506713116960363</v>
      </c>
      <c r="E53" s="87">
        <v>5.2973857377872262</v>
      </c>
      <c r="F53" s="87">
        <v>2.969271710423933</v>
      </c>
      <c r="G53" s="87">
        <v>2.7932838975325036</v>
      </c>
      <c r="H53" s="87">
        <v>2.3931798592392677</v>
      </c>
      <c r="I53" s="87">
        <v>4.3824276136186171</v>
      </c>
      <c r="J53" s="87">
        <v>4.5851721633996236</v>
      </c>
      <c r="K53" s="87">
        <v>1.8076209578934082</v>
      </c>
      <c r="L53" s="87">
        <v>26.887182623912857</v>
      </c>
      <c r="M53" s="87">
        <v>35.236342153163356</v>
      </c>
      <c r="N53" s="87">
        <v>27.569283671095658</v>
      </c>
      <c r="O53" s="87">
        <v>27.608289063369291</v>
      </c>
      <c r="P53" s="87">
        <v>24.457362499510364</v>
      </c>
      <c r="Q53" s="87">
        <v>24.578538080404336</v>
      </c>
    </row>
    <row r="54" spans="1:17" x14ac:dyDescent="0.25">
      <c r="A54" s="150" t="s">
        <v>87</v>
      </c>
      <c r="B54" s="87">
        <v>27.716994783926417</v>
      </c>
      <c r="C54" s="87">
        <v>50.726614745834958</v>
      </c>
      <c r="D54" s="87">
        <v>64.116478902370787</v>
      </c>
      <c r="E54" s="87">
        <v>70.192064205901374</v>
      </c>
      <c r="F54" s="87">
        <v>83.154703745428421</v>
      </c>
      <c r="G54" s="87">
        <v>64.697997195514645</v>
      </c>
      <c r="H54" s="87">
        <v>63.136035461835881</v>
      </c>
      <c r="I54" s="87">
        <v>58.740911609941833</v>
      </c>
      <c r="J54" s="87">
        <v>75.757425209726378</v>
      </c>
      <c r="K54" s="87">
        <v>69.942955941296262</v>
      </c>
      <c r="L54" s="87">
        <v>97.017984403583355</v>
      </c>
      <c r="M54" s="87">
        <v>100.34227427557605</v>
      </c>
      <c r="N54" s="87">
        <v>96.658359779969899</v>
      </c>
      <c r="O54" s="87">
        <v>96.098450777388834</v>
      </c>
      <c r="P54" s="87">
        <v>96.385564744580165</v>
      </c>
      <c r="Q54" s="87">
        <v>123.35965122088453</v>
      </c>
    </row>
    <row r="55" spans="1:17" x14ac:dyDescent="0.25">
      <c r="A55" s="150" t="s">
        <v>23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187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180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99</v>
      </c>
      <c r="B58" s="176">
        <v>58681.417399331236</v>
      </c>
      <c r="C58" s="176">
        <v>55782.60959600655</v>
      </c>
      <c r="D58" s="176">
        <v>53261.765469399601</v>
      </c>
      <c r="E58" s="176">
        <v>56841.839728633437</v>
      </c>
      <c r="F58" s="176">
        <v>58559.923047155418</v>
      </c>
      <c r="G58" s="176">
        <v>60129.831995764835</v>
      </c>
      <c r="H58" s="176">
        <v>57360.088519571509</v>
      </c>
      <c r="I58" s="176">
        <v>60299.769234476327</v>
      </c>
      <c r="J58" s="176">
        <v>56703.934528684207</v>
      </c>
      <c r="K58" s="176">
        <v>48733.858230459999</v>
      </c>
      <c r="L58" s="176">
        <v>53747.324889077005</v>
      </c>
      <c r="M58" s="176">
        <v>55271.548503014252</v>
      </c>
      <c r="N58" s="176">
        <v>53583.507781241497</v>
      </c>
      <c r="O58" s="176">
        <v>52277.594548956666</v>
      </c>
      <c r="P58" s="176">
        <v>51397.178923032232</v>
      </c>
      <c r="Q58" s="176">
        <v>51273.458504399583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41</v>
      </c>
      <c r="B60" s="96">
        <v>21980.075793370317</v>
      </c>
      <c r="C60" s="96">
        <v>21961.039799748585</v>
      </c>
      <c r="D60" s="96">
        <v>20534.193468785874</v>
      </c>
      <c r="E60" s="96">
        <v>21245.628998861237</v>
      </c>
      <c r="F60" s="96">
        <v>19625.355289275263</v>
      </c>
      <c r="G60" s="96">
        <v>19128.180832879822</v>
      </c>
      <c r="H60" s="96">
        <v>17332.618595578133</v>
      </c>
      <c r="I60" s="96">
        <v>18687.39425964297</v>
      </c>
      <c r="J60" s="96">
        <v>15254.450128464034</v>
      </c>
      <c r="K60" s="96">
        <v>14972.278624386932</v>
      </c>
      <c r="L60" s="96">
        <v>13597.445901300533</v>
      </c>
      <c r="M60" s="96">
        <v>13378.694184720172</v>
      </c>
      <c r="N60" s="96">
        <v>13667.308244299777</v>
      </c>
      <c r="O60" s="96">
        <v>13690.447329346531</v>
      </c>
      <c r="P60" s="96">
        <v>13904.445881174903</v>
      </c>
      <c r="Q60" s="96">
        <v>12260.940704075976</v>
      </c>
    </row>
    <row r="61" spans="1:17" x14ac:dyDescent="0.25">
      <c r="A61" s="132" t="s">
        <v>84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83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82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81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80</v>
      </c>
      <c r="B65" s="158">
        <v>422.24767674841752</v>
      </c>
      <c r="C65" s="158">
        <v>417.03440268020279</v>
      </c>
      <c r="D65" s="158">
        <v>397.18648294102326</v>
      </c>
      <c r="E65" s="158">
        <v>420.11496697392761</v>
      </c>
      <c r="F65" s="158">
        <v>458.0143800727048</v>
      </c>
      <c r="G65" s="158">
        <v>465.96760254696784</v>
      </c>
      <c r="H65" s="158">
        <v>413.15697503547432</v>
      </c>
      <c r="I65" s="158">
        <v>434.31896390871094</v>
      </c>
      <c r="J65" s="158">
        <v>361.70199227213936</v>
      </c>
      <c r="K65" s="158">
        <v>308.87706253377979</v>
      </c>
      <c r="L65" s="158">
        <v>306.73113094441874</v>
      </c>
      <c r="M65" s="158">
        <v>325.73039851723104</v>
      </c>
      <c r="N65" s="158">
        <v>316.09380370087467</v>
      </c>
      <c r="O65" s="158">
        <v>323.99767133944562</v>
      </c>
      <c r="P65" s="158">
        <v>330.57082205887502</v>
      </c>
      <c r="Q65" s="158">
        <v>304.29308008918622</v>
      </c>
    </row>
    <row r="66" spans="1:17" x14ac:dyDescent="0.25">
      <c r="A66" s="92" t="s">
        <v>126</v>
      </c>
      <c r="B66" s="91">
        <v>89.348018971319235</v>
      </c>
      <c r="C66" s="91">
        <v>90.931596545952573</v>
      </c>
      <c r="D66" s="91">
        <v>86.088939309630433</v>
      </c>
      <c r="E66" s="91">
        <v>100.32012519675345</v>
      </c>
      <c r="F66" s="91">
        <v>148.02316580530857</v>
      </c>
      <c r="G66" s="91">
        <v>155.30776021854189</v>
      </c>
      <c r="H66" s="91">
        <v>131.77783473362447</v>
      </c>
      <c r="I66" s="91">
        <v>142.8811977302033</v>
      </c>
      <c r="J66" s="91">
        <v>111.12028448526664</v>
      </c>
      <c r="K66" s="91">
        <v>88.518806432220757</v>
      </c>
      <c r="L66" s="91">
        <v>90.504758535120743</v>
      </c>
      <c r="M66" s="91">
        <v>115.64565613580463</v>
      </c>
      <c r="N66" s="91">
        <v>110.22932176381275</v>
      </c>
      <c r="O66" s="91">
        <v>103.89733991367902</v>
      </c>
      <c r="P66" s="91">
        <v>104.8675558861792</v>
      </c>
      <c r="Q66" s="91">
        <v>92.407588616383293</v>
      </c>
    </row>
    <row r="67" spans="1:17" x14ac:dyDescent="0.25">
      <c r="A67" s="92" t="s">
        <v>27</v>
      </c>
      <c r="B67" s="91">
        <v>332.89965777709824</v>
      </c>
      <c r="C67" s="91">
        <v>326.10280613425022</v>
      </c>
      <c r="D67" s="91">
        <v>311.09754363139285</v>
      </c>
      <c r="E67" s="91">
        <v>319.79484177717404</v>
      </c>
      <c r="F67" s="91">
        <v>309.99121426739617</v>
      </c>
      <c r="G67" s="91">
        <v>310.65984232842595</v>
      </c>
      <c r="H67" s="91">
        <v>281.37914030184987</v>
      </c>
      <c r="I67" s="91">
        <v>291.43776617850756</v>
      </c>
      <c r="J67" s="91">
        <v>250.5817077868727</v>
      </c>
      <c r="K67" s="91">
        <v>220.35825610155894</v>
      </c>
      <c r="L67" s="91">
        <v>216.22637240929797</v>
      </c>
      <c r="M67" s="91">
        <v>210.08474238142625</v>
      </c>
      <c r="N67" s="91">
        <v>205.8644819370619</v>
      </c>
      <c r="O67" s="91">
        <v>220.10033142576663</v>
      </c>
      <c r="P67" s="91">
        <v>225.70326617269581</v>
      </c>
      <c r="Q67" s="91">
        <v>211.8854914728029</v>
      </c>
    </row>
    <row r="68" spans="1:17" x14ac:dyDescent="0.25">
      <c r="A68" s="92" t="s">
        <v>127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22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184</v>
      </c>
      <c r="B70" s="204">
        <v>2584.524043377598</v>
      </c>
      <c r="C70" s="204">
        <v>2458.9435186917244</v>
      </c>
      <c r="D70" s="204">
        <v>2304.408289306707</v>
      </c>
      <c r="E70" s="204">
        <v>2382.1573557204256</v>
      </c>
      <c r="F70" s="204">
        <v>2393.0044692606371</v>
      </c>
      <c r="G70" s="204">
        <v>2403.1577892945857</v>
      </c>
      <c r="H70" s="204">
        <v>2255.8699128544417</v>
      </c>
      <c r="I70" s="204">
        <v>2398.5045855012231</v>
      </c>
      <c r="J70" s="204">
        <v>2031.051343270163</v>
      </c>
      <c r="K70" s="204">
        <v>1667.3422363852496</v>
      </c>
      <c r="L70" s="204">
        <v>1725.0908464646961</v>
      </c>
      <c r="M70" s="204">
        <v>1722.6462087114903</v>
      </c>
      <c r="N70" s="204">
        <v>1695.9889388558272</v>
      </c>
      <c r="O70" s="204">
        <v>1579.7870804650436</v>
      </c>
      <c r="P70" s="204">
        <v>1742.7731552480609</v>
      </c>
      <c r="Q70" s="204">
        <v>1544.4028432331972</v>
      </c>
    </row>
    <row r="71" spans="1:17" x14ac:dyDescent="0.25">
      <c r="A71" s="152" t="s">
        <v>193</v>
      </c>
      <c r="B71" s="151">
        <v>2584.524043377598</v>
      </c>
      <c r="C71" s="151">
        <v>2458.9435186917244</v>
      </c>
      <c r="D71" s="151">
        <v>2304.408289306707</v>
      </c>
      <c r="E71" s="151">
        <v>2382.1573557204256</v>
      </c>
      <c r="F71" s="151">
        <v>2393.0044692606371</v>
      </c>
      <c r="G71" s="151">
        <v>2403.1577892945857</v>
      </c>
      <c r="H71" s="151">
        <v>2255.8699128544417</v>
      </c>
      <c r="I71" s="151">
        <v>2398.5045855012231</v>
      </c>
      <c r="J71" s="151">
        <v>2031.051343270163</v>
      </c>
      <c r="K71" s="151">
        <v>1667.3422363852496</v>
      </c>
      <c r="L71" s="151">
        <v>1725.0908464646961</v>
      </c>
      <c r="M71" s="151">
        <v>1722.6462087114903</v>
      </c>
      <c r="N71" s="151">
        <v>1695.9889388558272</v>
      </c>
      <c r="O71" s="151">
        <v>1579.7870804650436</v>
      </c>
      <c r="P71" s="151">
        <v>1742.7731552480609</v>
      </c>
      <c r="Q71" s="151">
        <v>1544.4028432331972</v>
      </c>
    </row>
    <row r="72" spans="1:17" x14ac:dyDescent="0.25">
      <c r="A72" s="150" t="s">
        <v>34</v>
      </c>
      <c r="B72" s="87">
        <v>323.99447953701838</v>
      </c>
      <c r="C72" s="87">
        <v>268.23550390873561</v>
      </c>
      <c r="D72" s="87">
        <v>237.51073131400176</v>
      </c>
      <c r="E72" s="87">
        <v>366.23063445007318</v>
      </c>
      <c r="F72" s="87">
        <v>396.63083779724536</v>
      </c>
      <c r="G72" s="87">
        <v>381.35050689374788</v>
      </c>
      <c r="H72" s="87">
        <v>392.85555668135521</v>
      </c>
      <c r="I72" s="87">
        <v>245.86140853480356</v>
      </c>
      <c r="J72" s="87">
        <v>474.02285049667785</v>
      </c>
      <c r="K72" s="87">
        <v>451.84094609081626</v>
      </c>
      <c r="L72" s="87">
        <v>247.38895911607693</v>
      </c>
      <c r="M72" s="87">
        <v>316.04538034705058</v>
      </c>
      <c r="N72" s="87">
        <v>346.02858414412492</v>
      </c>
      <c r="O72" s="87">
        <v>349.52856204978059</v>
      </c>
      <c r="P72" s="87">
        <v>350.74609080456003</v>
      </c>
      <c r="Q72" s="87">
        <v>282.5961391477536</v>
      </c>
    </row>
    <row r="73" spans="1:17" x14ac:dyDescent="0.25">
      <c r="A73" s="150" t="s">
        <v>32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31</v>
      </c>
      <c r="B74" s="87">
        <v>5.2215573510036712</v>
      </c>
      <c r="C74" s="87">
        <v>4.8161113740441053</v>
      </c>
      <c r="D74" s="87">
        <v>4.0232584309395403</v>
      </c>
      <c r="E74" s="87">
        <v>0.19814291139201992</v>
      </c>
      <c r="F74" s="87">
        <v>0</v>
      </c>
      <c r="G74" s="87">
        <v>0</v>
      </c>
      <c r="H74" s="87">
        <v>15.316702685050792</v>
      </c>
      <c r="I74" s="87">
        <v>2.6186166945605632E-14</v>
      </c>
      <c r="J74" s="87">
        <v>0</v>
      </c>
      <c r="K74" s="87">
        <v>4.310218781496606</v>
      </c>
      <c r="L74" s="87">
        <v>8.0997795751860284</v>
      </c>
      <c r="M74" s="87">
        <v>8.812343512078094</v>
      </c>
      <c r="N74" s="87">
        <v>16.200911295332524</v>
      </c>
      <c r="O74" s="87">
        <v>0.21214535122359851</v>
      </c>
      <c r="P74" s="87">
        <v>2.1385706501508297E-15</v>
      </c>
      <c r="Q74" s="87">
        <v>1.3063011486683191</v>
      </c>
    </row>
    <row r="75" spans="1:17" x14ac:dyDescent="0.25">
      <c r="A75" s="150" t="s">
        <v>126</v>
      </c>
      <c r="B75" s="87">
        <v>27.897139492798892</v>
      </c>
      <c r="C75" s="87">
        <v>35.905715284169034</v>
      </c>
      <c r="D75" s="87">
        <v>32.652443217432321</v>
      </c>
      <c r="E75" s="87">
        <v>28.064151405939722</v>
      </c>
      <c r="F75" s="87">
        <v>36.133509706689104</v>
      </c>
      <c r="G75" s="87">
        <v>37.107631079078537</v>
      </c>
      <c r="H75" s="87">
        <v>30.266462566736905</v>
      </c>
      <c r="I75" s="87">
        <v>27.641348008235678</v>
      </c>
      <c r="J75" s="87">
        <v>33.550342566517344</v>
      </c>
      <c r="K75" s="87">
        <v>31.505369443067259</v>
      </c>
      <c r="L75" s="87">
        <v>39.997008968843289</v>
      </c>
      <c r="M75" s="87">
        <v>61.152230485013128</v>
      </c>
      <c r="N75" s="87">
        <v>38.414755664551933</v>
      </c>
      <c r="O75" s="87">
        <v>31.306215513275017</v>
      </c>
      <c r="P75" s="87">
        <v>36.654672758581448</v>
      </c>
      <c r="Q75" s="87">
        <v>45.910106305005229</v>
      </c>
    </row>
    <row r="76" spans="1:17" x14ac:dyDescent="0.25">
      <c r="A76" s="150" t="s">
        <v>30</v>
      </c>
      <c r="B76" s="87">
        <v>419.92267961823313</v>
      </c>
      <c r="C76" s="87">
        <v>296.40170874177812</v>
      </c>
      <c r="D76" s="87">
        <v>356.11606798128736</v>
      </c>
      <c r="E76" s="87">
        <v>440.26565942982802</v>
      </c>
      <c r="F76" s="87">
        <v>434.67707443903117</v>
      </c>
      <c r="G76" s="87">
        <v>323.39973315288364</v>
      </c>
      <c r="H76" s="87">
        <v>291.3359840570966</v>
      </c>
      <c r="I76" s="87">
        <v>620.76184528174554</v>
      </c>
      <c r="J76" s="87">
        <v>376.64617318344034</v>
      </c>
      <c r="K76" s="87">
        <v>297.7052754015703</v>
      </c>
      <c r="L76" s="87">
        <v>200.89693395334973</v>
      </c>
      <c r="M76" s="87">
        <v>178.01518674705019</v>
      </c>
      <c r="N76" s="87">
        <v>124.42141356155533</v>
      </c>
      <c r="O76" s="87">
        <v>104.41369191991123</v>
      </c>
      <c r="P76" s="87">
        <v>219.40230889685918</v>
      </c>
      <c r="Q76" s="87">
        <v>122.10627132910443</v>
      </c>
    </row>
    <row r="77" spans="1:17" x14ac:dyDescent="0.25">
      <c r="A77" s="150" t="s">
        <v>29</v>
      </c>
      <c r="B77" s="87">
        <v>152.65059360576174</v>
      </c>
      <c r="C77" s="87">
        <v>173.43454962691891</v>
      </c>
      <c r="D77" s="87">
        <v>173.6341546840996</v>
      </c>
      <c r="E77" s="87">
        <v>194.1048420642305</v>
      </c>
      <c r="F77" s="87">
        <v>203.48071102322683</v>
      </c>
      <c r="G77" s="87">
        <v>210.36617411054181</v>
      </c>
      <c r="H77" s="87">
        <v>201.07948197079079</v>
      </c>
      <c r="I77" s="87">
        <v>226.2180498450011</v>
      </c>
      <c r="J77" s="87">
        <v>143.23635620937247</v>
      </c>
      <c r="K77" s="87">
        <v>150.30116512829935</v>
      </c>
      <c r="L77" s="87">
        <v>145.62754814374091</v>
      </c>
      <c r="M77" s="87">
        <v>27.720674405142823</v>
      </c>
      <c r="N77" s="87">
        <v>23.125740431139054</v>
      </c>
      <c r="O77" s="87">
        <v>23.12379082067643</v>
      </c>
      <c r="P77" s="87">
        <v>27.737652431662603</v>
      </c>
      <c r="Q77" s="87">
        <v>38.901995560322149</v>
      </c>
    </row>
    <row r="78" spans="1:17" x14ac:dyDescent="0.25">
      <c r="A78" s="150" t="s">
        <v>27</v>
      </c>
      <c r="B78" s="87">
        <v>1654.6274222178956</v>
      </c>
      <c r="C78" s="87">
        <v>1680.149929756079</v>
      </c>
      <c r="D78" s="87">
        <v>1500.4716336789461</v>
      </c>
      <c r="E78" s="87">
        <v>1352.699600144686</v>
      </c>
      <c r="F78" s="87">
        <v>1321.4891886782045</v>
      </c>
      <c r="G78" s="87">
        <v>1450.8634201719847</v>
      </c>
      <c r="H78" s="87">
        <v>1325.0157248934113</v>
      </c>
      <c r="I78" s="87">
        <v>1277.7264493940013</v>
      </c>
      <c r="J78" s="87">
        <v>1003.5956208141556</v>
      </c>
      <c r="K78" s="87">
        <v>731.67926153999986</v>
      </c>
      <c r="L78" s="87">
        <v>1083.0806167074993</v>
      </c>
      <c r="M78" s="87">
        <v>1129.7436904452888</v>
      </c>
      <c r="N78" s="87">
        <v>1142.7581494310014</v>
      </c>
      <c r="O78" s="87">
        <v>1065.8531321611824</v>
      </c>
      <c r="P78" s="87">
        <v>1102.3760439556886</v>
      </c>
      <c r="Q78" s="87">
        <v>1047.7254743548542</v>
      </c>
    </row>
    <row r="79" spans="1:17" x14ac:dyDescent="0.25">
      <c r="A79" s="150" t="s">
        <v>26</v>
      </c>
      <c r="B79" s="87">
        <v>6.9533244252989193E-2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1.0661458994612709</v>
      </c>
      <c r="N79" s="87">
        <v>5.0393843281221962</v>
      </c>
      <c r="O79" s="87">
        <v>5.3495426489938911</v>
      </c>
      <c r="P79" s="87">
        <v>5.8563864007085176</v>
      </c>
      <c r="Q79" s="87">
        <v>5.8565553874894354</v>
      </c>
    </row>
    <row r="80" spans="1:17" x14ac:dyDescent="0.25">
      <c r="A80" s="150" t="s">
        <v>87</v>
      </c>
      <c r="B80" s="87">
        <v>0.14063831063407706</v>
      </c>
      <c r="C80" s="87">
        <v>0</v>
      </c>
      <c r="D80" s="87">
        <v>0</v>
      </c>
      <c r="E80" s="87">
        <v>0.59432531427606827</v>
      </c>
      <c r="F80" s="87">
        <v>0.59314761623926648</v>
      </c>
      <c r="G80" s="87">
        <v>7.032388634980237E-2</v>
      </c>
      <c r="H80" s="87">
        <v>0</v>
      </c>
      <c r="I80" s="87">
        <v>0.2954844374355835</v>
      </c>
      <c r="J80" s="87">
        <v>0</v>
      </c>
      <c r="K80" s="87">
        <v>0</v>
      </c>
      <c r="L80" s="87">
        <v>0</v>
      </c>
      <c r="M80" s="87">
        <v>9.0556870405257964E-2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23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192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182</v>
      </c>
      <c r="B83" s="204">
        <v>14972.576877296942</v>
      </c>
      <c r="C83" s="204">
        <v>14942.87841101598</v>
      </c>
      <c r="D83" s="204">
        <v>14124.376715309778</v>
      </c>
      <c r="E83" s="204">
        <v>15314.248689583264</v>
      </c>
      <c r="F83" s="204">
        <v>13839.950257873121</v>
      </c>
      <c r="G83" s="204">
        <v>13417.853742993677</v>
      </c>
      <c r="H83" s="204">
        <v>12086.063772661193</v>
      </c>
      <c r="I83" s="204">
        <v>13098.710908129882</v>
      </c>
      <c r="J83" s="204">
        <v>10586.625652285677</v>
      </c>
      <c r="K83" s="204">
        <v>10902.43464150571</v>
      </c>
      <c r="L83" s="204">
        <v>9565.7260446422461</v>
      </c>
      <c r="M83" s="204">
        <v>9331.0029576275792</v>
      </c>
      <c r="N83" s="204">
        <v>9721.3252810275644</v>
      </c>
      <c r="O83" s="204">
        <v>9798.1835613251078</v>
      </c>
      <c r="P83" s="204">
        <v>9799.3230958270306</v>
      </c>
      <c r="Q83" s="204">
        <v>8577.1403395448178</v>
      </c>
    </row>
    <row r="84" spans="1:17" x14ac:dyDescent="0.25">
      <c r="A84" s="152" t="s">
        <v>191</v>
      </c>
      <c r="B84" s="151">
        <v>14972.576877296942</v>
      </c>
      <c r="C84" s="151">
        <v>14942.87841101598</v>
      </c>
      <c r="D84" s="151">
        <v>14124.376715309778</v>
      </c>
      <c r="E84" s="151">
        <v>15314.248689583264</v>
      </c>
      <c r="F84" s="151">
        <v>13839.950257873121</v>
      </c>
      <c r="G84" s="151">
        <v>13417.853742993677</v>
      </c>
      <c r="H84" s="151">
        <v>12086.063772661193</v>
      </c>
      <c r="I84" s="151">
        <v>13098.710908129882</v>
      </c>
      <c r="J84" s="151">
        <v>10586.625652285677</v>
      </c>
      <c r="K84" s="151">
        <v>10902.43464150571</v>
      </c>
      <c r="L84" s="151">
        <v>9565.7260446422461</v>
      </c>
      <c r="M84" s="151">
        <v>9331.0029576275792</v>
      </c>
      <c r="N84" s="151">
        <v>9721.3252810275644</v>
      </c>
      <c r="O84" s="151">
        <v>9798.1835613251078</v>
      </c>
      <c r="P84" s="151">
        <v>9799.3230958270306</v>
      </c>
      <c r="Q84" s="151">
        <v>8577.1403395448178</v>
      </c>
    </row>
    <row r="85" spans="1:17" x14ac:dyDescent="0.25">
      <c r="A85" s="154" t="s">
        <v>34</v>
      </c>
      <c r="B85" s="83">
        <v>1049.0180277602406</v>
      </c>
      <c r="C85" s="83">
        <v>481.50183609162872</v>
      </c>
      <c r="D85" s="83">
        <v>443.52582172349167</v>
      </c>
      <c r="E85" s="83">
        <v>478.37106445779256</v>
      </c>
      <c r="F85" s="83">
        <v>215.65790628575002</v>
      </c>
      <c r="G85" s="83">
        <v>180.02445611463355</v>
      </c>
      <c r="H85" s="83">
        <v>103.28342427862241</v>
      </c>
      <c r="I85" s="83">
        <v>114.98568315033722</v>
      </c>
      <c r="J85" s="83">
        <v>105.49140123868764</v>
      </c>
      <c r="K85" s="83">
        <v>578.1821837880201</v>
      </c>
      <c r="L85" s="83">
        <v>324.84171283136675</v>
      </c>
      <c r="M85" s="83">
        <v>0</v>
      </c>
      <c r="N85" s="83">
        <v>12.163925667875553</v>
      </c>
      <c r="O85" s="83">
        <v>3.2547961420867617</v>
      </c>
      <c r="P85" s="83">
        <v>0.27015050144213099</v>
      </c>
      <c r="Q85" s="83">
        <v>0</v>
      </c>
    </row>
    <row r="86" spans="1:17" x14ac:dyDescent="0.25">
      <c r="A86" s="154" t="s">
        <v>31</v>
      </c>
      <c r="B86" s="208">
        <v>1566.7178892650754</v>
      </c>
      <c r="C86" s="208">
        <v>1810.6633334971573</v>
      </c>
      <c r="D86" s="208">
        <v>1305.1443839750434</v>
      </c>
      <c r="E86" s="208">
        <v>867.23064235426784</v>
      </c>
      <c r="F86" s="208">
        <v>720.34184856838283</v>
      </c>
      <c r="G86" s="208">
        <v>814.89568928315657</v>
      </c>
      <c r="H86" s="208">
        <v>690.14774918914952</v>
      </c>
      <c r="I86" s="208">
        <v>750.99705368153968</v>
      </c>
      <c r="J86" s="208">
        <v>776.82319985591391</v>
      </c>
      <c r="K86" s="208">
        <v>789.81417604071248</v>
      </c>
      <c r="L86" s="208">
        <v>719.57490270879293</v>
      </c>
      <c r="M86" s="208">
        <v>813.74994726872762</v>
      </c>
      <c r="N86" s="208">
        <v>845.76518254711561</v>
      </c>
      <c r="O86" s="208">
        <v>599.97174256681865</v>
      </c>
      <c r="P86" s="208">
        <v>803.29965463740984</v>
      </c>
      <c r="Q86" s="208">
        <v>651.0047487832594</v>
      </c>
    </row>
    <row r="87" spans="1:17" x14ac:dyDescent="0.25">
      <c r="A87" s="154" t="s">
        <v>126</v>
      </c>
      <c r="B87" s="208">
        <v>142.16246837993671</v>
      </c>
      <c r="C87" s="208">
        <v>303.3135043658192</v>
      </c>
      <c r="D87" s="208">
        <v>299.73836555974083</v>
      </c>
      <c r="E87" s="208">
        <v>308.66008538617194</v>
      </c>
      <c r="F87" s="208">
        <v>327.66366646185685</v>
      </c>
      <c r="G87" s="208">
        <v>298.16461788654686</v>
      </c>
      <c r="H87" s="208">
        <v>218.61200736798017</v>
      </c>
      <c r="I87" s="208">
        <v>228.0099271544845</v>
      </c>
      <c r="J87" s="208">
        <v>223.69164493264645</v>
      </c>
      <c r="K87" s="208">
        <v>329.58925937742731</v>
      </c>
      <c r="L87" s="208">
        <v>316.76214039015417</v>
      </c>
      <c r="M87" s="208">
        <v>863.89394625297564</v>
      </c>
      <c r="N87" s="208">
        <v>427.67951533795724</v>
      </c>
      <c r="O87" s="208">
        <v>201.73443871693129</v>
      </c>
      <c r="P87" s="208">
        <v>227.66911225713241</v>
      </c>
      <c r="Q87" s="208">
        <v>236.03567404670281</v>
      </c>
    </row>
    <row r="88" spans="1:17" x14ac:dyDescent="0.25">
      <c r="A88" s="154" t="s">
        <v>30</v>
      </c>
      <c r="B88" s="208">
        <v>369.08727308417139</v>
      </c>
      <c r="C88" s="208">
        <v>327.93907762873243</v>
      </c>
      <c r="D88" s="208">
        <v>219.99218691126612</v>
      </c>
      <c r="E88" s="208">
        <v>217.69061177095307</v>
      </c>
      <c r="F88" s="208">
        <v>365.38925275745953</v>
      </c>
      <c r="G88" s="208">
        <v>250.11419944881084</v>
      </c>
      <c r="H88" s="208">
        <v>196.83038202993015</v>
      </c>
      <c r="I88" s="208">
        <v>460.52780420573544</v>
      </c>
      <c r="J88" s="208">
        <v>178.03083272630073</v>
      </c>
      <c r="K88" s="208">
        <v>306.81199683779772</v>
      </c>
      <c r="L88" s="208">
        <v>55.1695956830673</v>
      </c>
      <c r="M88" s="208">
        <v>27.519461149209615</v>
      </c>
      <c r="N88" s="208">
        <v>120.28189484557507</v>
      </c>
      <c r="O88" s="208">
        <v>189.12197637603077</v>
      </c>
      <c r="P88" s="208">
        <v>12.535938111494731</v>
      </c>
      <c r="Q88" s="208">
        <v>13.581722067081955</v>
      </c>
    </row>
    <row r="89" spans="1:17" x14ac:dyDescent="0.25">
      <c r="A89" s="154" t="s">
        <v>27</v>
      </c>
      <c r="B89" s="208">
        <v>11845.591218807518</v>
      </c>
      <c r="C89" s="208">
        <v>12019.460659432641</v>
      </c>
      <c r="D89" s="208">
        <v>11855.975957140236</v>
      </c>
      <c r="E89" s="208">
        <v>13442.29628561408</v>
      </c>
      <c r="F89" s="208">
        <v>12210.897583799673</v>
      </c>
      <c r="G89" s="208">
        <v>11874.654780260529</v>
      </c>
      <c r="H89" s="208">
        <v>10877.190209795514</v>
      </c>
      <c r="I89" s="208">
        <v>11544.190439937784</v>
      </c>
      <c r="J89" s="208">
        <v>9302.5885735321281</v>
      </c>
      <c r="K89" s="208">
        <v>8898.0370254617574</v>
      </c>
      <c r="L89" s="208">
        <v>8149.377693028865</v>
      </c>
      <c r="M89" s="208">
        <v>7625.8396029566702</v>
      </c>
      <c r="N89" s="208">
        <v>8315.4347626290401</v>
      </c>
      <c r="O89" s="208">
        <v>8804.1006075232435</v>
      </c>
      <c r="P89" s="208">
        <v>8755.548240319551</v>
      </c>
      <c r="Q89" s="208">
        <v>7676.5181946477742</v>
      </c>
    </row>
    <row r="90" spans="1:17" x14ac:dyDescent="0.25">
      <c r="A90" s="152" t="s">
        <v>190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181</v>
      </c>
      <c r="B91" s="155">
        <v>3117.550236947362</v>
      </c>
      <c r="C91" s="155">
        <v>3100.0380247606849</v>
      </c>
      <c r="D91" s="155">
        <v>2896.3333453283644</v>
      </c>
      <c r="E91" s="155">
        <v>3127.9709448836206</v>
      </c>
      <c r="F91" s="155">
        <v>2933.2009922687962</v>
      </c>
      <c r="G91" s="155">
        <v>2840.0821084445961</v>
      </c>
      <c r="H91" s="155">
        <v>2576.4388560270222</v>
      </c>
      <c r="I91" s="155">
        <v>2754.7097983031513</v>
      </c>
      <c r="J91" s="155">
        <v>2273.6376485360524</v>
      </c>
      <c r="K91" s="155">
        <v>2092.5507156621902</v>
      </c>
      <c r="L91" s="155">
        <v>1998.6833892491718</v>
      </c>
      <c r="M91" s="155">
        <v>1998.040089963871</v>
      </c>
      <c r="N91" s="155">
        <v>1915.9018451155066</v>
      </c>
      <c r="O91" s="155">
        <v>1918.4382759169309</v>
      </c>
      <c r="P91" s="155">
        <v>2030.2327358409361</v>
      </c>
      <c r="Q91" s="155">
        <v>1833.4747097087734</v>
      </c>
    </row>
    <row r="92" spans="1:17" x14ac:dyDescent="0.25">
      <c r="A92" s="152" t="s">
        <v>194</v>
      </c>
      <c r="B92" s="151">
        <v>1412.584351579462</v>
      </c>
      <c r="C92" s="151">
        <v>1426.204901293532</v>
      </c>
      <c r="D92" s="151">
        <v>1349.6440071467193</v>
      </c>
      <c r="E92" s="151">
        <v>1491.8550290057908</v>
      </c>
      <c r="F92" s="151">
        <v>1371.5004386964717</v>
      </c>
      <c r="G92" s="151">
        <v>1314.6634666109242</v>
      </c>
      <c r="H92" s="151">
        <v>1161.8461941765474</v>
      </c>
      <c r="I92" s="151">
        <v>1296.2483675992326</v>
      </c>
      <c r="J92" s="151">
        <v>1004.0893603468588</v>
      </c>
      <c r="K92" s="151">
        <v>1029.2180344504611</v>
      </c>
      <c r="L92" s="151">
        <v>898.5273145709707</v>
      </c>
      <c r="M92" s="151">
        <v>917.41192170924637</v>
      </c>
      <c r="N92" s="151">
        <v>940.73690754083907</v>
      </c>
      <c r="O92" s="151">
        <v>1047.7373294017636</v>
      </c>
      <c r="P92" s="151">
        <v>1025.1214762266584</v>
      </c>
      <c r="Q92" s="151">
        <v>911.35163367102723</v>
      </c>
    </row>
    <row r="93" spans="1:17" x14ac:dyDescent="0.25">
      <c r="A93" s="152" t="s">
        <v>188</v>
      </c>
      <c r="B93" s="151">
        <v>1704.9658853679005</v>
      </c>
      <c r="C93" s="151">
        <v>1673.8331234671527</v>
      </c>
      <c r="D93" s="151">
        <v>1546.6893381816444</v>
      </c>
      <c r="E93" s="151">
        <v>1636.1159158778303</v>
      </c>
      <c r="F93" s="151">
        <v>1561.700553572326</v>
      </c>
      <c r="G93" s="151">
        <v>1525.4186418336712</v>
      </c>
      <c r="H93" s="151">
        <v>1414.5926618504748</v>
      </c>
      <c r="I93" s="151">
        <v>1458.4614307039185</v>
      </c>
      <c r="J93" s="151">
        <v>1269.548288189193</v>
      </c>
      <c r="K93" s="151">
        <v>1063.3326812117286</v>
      </c>
      <c r="L93" s="151">
        <v>1100.1560746782013</v>
      </c>
      <c r="M93" s="151">
        <v>1080.6281682546244</v>
      </c>
      <c r="N93" s="151">
        <v>975.16493757466787</v>
      </c>
      <c r="O93" s="151">
        <v>870.70094651516672</v>
      </c>
      <c r="P93" s="151">
        <v>1005.1112596142782</v>
      </c>
      <c r="Q93" s="151">
        <v>922.12307603774616</v>
      </c>
    </row>
    <row r="94" spans="1:17" x14ac:dyDescent="0.25">
      <c r="A94" s="150" t="s">
        <v>34</v>
      </c>
      <c r="B94" s="87">
        <v>98.055336349752508</v>
      </c>
      <c r="C94" s="87">
        <v>90.308020767355899</v>
      </c>
      <c r="D94" s="87">
        <v>76.330849067029675</v>
      </c>
      <c r="E94" s="87">
        <v>126.17876590317243</v>
      </c>
      <c r="F94" s="87">
        <v>129.26020707472509</v>
      </c>
      <c r="G94" s="87">
        <v>124.81716373675965</v>
      </c>
      <c r="H94" s="87">
        <v>129.8161400005263</v>
      </c>
      <c r="I94" s="87">
        <v>97.016730281987293</v>
      </c>
      <c r="J94" s="87">
        <v>216.64373201069304</v>
      </c>
      <c r="K94" s="87">
        <v>167.81302869307166</v>
      </c>
      <c r="L94" s="87">
        <v>123.06809927639321</v>
      </c>
      <c r="M94" s="87">
        <v>151.74536551539768</v>
      </c>
      <c r="N94" s="87">
        <v>88.172718390950422</v>
      </c>
      <c r="O94" s="87">
        <v>121.87848532328405</v>
      </c>
      <c r="P94" s="87">
        <v>117.85203730638113</v>
      </c>
      <c r="Q94" s="87">
        <v>138.79846783046114</v>
      </c>
    </row>
    <row r="95" spans="1:17" x14ac:dyDescent="0.25">
      <c r="A95" s="150" t="s">
        <v>32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31</v>
      </c>
      <c r="B96" s="87">
        <v>5.5696611744039153</v>
      </c>
      <c r="C96" s="87">
        <v>5.1371854656470477</v>
      </c>
      <c r="D96" s="87">
        <v>4.2914756596688441</v>
      </c>
      <c r="E96" s="87">
        <v>0.21135243881815455</v>
      </c>
      <c r="F96" s="87">
        <v>0</v>
      </c>
      <c r="G96" s="87">
        <v>0</v>
      </c>
      <c r="H96" s="87">
        <v>14.716047677793902</v>
      </c>
      <c r="I96" s="87">
        <v>2.211276319851142E-14</v>
      </c>
      <c r="J96" s="87">
        <v>0</v>
      </c>
      <c r="K96" s="87">
        <v>4.0046256189605884</v>
      </c>
      <c r="L96" s="87">
        <v>6.83981386349042</v>
      </c>
      <c r="M96" s="87">
        <v>7.4415345213103876</v>
      </c>
      <c r="N96" s="87">
        <v>13.680769538280801</v>
      </c>
      <c r="O96" s="87">
        <v>0.22628837463850515</v>
      </c>
      <c r="P96" s="87">
        <v>1.8059041045718115E-15</v>
      </c>
      <c r="Q96" s="87">
        <v>1.1030987477643583</v>
      </c>
    </row>
    <row r="97" spans="1:17" x14ac:dyDescent="0.25">
      <c r="A97" s="150" t="s">
        <v>126</v>
      </c>
      <c r="B97" s="87">
        <v>23.88795374630681</v>
      </c>
      <c r="C97" s="87">
        <v>30.094575694087524</v>
      </c>
      <c r="D97" s="87">
        <v>27.606953465830891</v>
      </c>
      <c r="E97" s="87">
        <v>26.423295990829693</v>
      </c>
      <c r="F97" s="87">
        <v>30.309976292015676</v>
      </c>
      <c r="G97" s="87">
        <v>30.880134287217217</v>
      </c>
      <c r="H97" s="87">
        <v>26.171906075134981</v>
      </c>
      <c r="I97" s="87">
        <v>20.888684933907093</v>
      </c>
      <c r="J97" s="87">
        <v>21.990627897102822</v>
      </c>
      <c r="K97" s="87">
        <v>23.198417594540459</v>
      </c>
      <c r="L97" s="87">
        <v>27.43779251889088</v>
      </c>
      <c r="M97" s="87">
        <v>39.453256116780366</v>
      </c>
      <c r="N97" s="87">
        <v>23.585009003370285</v>
      </c>
      <c r="O97" s="87">
        <v>16.967162180550631</v>
      </c>
      <c r="P97" s="87">
        <v>20.943699551472324</v>
      </c>
      <c r="Q97" s="87">
        <v>30.507939682916369</v>
      </c>
    </row>
    <row r="98" spans="1:17" x14ac:dyDescent="0.25">
      <c r="A98" s="150" t="s">
        <v>30</v>
      </c>
      <c r="B98" s="87">
        <v>248.63068775527503</v>
      </c>
      <c r="C98" s="87">
        <v>202.23923245526885</v>
      </c>
      <c r="D98" s="87">
        <v>209.50137860225246</v>
      </c>
      <c r="E98" s="87">
        <v>260.99201072935375</v>
      </c>
      <c r="F98" s="87">
        <v>270.66195306226803</v>
      </c>
      <c r="G98" s="87">
        <v>218.6738986990834</v>
      </c>
      <c r="H98" s="87">
        <v>184.94343432158007</v>
      </c>
      <c r="I98" s="87">
        <v>412.61429206472189</v>
      </c>
      <c r="J98" s="87">
        <v>263.0338890784663</v>
      </c>
      <c r="K98" s="87">
        <v>210.63139668143307</v>
      </c>
      <c r="L98" s="87">
        <v>94.550565554347216</v>
      </c>
      <c r="M98" s="87">
        <v>103.58013233307258</v>
      </c>
      <c r="N98" s="87">
        <v>62.246632268593721</v>
      </c>
      <c r="O98" s="87">
        <v>60.113051024286555</v>
      </c>
      <c r="P98" s="87">
        <v>136.09096251572365</v>
      </c>
      <c r="Q98" s="87">
        <v>64.495911449861936</v>
      </c>
    </row>
    <row r="99" spans="1:17" x14ac:dyDescent="0.25">
      <c r="A99" s="150" t="s">
        <v>29</v>
      </c>
      <c r="B99" s="87">
        <v>56.996408257182679</v>
      </c>
      <c r="C99" s="87">
        <v>64.779860850209104</v>
      </c>
      <c r="D99" s="87">
        <v>65.02044941362027</v>
      </c>
      <c r="E99" s="87">
        <v>72.686068517669312</v>
      </c>
      <c r="F99" s="87">
        <v>76.197032212953005</v>
      </c>
      <c r="G99" s="87">
        <v>78.775418390330543</v>
      </c>
      <c r="H99" s="87">
        <v>75.297848567785437</v>
      </c>
      <c r="I99" s="87">
        <v>71.997026929318977</v>
      </c>
      <c r="J99" s="87">
        <v>53.637444027339484</v>
      </c>
      <c r="K99" s="87">
        <v>56.282989494852515</v>
      </c>
      <c r="L99" s="87">
        <v>54.532869092124244</v>
      </c>
      <c r="M99" s="87">
        <v>10.380507862351356</v>
      </c>
      <c r="N99" s="87">
        <v>8.6598517359158986</v>
      </c>
      <c r="O99" s="87">
        <v>8.6591216690192621</v>
      </c>
      <c r="P99" s="87">
        <v>10.386865591431112</v>
      </c>
      <c r="Q99" s="87">
        <v>15.891606895297134</v>
      </c>
    </row>
    <row r="100" spans="1:17" x14ac:dyDescent="0.25">
      <c r="A100" s="150" t="s">
        <v>27</v>
      </c>
      <c r="B100" s="87">
        <v>1271.7619459322939</v>
      </c>
      <c r="C100" s="87">
        <v>1281.2742482345841</v>
      </c>
      <c r="D100" s="87">
        <v>1163.9382319732422</v>
      </c>
      <c r="E100" s="87">
        <v>1149.4437474024467</v>
      </c>
      <c r="F100" s="87">
        <v>1055.0910680550273</v>
      </c>
      <c r="G100" s="87">
        <v>1072.2506482588308</v>
      </c>
      <c r="H100" s="87">
        <v>983.64728520765402</v>
      </c>
      <c r="I100" s="87">
        <v>855.85486922500263</v>
      </c>
      <c r="J100" s="87">
        <v>714.2425951755913</v>
      </c>
      <c r="K100" s="87">
        <v>601.40222312887033</v>
      </c>
      <c r="L100" s="87">
        <v>793.72693437295527</v>
      </c>
      <c r="M100" s="87">
        <v>767.35391873383867</v>
      </c>
      <c r="N100" s="87">
        <v>777.28798380180751</v>
      </c>
      <c r="O100" s="87">
        <v>661.23057697809384</v>
      </c>
      <c r="P100" s="87">
        <v>718.05735318345432</v>
      </c>
      <c r="Q100" s="87">
        <v>669.54565859364811</v>
      </c>
    </row>
    <row r="101" spans="1:17" x14ac:dyDescent="0.25">
      <c r="A101" s="150" t="s">
        <v>26</v>
      </c>
      <c r="B101" s="87">
        <v>2.1138106252908698E-2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0.32410835343622629</v>
      </c>
      <c r="N101" s="87">
        <v>1.5319728357491476</v>
      </c>
      <c r="O101" s="87">
        <v>1.6262609652941435</v>
      </c>
      <c r="P101" s="87">
        <v>1.7803414658153884</v>
      </c>
      <c r="Q101" s="87">
        <v>1.7803928377967879</v>
      </c>
    </row>
    <row r="102" spans="1:17" x14ac:dyDescent="0.25">
      <c r="A102" s="150" t="s">
        <v>87</v>
      </c>
      <c r="B102" s="87">
        <v>4.2754046432759395E-2</v>
      </c>
      <c r="C102" s="87">
        <v>0</v>
      </c>
      <c r="D102" s="87">
        <v>0</v>
      </c>
      <c r="E102" s="87">
        <v>0.18067489553992472</v>
      </c>
      <c r="F102" s="87">
        <v>0.18031687533673693</v>
      </c>
      <c r="G102" s="87">
        <v>2.1378461450339926E-2</v>
      </c>
      <c r="H102" s="87">
        <v>0</v>
      </c>
      <c r="I102" s="87">
        <v>8.9827268980417374E-2</v>
      </c>
      <c r="J102" s="87">
        <v>0</v>
      </c>
      <c r="K102" s="87">
        <v>0</v>
      </c>
      <c r="L102" s="87">
        <v>0</v>
      </c>
      <c r="M102" s="87">
        <v>0.34934481843717113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23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187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180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99</v>
      </c>
      <c r="B106" s="176">
        <v>883.17695900000001</v>
      </c>
      <c r="C106" s="176">
        <v>1042.1454426</v>
      </c>
      <c r="D106" s="176">
        <v>811.88863590000005</v>
      </c>
      <c r="E106" s="176">
        <v>1.1370417000000002</v>
      </c>
      <c r="F106" s="176">
        <v>1.1851898000000001</v>
      </c>
      <c r="G106" s="176">
        <v>1.1195896000000001</v>
      </c>
      <c r="H106" s="176">
        <v>1.0890789999999999</v>
      </c>
      <c r="I106" s="176">
        <v>1.1500037999999999</v>
      </c>
      <c r="J106" s="176">
        <v>1.4334921</v>
      </c>
      <c r="K106" s="176">
        <v>1.0739683</v>
      </c>
      <c r="L106" s="176">
        <v>1.2144899999999998</v>
      </c>
      <c r="M106" s="176">
        <v>1.2745299000000001</v>
      </c>
      <c r="N106" s="176">
        <v>17.998375600000003</v>
      </c>
      <c r="O106" s="176">
        <v>70.04074030000001</v>
      </c>
      <c r="P106" s="176">
        <v>1.5460722</v>
      </c>
      <c r="Q106" s="176">
        <v>1.6297315000000001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40</v>
      </c>
      <c r="B108" s="96">
        <v>694.90578240009859</v>
      </c>
      <c r="C108" s="96">
        <v>849.32214088388901</v>
      </c>
      <c r="D108" s="96">
        <v>861.8763419862488</v>
      </c>
      <c r="E108" s="96">
        <v>952.14349869641842</v>
      </c>
      <c r="F108" s="96">
        <v>803.84035306665419</v>
      </c>
      <c r="G108" s="96">
        <v>789.45851620668395</v>
      </c>
      <c r="H108" s="96">
        <v>757.94293850329586</v>
      </c>
      <c r="I108" s="96">
        <v>757.94696537792424</v>
      </c>
      <c r="J108" s="96">
        <v>693.75295218104884</v>
      </c>
      <c r="K108" s="96">
        <v>783.01321877497685</v>
      </c>
      <c r="L108" s="96">
        <v>627.66951081015247</v>
      </c>
      <c r="M108" s="96">
        <v>581.5591654236506</v>
      </c>
      <c r="N108" s="96">
        <v>596.96869903033337</v>
      </c>
      <c r="O108" s="96">
        <v>659.07268819026069</v>
      </c>
      <c r="P108" s="96">
        <v>645.89161984198472</v>
      </c>
      <c r="Q108" s="96">
        <v>650.27453376474261</v>
      </c>
    </row>
    <row r="109" spans="1:17" x14ac:dyDescent="0.25">
      <c r="A109" s="132" t="s">
        <v>84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83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82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81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80</v>
      </c>
      <c r="B113" s="158">
        <v>21.242448448091142</v>
      </c>
      <c r="C113" s="158">
        <v>25.142134377811253</v>
      </c>
      <c r="D113" s="158">
        <v>25.96206212102846</v>
      </c>
      <c r="E113" s="158">
        <v>28.171376384768116</v>
      </c>
      <c r="F113" s="158">
        <v>28.290638355810277</v>
      </c>
      <c r="G113" s="158">
        <v>28.904906801564046</v>
      </c>
      <c r="H113" s="158">
        <v>27.804998751389448</v>
      </c>
      <c r="I113" s="158">
        <v>27.926972942900417</v>
      </c>
      <c r="J113" s="158">
        <v>27.075381436091106</v>
      </c>
      <c r="K113" s="158">
        <v>25.001974034326686</v>
      </c>
      <c r="L113" s="158">
        <v>22.339276035950448</v>
      </c>
      <c r="M113" s="158">
        <v>22.944488083764128</v>
      </c>
      <c r="N113" s="158">
        <v>22.319963686612066</v>
      </c>
      <c r="O113" s="158">
        <v>24.918213970133685</v>
      </c>
      <c r="P113" s="158">
        <v>24.555334649169698</v>
      </c>
      <c r="Q113" s="158">
        <v>24.793942641753656</v>
      </c>
    </row>
    <row r="114" spans="1:17" x14ac:dyDescent="0.25">
      <c r="A114" s="92" t="s">
        <v>126</v>
      </c>
      <c r="B114" s="91">
        <v>5.2690499150781154</v>
      </c>
      <c r="C114" s="91">
        <v>6.8110220908292938</v>
      </c>
      <c r="D114" s="91">
        <v>6.9229928023223017</v>
      </c>
      <c r="E114" s="91">
        <v>7.8534385810855607</v>
      </c>
      <c r="F114" s="91">
        <v>9.7122752044034311</v>
      </c>
      <c r="G114" s="91">
        <v>10.034515224346976</v>
      </c>
      <c r="H114" s="91">
        <v>9.3502567571120387</v>
      </c>
      <c r="I114" s="91">
        <v>9.4824489197342174</v>
      </c>
      <c r="J114" s="91">
        <v>8.9203740179227786</v>
      </c>
      <c r="K114" s="91">
        <v>7.7442636067501658</v>
      </c>
      <c r="L114" s="91">
        <v>6.9441589408683289</v>
      </c>
      <c r="M114" s="91">
        <v>8.5911675007275381</v>
      </c>
      <c r="N114" s="91">
        <v>7.7973008213155186</v>
      </c>
      <c r="O114" s="91">
        <v>7.7945840205209969</v>
      </c>
      <c r="P114" s="91">
        <v>7.9473482395827073</v>
      </c>
      <c r="Q114" s="91">
        <v>8.0479379836279854</v>
      </c>
    </row>
    <row r="115" spans="1:17" x14ac:dyDescent="0.25">
      <c r="A115" s="92" t="s">
        <v>27</v>
      </c>
      <c r="B115" s="91">
        <v>15.973398533013025</v>
      </c>
      <c r="C115" s="91">
        <v>18.331112286981949</v>
      </c>
      <c r="D115" s="91">
        <v>19.039069318706158</v>
      </c>
      <c r="E115" s="91">
        <v>20.317937803682554</v>
      </c>
      <c r="F115" s="91">
        <v>18.57836315140684</v>
      </c>
      <c r="G115" s="91">
        <v>18.870391577217067</v>
      </c>
      <c r="H115" s="91">
        <v>18.454741994277406</v>
      </c>
      <c r="I115" s="91">
        <v>18.444524023166196</v>
      </c>
      <c r="J115" s="91">
        <v>18.155007418168321</v>
      </c>
      <c r="K115" s="91">
        <v>17.257710427576523</v>
      </c>
      <c r="L115" s="91">
        <v>15.395117095082121</v>
      </c>
      <c r="M115" s="91">
        <v>14.353320583036588</v>
      </c>
      <c r="N115" s="91">
        <v>14.522662865296557</v>
      </c>
      <c r="O115" s="91">
        <v>17.123629949612688</v>
      </c>
      <c r="P115" s="91">
        <v>16.607986409586989</v>
      </c>
      <c r="Q115" s="91">
        <v>16.746004658125678</v>
      </c>
    </row>
    <row r="116" spans="1:17" x14ac:dyDescent="0.25">
      <c r="A116" s="92" t="s">
        <v>127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22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184</v>
      </c>
      <c r="B118" s="204">
        <v>152.25753681823392</v>
      </c>
      <c r="C118" s="204">
        <v>186.02848635017764</v>
      </c>
      <c r="D118" s="204">
        <v>190.36486436716507</v>
      </c>
      <c r="E118" s="204">
        <v>204.10448854261421</v>
      </c>
      <c r="F118" s="204">
        <v>174.80423246467771</v>
      </c>
      <c r="G118" s="204">
        <v>176.5511953588564</v>
      </c>
      <c r="H118" s="204">
        <v>181.14776889422535</v>
      </c>
      <c r="I118" s="204">
        <v>179.12734831541687</v>
      </c>
      <c r="J118" s="204">
        <v>172.80879738154366</v>
      </c>
      <c r="K118" s="204">
        <v>188.82085418709366</v>
      </c>
      <c r="L118" s="204">
        <v>156.56514873323798</v>
      </c>
      <c r="M118" s="204">
        <v>152.07793949567633</v>
      </c>
      <c r="N118" s="204">
        <v>157.56439781472221</v>
      </c>
      <c r="O118" s="204">
        <v>159.50925469417592</v>
      </c>
      <c r="P118" s="204">
        <v>153.75245374765956</v>
      </c>
      <c r="Q118" s="204">
        <v>156.73210878304067</v>
      </c>
    </row>
    <row r="119" spans="1:17" x14ac:dyDescent="0.25">
      <c r="A119" s="152" t="s">
        <v>193</v>
      </c>
      <c r="B119" s="151">
        <v>152.25753681823392</v>
      </c>
      <c r="C119" s="151">
        <v>186.02848635017764</v>
      </c>
      <c r="D119" s="151">
        <v>190.36486436716507</v>
      </c>
      <c r="E119" s="151">
        <v>204.10448854261421</v>
      </c>
      <c r="F119" s="151">
        <v>174.80423246467771</v>
      </c>
      <c r="G119" s="151">
        <v>176.5511953588564</v>
      </c>
      <c r="H119" s="151">
        <v>181.14776889422535</v>
      </c>
      <c r="I119" s="151">
        <v>179.12734831541687</v>
      </c>
      <c r="J119" s="151">
        <v>172.80879738154366</v>
      </c>
      <c r="K119" s="151">
        <v>188.82085418709366</v>
      </c>
      <c r="L119" s="151">
        <v>156.56514873323798</v>
      </c>
      <c r="M119" s="151">
        <v>152.07793949567633</v>
      </c>
      <c r="N119" s="151">
        <v>157.56439781472221</v>
      </c>
      <c r="O119" s="151">
        <v>159.50925469417592</v>
      </c>
      <c r="P119" s="151">
        <v>153.75245374765956</v>
      </c>
      <c r="Q119" s="151">
        <v>156.73210878304067</v>
      </c>
    </row>
    <row r="120" spans="1:17" x14ac:dyDescent="0.25">
      <c r="A120" s="150" t="s">
        <v>34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32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31</v>
      </c>
      <c r="B122" s="87">
        <v>0.84615725598698499</v>
      </c>
      <c r="C122" s="87">
        <v>1.0491400486714038</v>
      </c>
      <c r="D122" s="87">
        <v>0.8526207696261463</v>
      </c>
      <c r="E122" s="87">
        <v>4.1461463967984911E-2</v>
      </c>
      <c r="F122" s="87">
        <v>0</v>
      </c>
      <c r="G122" s="87">
        <v>0</v>
      </c>
      <c r="H122" s="87">
        <v>0.34722947600400211</v>
      </c>
      <c r="I122" s="87">
        <v>5.1377775314734179E-15</v>
      </c>
      <c r="J122" s="87">
        <v>0</v>
      </c>
      <c r="K122" s="87">
        <v>0.5460129465101079</v>
      </c>
      <c r="L122" s="87">
        <v>1.324382358322538</v>
      </c>
      <c r="M122" s="87">
        <v>1.8908291399525468</v>
      </c>
      <c r="N122" s="87">
        <v>2.2892500058055307</v>
      </c>
      <c r="O122" s="87">
        <v>3.1750539838445696E-2</v>
      </c>
      <c r="P122" s="87">
        <v>1.3316269459738441E-16</v>
      </c>
      <c r="Q122" s="87">
        <v>0.24208824733665263</v>
      </c>
    </row>
    <row r="123" spans="1:17" x14ac:dyDescent="0.25">
      <c r="A123" s="150" t="s">
        <v>126</v>
      </c>
      <c r="B123" s="87">
        <v>3.9134923538961885</v>
      </c>
      <c r="C123" s="87">
        <v>5.3312323807431294</v>
      </c>
      <c r="D123" s="87">
        <v>5.3583579628056039</v>
      </c>
      <c r="E123" s="87">
        <v>6.2941387287176473</v>
      </c>
      <c r="F123" s="87">
        <v>6.0416701604901579</v>
      </c>
      <c r="G123" s="87">
        <v>5.7631096864132898</v>
      </c>
      <c r="H123" s="87">
        <v>4.6126059538838575</v>
      </c>
      <c r="I123" s="87">
        <v>5.3012719326180635</v>
      </c>
      <c r="J123" s="87">
        <v>9.2846157647525143</v>
      </c>
      <c r="K123" s="87">
        <v>11.620231277614861</v>
      </c>
      <c r="L123" s="87">
        <v>10.740212226138091</v>
      </c>
      <c r="M123" s="87">
        <v>14.671864192766925</v>
      </c>
      <c r="N123" s="87">
        <v>6.5647058186590463</v>
      </c>
      <c r="O123" s="87">
        <v>4.9536407732359642</v>
      </c>
      <c r="P123" s="87">
        <v>5.8081557457685857</v>
      </c>
      <c r="Q123" s="87">
        <v>8.2445959478150481</v>
      </c>
    </row>
    <row r="124" spans="1:17" x14ac:dyDescent="0.25">
      <c r="A124" s="150" t="s">
        <v>30</v>
      </c>
      <c r="B124" s="87">
        <v>15.169449291929457</v>
      </c>
      <c r="C124" s="87">
        <v>36.228327456846863</v>
      </c>
      <c r="D124" s="87">
        <v>41.625526296748234</v>
      </c>
      <c r="E124" s="87">
        <v>39.791369382990034</v>
      </c>
      <c r="F124" s="87">
        <v>31.487779801633863</v>
      </c>
      <c r="G124" s="87">
        <v>35.363112242491937</v>
      </c>
      <c r="H124" s="87">
        <v>32.521323280992291</v>
      </c>
      <c r="I124" s="87">
        <v>45.275516832971327</v>
      </c>
      <c r="J124" s="87">
        <v>26.557352179014199</v>
      </c>
      <c r="K124" s="87">
        <v>42.094268950519648</v>
      </c>
      <c r="L124" s="87">
        <v>2.6208215788427944</v>
      </c>
      <c r="M124" s="87">
        <v>1.6387888130416377</v>
      </c>
      <c r="N124" s="87">
        <v>34.65796669457356</v>
      </c>
      <c r="O124" s="87">
        <v>31.042070424656096</v>
      </c>
      <c r="P124" s="87">
        <v>22.22652210590666</v>
      </c>
      <c r="Q124" s="87">
        <v>3.5522257357070957</v>
      </c>
    </row>
    <row r="125" spans="1:17" x14ac:dyDescent="0.25">
      <c r="A125" s="150" t="s">
        <v>29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27</v>
      </c>
      <c r="B126" s="87">
        <v>132.32843791642131</v>
      </c>
      <c r="C126" s="87">
        <v>143.41978646391627</v>
      </c>
      <c r="D126" s="87">
        <v>142.52835933798508</v>
      </c>
      <c r="E126" s="87">
        <v>157.97751896693848</v>
      </c>
      <c r="F126" s="87">
        <v>137.27478250255359</v>
      </c>
      <c r="G126" s="87">
        <v>135.42497342995119</v>
      </c>
      <c r="H126" s="87">
        <v>143.6666101833452</v>
      </c>
      <c r="I126" s="87">
        <v>128.55055954982743</v>
      </c>
      <c r="J126" s="87">
        <v>136.96682943777694</v>
      </c>
      <c r="K126" s="87">
        <v>134.56034101244904</v>
      </c>
      <c r="L126" s="87">
        <v>141.87973256993453</v>
      </c>
      <c r="M126" s="87">
        <v>133.8764573499152</v>
      </c>
      <c r="N126" s="87">
        <v>114.05247529568409</v>
      </c>
      <c r="O126" s="87">
        <v>123.48179295644543</v>
      </c>
      <c r="P126" s="87">
        <v>125.71777589598427</v>
      </c>
      <c r="Q126" s="87">
        <v>144.69319885218192</v>
      </c>
    </row>
    <row r="127" spans="1:17" x14ac:dyDescent="0.25">
      <c r="A127" s="150" t="s">
        <v>26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87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23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192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182</v>
      </c>
      <c r="B131" s="204">
        <v>306.49932585050777</v>
      </c>
      <c r="C131" s="204">
        <v>378.35030856156845</v>
      </c>
      <c r="D131" s="204">
        <v>382.26285406522607</v>
      </c>
      <c r="E131" s="204">
        <v>428.49427842672134</v>
      </c>
      <c r="F131" s="204">
        <v>352.89887361755081</v>
      </c>
      <c r="G131" s="204">
        <v>340.67614779733566</v>
      </c>
      <c r="H131" s="204">
        <v>313.52728061110673</v>
      </c>
      <c r="I131" s="204">
        <v>312.05833611293804</v>
      </c>
      <c r="J131" s="204">
        <v>274.92335863212713</v>
      </c>
      <c r="K131" s="204">
        <v>325.34544053776506</v>
      </c>
      <c r="L131" s="204">
        <v>251.28254751029857</v>
      </c>
      <c r="M131" s="204">
        <v>221.0842373543403</v>
      </c>
      <c r="N131" s="204">
        <v>226.64919869397579</v>
      </c>
      <c r="O131" s="204">
        <v>263.94005732938865</v>
      </c>
      <c r="P131" s="204">
        <v>262.73858071861275</v>
      </c>
      <c r="Q131" s="204">
        <v>260.58072885723954</v>
      </c>
    </row>
    <row r="132" spans="1:17" x14ac:dyDescent="0.25">
      <c r="A132" s="152" t="s">
        <v>191</v>
      </c>
      <c r="B132" s="151">
        <v>306.49932585050777</v>
      </c>
      <c r="C132" s="151">
        <v>378.35030856156845</v>
      </c>
      <c r="D132" s="151">
        <v>382.26285406522607</v>
      </c>
      <c r="E132" s="151">
        <v>428.49427842672134</v>
      </c>
      <c r="F132" s="151">
        <v>352.89887361755081</v>
      </c>
      <c r="G132" s="151">
        <v>340.67614779733566</v>
      </c>
      <c r="H132" s="151">
        <v>313.52728061110673</v>
      </c>
      <c r="I132" s="151">
        <v>312.05833611293804</v>
      </c>
      <c r="J132" s="151">
        <v>274.92335863212713</v>
      </c>
      <c r="K132" s="151">
        <v>325.34544053776506</v>
      </c>
      <c r="L132" s="151">
        <v>251.28254751029857</v>
      </c>
      <c r="M132" s="151">
        <v>221.0842373543403</v>
      </c>
      <c r="N132" s="151">
        <v>226.64919869397579</v>
      </c>
      <c r="O132" s="151">
        <v>263.94005732938865</v>
      </c>
      <c r="P132" s="151">
        <v>262.73858071861275</v>
      </c>
      <c r="Q132" s="151">
        <v>260.58072885723954</v>
      </c>
    </row>
    <row r="133" spans="1:17" x14ac:dyDescent="0.25">
      <c r="A133" s="154" t="s">
        <v>34</v>
      </c>
      <c r="B133" s="83">
        <v>11.513341067664559</v>
      </c>
      <c r="C133" s="83">
        <v>6.7693690100357014</v>
      </c>
      <c r="D133" s="83">
        <v>6.8755977438575995</v>
      </c>
      <c r="E133" s="83">
        <v>8.4143718510565577</v>
      </c>
      <c r="F133" s="83">
        <v>3.3893566142339706</v>
      </c>
      <c r="G133" s="83">
        <v>2.7895953176370143</v>
      </c>
      <c r="H133" s="83">
        <v>1.6232695729792741</v>
      </c>
      <c r="I133" s="83">
        <v>2.820321356538297</v>
      </c>
      <c r="J133" s="83">
        <v>2.8804470807429867</v>
      </c>
      <c r="K133" s="83">
        <v>13.709243089572606</v>
      </c>
      <c r="L133" s="83">
        <v>7.2997310617070976</v>
      </c>
      <c r="M133" s="83">
        <v>0</v>
      </c>
      <c r="N133" s="83">
        <v>0.3907577363240804</v>
      </c>
      <c r="O133" s="83">
        <v>7.4725057680421925E-2</v>
      </c>
      <c r="P133" s="83">
        <v>5.9100105811502523E-3</v>
      </c>
      <c r="Q133" s="83">
        <v>0</v>
      </c>
    </row>
    <row r="134" spans="1:17" x14ac:dyDescent="0.25">
      <c r="A134" s="154" t="s">
        <v>31</v>
      </c>
      <c r="B134" s="208">
        <v>25.782336695783595</v>
      </c>
      <c r="C134" s="208">
        <v>39.053713471754889</v>
      </c>
      <c r="D134" s="208">
        <v>29.867100906437294</v>
      </c>
      <c r="E134" s="208">
        <v>21.22240151058811</v>
      </c>
      <c r="F134" s="208">
        <v>16.038744030629033</v>
      </c>
      <c r="G134" s="208">
        <v>19.543746936941069</v>
      </c>
      <c r="H134" s="208">
        <v>17.99389568137865</v>
      </c>
      <c r="I134" s="208">
        <v>14.538636149804811</v>
      </c>
      <c r="J134" s="208">
        <v>15.114544372576514</v>
      </c>
      <c r="K134" s="208">
        <v>19.629146941918169</v>
      </c>
      <c r="L134" s="208">
        <v>13.254332702739644</v>
      </c>
      <c r="M134" s="208">
        <v>17.450001476791062</v>
      </c>
      <c r="N134" s="208">
        <v>18.227232135279454</v>
      </c>
      <c r="O134" s="208">
        <v>21.405494883469437</v>
      </c>
      <c r="P134" s="208">
        <v>24.873360503911606</v>
      </c>
      <c r="Q134" s="208">
        <v>19.125317317393687</v>
      </c>
    </row>
    <row r="135" spans="1:17" x14ac:dyDescent="0.25">
      <c r="A135" s="154" t="s">
        <v>126</v>
      </c>
      <c r="B135" s="208">
        <v>5.4304092194428275</v>
      </c>
      <c r="C135" s="208">
        <v>13.454516330923857</v>
      </c>
      <c r="D135" s="208">
        <v>14.745702297402877</v>
      </c>
      <c r="E135" s="208">
        <v>15.341227158030073</v>
      </c>
      <c r="F135" s="208">
        <v>12.064308244632016</v>
      </c>
      <c r="G135" s="208">
        <v>12.257171260768038</v>
      </c>
      <c r="H135" s="208">
        <v>13.014240259333986</v>
      </c>
      <c r="I135" s="208">
        <v>8.3427295078789019</v>
      </c>
      <c r="J135" s="208">
        <v>9.2339542759992241</v>
      </c>
      <c r="K135" s="208">
        <v>16.070727819872484</v>
      </c>
      <c r="L135" s="208">
        <v>11.944828526814179</v>
      </c>
      <c r="M135" s="208">
        <v>20.927689010381812</v>
      </c>
      <c r="N135" s="208">
        <v>10.41960638036654</v>
      </c>
      <c r="O135" s="208">
        <v>5.920189492006708</v>
      </c>
      <c r="P135" s="208">
        <v>6.2382766986165841</v>
      </c>
      <c r="Q135" s="208">
        <v>7.5509144869840163</v>
      </c>
    </row>
    <row r="136" spans="1:17" x14ac:dyDescent="0.25">
      <c r="A136" s="154" t="s">
        <v>30</v>
      </c>
      <c r="B136" s="208">
        <v>4.7550185288290052</v>
      </c>
      <c r="C136" s="208">
        <v>6.6164587052050399</v>
      </c>
      <c r="D136" s="208">
        <v>4.5503727851230504</v>
      </c>
      <c r="E136" s="208">
        <v>6.5158881909100277</v>
      </c>
      <c r="F136" s="208">
        <v>8.6513624425325908</v>
      </c>
      <c r="G136" s="208">
        <v>5.9636075297475948</v>
      </c>
      <c r="H136" s="208">
        <v>7.6688113193113416</v>
      </c>
      <c r="I136" s="208">
        <v>9.5068413402551695</v>
      </c>
      <c r="J136" s="208">
        <v>3.697116045487332</v>
      </c>
      <c r="K136" s="208">
        <v>5.6417364837793285</v>
      </c>
      <c r="L136" s="208">
        <v>1.0928878619690399</v>
      </c>
      <c r="M136" s="208">
        <v>0.54340673923989313</v>
      </c>
      <c r="N136" s="208">
        <v>2.7399651866636265</v>
      </c>
      <c r="O136" s="208">
        <v>4.4229234054186541</v>
      </c>
      <c r="P136" s="208">
        <v>0.31427044626548784</v>
      </c>
      <c r="Q136" s="208">
        <v>0.41292563438448487</v>
      </c>
    </row>
    <row r="137" spans="1:17" x14ac:dyDescent="0.25">
      <c r="A137" s="154" t="s">
        <v>27</v>
      </c>
      <c r="B137" s="208">
        <v>259.01822033878773</v>
      </c>
      <c r="C137" s="208">
        <v>312.45625104364899</v>
      </c>
      <c r="D137" s="208">
        <v>326.22408033240526</v>
      </c>
      <c r="E137" s="208">
        <v>377.00038971613662</v>
      </c>
      <c r="F137" s="208">
        <v>312.75510228552321</v>
      </c>
      <c r="G137" s="208">
        <v>300.12202675224199</v>
      </c>
      <c r="H137" s="208">
        <v>273.22706377810346</v>
      </c>
      <c r="I137" s="208">
        <v>276.84980775846094</v>
      </c>
      <c r="J137" s="208">
        <v>243.99729685732103</v>
      </c>
      <c r="K137" s="208">
        <v>270.29458620262244</v>
      </c>
      <c r="L137" s="208">
        <v>217.69076735706864</v>
      </c>
      <c r="M137" s="208">
        <v>182.16314012792745</v>
      </c>
      <c r="N137" s="208">
        <v>194.87163725534211</v>
      </c>
      <c r="O137" s="208">
        <v>232.1167244908134</v>
      </c>
      <c r="P137" s="208">
        <v>231.30676305923788</v>
      </c>
      <c r="Q137" s="208">
        <v>233.49157141847738</v>
      </c>
    </row>
    <row r="138" spans="1:17" x14ac:dyDescent="0.25">
      <c r="A138" s="152" t="s">
        <v>190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181</v>
      </c>
      <c r="B139" s="155">
        <v>214.90647128326566</v>
      </c>
      <c r="C139" s="155">
        <v>259.80121159433151</v>
      </c>
      <c r="D139" s="155">
        <v>263.28656143282916</v>
      </c>
      <c r="E139" s="155">
        <v>291.37335534231494</v>
      </c>
      <c r="F139" s="155">
        <v>247.8466086286156</v>
      </c>
      <c r="G139" s="155">
        <v>243.32626624892765</v>
      </c>
      <c r="H139" s="155">
        <v>235.46289024657452</v>
      </c>
      <c r="I139" s="155">
        <v>238.83430800666889</v>
      </c>
      <c r="J139" s="155">
        <v>218.94541473128692</v>
      </c>
      <c r="K139" s="155">
        <v>243.84495001579131</v>
      </c>
      <c r="L139" s="155">
        <v>197.48253853066535</v>
      </c>
      <c r="M139" s="155">
        <v>185.45250048986989</v>
      </c>
      <c r="N139" s="155">
        <v>190.43513883502322</v>
      </c>
      <c r="O139" s="155">
        <v>210.70516219656253</v>
      </c>
      <c r="P139" s="155">
        <v>204.8452507265427</v>
      </c>
      <c r="Q139" s="155">
        <v>208.16775348270866</v>
      </c>
    </row>
    <row r="140" spans="1:17" x14ac:dyDescent="0.25">
      <c r="A140" s="152" t="s">
        <v>194</v>
      </c>
      <c r="B140" s="151">
        <v>119.78283442971551</v>
      </c>
      <c r="C140" s="151">
        <v>138.09317575035169</v>
      </c>
      <c r="D140" s="151">
        <v>137.23755630479224</v>
      </c>
      <c r="E140" s="151">
        <v>158.009514562996</v>
      </c>
      <c r="F140" s="151">
        <v>134.26436890006028</v>
      </c>
      <c r="G140" s="151">
        <v>127.17830652832326</v>
      </c>
      <c r="H140" s="151">
        <v>117.50458435212843</v>
      </c>
      <c r="I140" s="151">
        <v>127.44244490780952</v>
      </c>
      <c r="J140" s="151">
        <v>111.96995455458446</v>
      </c>
      <c r="K140" s="151">
        <v>125.15976634149951</v>
      </c>
      <c r="L140" s="151">
        <v>99.068075653449867</v>
      </c>
      <c r="M140" s="151">
        <v>91.348303852848929</v>
      </c>
      <c r="N140" s="151">
        <v>94.510712118361468</v>
      </c>
      <c r="O140" s="151">
        <v>113.74173908316969</v>
      </c>
      <c r="P140" s="151">
        <v>110.97338129861062</v>
      </c>
      <c r="Q140" s="151">
        <v>110.89751664169739</v>
      </c>
    </row>
    <row r="141" spans="1:17" x14ac:dyDescent="0.25">
      <c r="A141" s="152" t="s">
        <v>188</v>
      </c>
      <c r="B141" s="151">
        <v>95.123636853550124</v>
      </c>
      <c r="C141" s="151">
        <v>121.70803584397979</v>
      </c>
      <c r="D141" s="151">
        <v>126.04900512803688</v>
      </c>
      <c r="E141" s="151">
        <v>133.36384077931893</v>
      </c>
      <c r="F141" s="151">
        <v>113.58223972855528</v>
      </c>
      <c r="G141" s="151">
        <v>116.1479597206044</v>
      </c>
      <c r="H141" s="151">
        <v>117.95830589444601</v>
      </c>
      <c r="I141" s="151">
        <v>111.3918630988594</v>
      </c>
      <c r="J141" s="151">
        <v>106.97546017670251</v>
      </c>
      <c r="K141" s="151">
        <v>118.68518367429182</v>
      </c>
      <c r="L141" s="151">
        <v>98.414462877215527</v>
      </c>
      <c r="M141" s="151">
        <v>94.104196637020976</v>
      </c>
      <c r="N141" s="151">
        <v>95.92442671666177</v>
      </c>
      <c r="O141" s="151">
        <v>96.963423113392807</v>
      </c>
      <c r="P141" s="151">
        <v>93.871869427932083</v>
      </c>
      <c r="Q141" s="151">
        <v>97.270236841011325</v>
      </c>
    </row>
    <row r="142" spans="1:17" x14ac:dyDescent="0.25">
      <c r="A142" s="150" t="s">
        <v>34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32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0.71459196318246365</v>
      </c>
      <c r="C144" s="87">
        <v>0.88601384876025424</v>
      </c>
      <c r="D144" s="87">
        <v>0.72005049334075844</v>
      </c>
      <c r="E144" s="87">
        <v>3.5014802182062744E-2</v>
      </c>
      <c r="F144" s="87">
        <v>0</v>
      </c>
      <c r="G144" s="87">
        <v>0</v>
      </c>
      <c r="H144" s="87">
        <v>0.21869625818134097</v>
      </c>
      <c r="I144" s="87">
        <v>3.0674972937678316E-15</v>
      </c>
      <c r="J144" s="87">
        <v>0</v>
      </c>
      <c r="K144" s="87">
        <v>0.32668531885040691</v>
      </c>
      <c r="L144" s="87">
        <v>0.79071919233201715</v>
      </c>
      <c r="M144" s="87">
        <v>1.1312276089339246</v>
      </c>
      <c r="N144" s="87">
        <v>1.3667910209324707</v>
      </c>
      <c r="O144" s="87">
        <v>2.6813787194666459E-2</v>
      </c>
      <c r="P144" s="87">
        <v>8.008059865601308E-17</v>
      </c>
      <c r="Q144" s="87">
        <v>0.1453621826598096</v>
      </c>
    </row>
    <row r="145" spans="1:17" x14ac:dyDescent="0.25">
      <c r="A145" s="150" t="s">
        <v>126</v>
      </c>
      <c r="B145" s="87">
        <v>2.513561482748409</v>
      </c>
      <c r="C145" s="87">
        <v>3.4057085090025239</v>
      </c>
      <c r="D145" s="87">
        <v>3.3657349900466591</v>
      </c>
      <c r="E145" s="87">
        <v>3.9070732963614181</v>
      </c>
      <c r="F145" s="87">
        <v>3.7230777421351209</v>
      </c>
      <c r="G145" s="87">
        <v>3.5540138708610125</v>
      </c>
      <c r="H145" s="87">
        <v>2.8708268234253564</v>
      </c>
      <c r="I145" s="87">
        <v>3.2645151187002215</v>
      </c>
      <c r="J145" s="87">
        <v>6.5015918577777541</v>
      </c>
      <c r="K145" s="87">
        <v>8.2937428884415443</v>
      </c>
      <c r="L145" s="87">
        <v>7.5098278516135011</v>
      </c>
      <c r="M145" s="87">
        <v>9.2955380833800643</v>
      </c>
      <c r="N145" s="87">
        <v>4.1579290772297721</v>
      </c>
      <c r="O145" s="87">
        <v>3.1823883525932151</v>
      </c>
      <c r="P145" s="87">
        <v>3.7322665895492988</v>
      </c>
      <c r="Q145" s="87">
        <v>5.4129350081932017</v>
      </c>
    </row>
    <row r="146" spans="1:17" x14ac:dyDescent="0.25">
      <c r="A146" s="150" t="s">
        <v>30</v>
      </c>
      <c r="B146" s="87">
        <v>12.665065269437026</v>
      </c>
      <c r="C146" s="87">
        <v>31.583648733082129</v>
      </c>
      <c r="D146" s="87">
        <v>36.554913386063603</v>
      </c>
      <c r="E146" s="87">
        <v>34.804592659390174</v>
      </c>
      <c r="F146" s="87">
        <v>27.340378801727077</v>
      </c>
      <c r="G146" s="87">
        <v>30.932175241556159</v>
      </c>
      <c r="H146" s="87">
        <v>28.512355398939434</v>
      </c>
      <c r="I146" s="87">
        <v>30.797413553460416</v>
      </c>
      <c r="J146" s="87">
        <v>15.871206344739711</v>
      </c>
      <c r="K146" s="87">
        <v>26.883268516613391</v>
      </c>
      <c r="L146" s="87">
        <v>1.5677870945047259</v>
      </c>
      <c r="M146" s="87">
        <v>0.98033073767648204</v>
      </c>
      <c r="N146" s="87">
        <v>20.774228258277748</v>
      </c>
      <c r="O146" s="87">
        <v>18.625554685236803</v>
      </c>
      <c r="P146" s="87">
        <v>13.283312671796867</v>
      </c>
      <c r="Q146" s="87">
        <v>2.2943146217100203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27</v>
      </c>
      <c r="B148" s="87">
        <v>79.230418138182245</v>
      </c>
      <c r="C148" s="87">
        <v>85.832664753134893</v>
      </c>
      <c r="D148" s="87">
        <v>85.408306258585895</v>
      </c>
      <c r="E148" s="87">
        <v>94.617160021385303</v>
      </c>
      <c r="F148" s="87">
        <v>82.518783184693092</v>
      </c>
      <c r="G148" s="87">
        <v>81.661770608187211</v>
      </c>
      <c r="H148" s="87">
        <v>86.356427413899866</v>
      </c>
      <c r="I148" s="87">
        <v>77.32993442669877</v>
      </c>
      <c r="J148" s="87">
        <v>84.602661974185054</v>
      </c>
      <c r="K148" s="87">
        <v>83.181486950386486</v>
      </c>
      <c r="L148" s="87">
        <v>88.546128738765262</v>
      </c>
      <c r="M148" s="87">
        <v>82.69710020703053</v>
      </c>
      <c r="N148" s="87">
        <v>69.625478360221763</v>
      </c>
      <c r="O148" s="87">
        <v>75.128666288368137</v>
      </c>
      <c r="P148" s="87">
        <v>76.856290166585907</v>
      </c>
      <c r="Q148" s="87">
        <v>89.417625028448299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87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23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187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180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135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42</v>
      </c>
      <c r="B157" s="77">
        <f t="shared" ref="B157:Q157" si="0">SUM(B$158:B$164,B$166:B$167,B$169:B$172,B173)</f>
        <v>0.99999999999999978</v>
      </c>
      <c r="C157" s="77">
        <f t="shared" si="0"/>
        <v>1</v>
      </c>
      <c r="D157" s="77">
        <f t="shared" si="0"/>
        <v>0.99999999999999989</v>
      </c>
      <c r="E157" s="77">
        <f t="shared" si="0"/>
        <v>1</v>
      </c>
      <c r="F157" s="77">
        <f t="shared" si="0"/>
        <v>1</v>
      </c>
      <c r="G157" s="77">
        <f t="shared" si="0"/>
        <v>1</v>
      </c>
      <c r="H157" s="77">
        <f t="shared" si="0"/>
        <v>1</v>
      </c>
      <c r="I157" s="77">
        <f t="shared" si="0"/>
        <v>1</v>
      </c>
      <c r="J157" s="77">
        <f t="shared" si="0"/>
        <v>0.99999999999999978</v>
      </c>
      <c r="K157" s="77">
        <f t="shared" si="0"/>
        <v>0.99999999999999978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1.0000000000000002</v>
      </c>
      <c r="P157" s="77">
        <f t="shared" si="0"/>
        <v>1</v>
      </c>
      <c r="Q157" s="77">
        <f t="shared" si="0"/>
        <v>1</v>
      </c>
    </row>
    <row r="158" spans="1:17" x14ac:dyDescent="0.25">
      <c r="A158" s="132" t="s">
        <v>84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83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82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81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80</v>
      </c>
      <c r="B162" s="238">
        <f t="shared" ref="B162:Q162" si="5">IF(B$10=0,0,B$10/B$5)</f>
        <v>8.6730150971327177E-3</v>
      </c>
      <c r="C162" s="238">
        <f t="shared" si="5"/>
        <v>8.6371486440289021E-3</v>
      </c>
      <c r="D162" s="238">
        <f t="shared" si="5"/>
        <v>8.9972122907706377E-3</v>
      </c>
      <c r="E162" s="238">
        <f t="shared" si="5"/>
        <v>9.41975414467385E-3</v>
      </c>
      <c r="F162" s="238">
        <f t="shared" si="5"/>
        <v>9.5011013737959487E-3</v>
      </c>
      <c r="G162" s="238">
        <f t="shared" si="5"/>
        <v>9.6334954017691238E-3</v>
      </c>
      <c r="H162" s="238">
        <f t="shared" si="5"/>
        <v>9.8090928258093048E-3</v>
      </c>
      <c r="I162" s="238">
        <f t="shared" si="5"/>
        <v>1.0056835325597969E-2</v>
      </c>
      <c r="J162" s="238">
        <f t="shared" si="5"/>
        <v>1.0016208100926235E-2</v>
      </c>
      <c r="K162" s="238">
        <f t="shared" si="5"/>
        <v>9.0239296632551608E-3</v>
      </c>
      <c r="L162" s="238">
        <f t="shared" si="5"/>
        <v>9.0623959933240697E-3</v>
      </c>
      <c r="M162" s="238">
        <f t="shared" si="5"/>
        <v>9.281299185102997E-3</v>
      </c>
      <c r="N162" s="238">
        <f t="shared" si="5"/>
        <v>9.4982629457844824E-3</v>
      </c>
      <c r="O162" s="238">
        <f t="shared" si="5"/>
        <v>9.7968493508892047E-3</v>
      </c>
      <c r="P162" s="238">
        <f t="shared" si="5"/>
        <v>9.6487261382463881E-3</v>
      </c>
      <c r="Q162" s="238">
        <f t="shared" si="5"/>
        <v>9.1457144491436226E-3</v>
      </c>
    </row>
    <row r="163" spans="1:17" x14ac:dyDescent="0.25">
      <c r="A163" s="232" t="s">
        <v>186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185</v>
      </c>
      <c r="B164" s="237">
        <f t="shared" ref="B164:Q164" si="7">IF(B$24=0,0,B$24/B$5)</f>
        <v>0.38974057616369662</v>
      </c>
      <c r="C164" s="237">
        <f t="shared" si="7"/>
        <v>0.40762644077888466</v>
      </c>
      <c r="D164" s="237">
        <f t="shared" si="7"/>
        <v>0.42164672656767643</v>
      </c>
      <c r="E164" s="237">
        <f t="shared" si="7"/>
        <v>0.41124308082059491</v>
      </c>
      <c r="F164" s="237">
        <f t="shared" si="7"/>
        <v>0.39638724126884156</v>
      </c>
      <c r="G164" s="237">
        <f t="shared" si="7"/>
        <v>0.38311120395257847</v>
      </c>
      <c r="H164" s="237">
        <f t="shared" si="7"/>
        <v>0.38453097738958664</v>
      </c>
      <c r="I164" s="237">
        <f t="shared" si="7"/>
        <v>0.37786657963256975</v>
      </c>
      <c r="J164" s="237">
        <f t="shared" si="7"/>
        <v>0.39640825059289375</v>
      </c>
      <c r="K164" s="237">
        <f t="shared" si="7"/>
        <v>0.38879589044424462</v>
      </c>
      <c r="L164" s="237">
        <f t="shared" si="7"/>
        <v>0.38570483326521254</v>
      </c>
      <c r="M164" s="237">
        <f t="shared" si="7"/>
        <v>0.38217537141308183</v>
      </c>
      <c r="N164" s="237">
        <f t="shared" si="7"/>
        <v>0.39059821913878079</v>
      </c>
      <c r="O164" s="237">
        <f t="shared" si="7"/>
        <v>0.39795251732913478</v>
      </c>
      <c r="P164" s="237">
        <f t="shared" si="7"/>
        <v>0.39633189307727085</v>
      </c>
      <c r="Q164" s="237">
        <f t="shared" si="7"/>
        <v>0.40241459627740822</v>
      </c>
    </row>
    <row r="165" spans="1:17" x14ac:dyDescent="0.25">
      <c r="A165" s="127" t="s">
        <v>182</v>
      </c>
      <c r="B165" s="237">
        <f t="shared" ref="B165:Q165" si="8">IF(B$35=0,0,B$35/B$5)</f>
        <v>9.449086013366477E-2</v>
      </c>
      <c r="C165" s="237">
        <f t="shared" si="8"/>
        <v>9.7845069988676314E-2</v>
      </c>
      <c r="D165" s="237">
        <f t="shared" si="8"/>
        <v>9.712075354484774E-2</v>
      </c>
      <c r="E165" s="237">
        <f t="shared" si="8"/>
        <v>0.10250600559469382</v>
      </c>
      <c r="F165" s="237">
        <f t="shared" si="8"/>
        <v>9.3171457224078588E-2</v>
      </c>
      <c r="G165" s="237">
        <f t="shared" si="8"/>
        <v>9.3902256828406486E-2</v>
      </c>
      <c r="H165" s="237">
        <f t="shared" si="8"/>
        <v>9.0732565470021329E-2</v>
      </c>
      <c r="I165" s="237">
        <f t="shared" si="8"/>
        <v>9.2780908935073958E-2</v>
      </c>
      <c r="J165" s="237">
        <f t="shared" si="8"/>
        <v>9.2638457477277239E-2</v>
      </c>
      <c r="K165" s="237">
        <f t="shared" si="8"/>
        <v>9.8328256336294342E-2</v>
      </c>
      <c r="L165" s="237">
        <f t="shared" si="8"/>
        <v>9.051379407017629E-2</v>
      </c>
      <c r="M165" s="237">
        <f t="shared" si="8"/>
        <v>9.0354350944904294E-2</v>
      </c>
      <c r="N165" s="237">
        <f t="shared" si="8"/>
        <v>8.8038816782856077E-2</v>
      </c>
      <c r="O165" s="237">
        <f t="shared" si="8"/>
        <v>9.1373277075191217E-2</v>
      </c>
      <c r="P165" s="237">
        <f t="shared" si="8"/>
        <v>9.3943885742832564E-2</v>
      </c>
      <c r="Q165" s="237">
        <f t="shared" si="8"/>
        <v>8.9839561273284435E-2</v>
      </c>
    </row>
    <row r="166" spans="1:17" x14ac:dyDescent="0.25">
      <c r="A166" s="142" t="s">
        <v>191</v>
      </c>
      <c r="B166" s="235">
        <f t="shared" ref="B166:Q166" si="9">IF(B$36=0,0,B$36/B$5)</f>
        <v>9.449086013366477E-2</v>
      </c>
      <c r="C166" s="235">
        <f t="shared" si="9"/>
        <v>9.7845069988676314E-2</v>
      </c>
      <c r="D166" s="235">
        <f t="shared" si="9"/>
        <v>9.712075354484774E-2</v>
      </c>
      <c r="E166" s="235">
        <f t="shared" si="9"/>
        <v>0.10250600559469382</v>
      </c>
      <c r="F166" s="235">
        <f t="shared" si="9"/>
        <v>9.3171457224078588E-2</v>
      </c>
      <c r="G166" s="235">
        <f t="shared" si="9"/>
        <v>9.3902256828406486E-2</v>
      </c>
      <c r="H166" s="235">
        <f t="shared" si="9"/>
        <v>9.0732565470021329E-2</v>
      </c>
      <c r="I166" s="235">
        <f t="shared" si="9"/>
        <v>9.2780908935073958E-2</v>
      </c>
      <c r="J166" s="235">
        <f t="shared" si="9"/>
        <v>9.2638457477277239E-2</v>
      </c>
      <c r="K166" s="235">
        <f t="shared" si="9"/>
        <v>9.8328256336294342E-2</v>
      </c>
      <c r="L166" s="235">
        <f t="shared" si="9"/>
        <v>9.051379407017629E-2</v>
      </c>
      <c r="M166" s="235">
        <f t="shared" si="9"/>
        <v>9.0354350944904294E-2</v>
      </c>
      <c r="N166" s="235">
        <f t="shared" si="9"/>
        <v>8.8038816782856077E-2</v>
      </c>
      <c r="O166" s="235">
        <f t="shared" si="9"/>
        <v>9.1373277075191217E-2</v>
      </c>
      <c r="P166" s="235">
        <f t="shared" si="9"/>
        <v>9.3943885742832564E-2</v>
      </c>
      <c r="Q166" s="235">
        <f t="shared" si="9"/>
        <v>8.9839561273284435E-2</v>
      </c>
    </row>
    <row r="167" spans="1:17" x14ac:dyDescent="0.25">
      <c r="A167" s="142" t="s">
        <v>190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181</v>
      </c>
      <c r="B168" s="236">
        <f t="shared" ref="B168:Q168" si="11">IF(B$43=0,0,B$43/B$5)</f>
        <v>3.7443643882080449E-2</v>
      </c>
      <c r="C168" s="236">
        <f t="shared" si="11"/>
        <v>3.8997323660297831E-2</v>
      </c>
      <c r="D168" s="236">
        <f t="shared" si="11"/>
        <v>4.019318717975548E-2</v>
      </c>
      <c r="E168" s="236">
        <f t="shared" si="11"/>
        <v>4.0805970896274635E-2</v>
      </c>
      <c r="F168" s="236">
        <f t="shared" si="11"/>
        <v>3.8389415479264132E-2</v>
      </c>
      <c r="G168" s="236">
        <f t="shared" si="11"/>
        <v>3.717747677616276E-2</v>
      </c>
      <c r="H168" s="236">
        <f t="shared" si="11"/>
        <v>3.7990253823534569E-2</v>
      </c>
      <c r="I168" s="236">
        <f t="shared" si="11"/>
        <v>3.8877344353720041E-2</v>
      </c>
      <c r="J168" s="236">
        <f t="shared" si="11"/>
        <v>3.940580473904625E-2</v>
      </c>
      <c r="K168" s="236">
        <f t="shared" si="11"/>
        <v>4.1030926929370277E-2</v>
      </c>
      <c r="L168" s="236">
        <f t="shared" si="11"/>
        <v>3.8854057626614404E-2</v>
      </c>
      <c r="M168" s="236">
        <f t="shared" si="11"/>
        <v>3.8165350468642618E-2</v>
      </c>
      <c r="N168" s="236">
        <f t="shared" si="11"/>
        <v>3.9089428156428359E-2</v>
      </c>
      <c r="O168" s="236">
        <f t="shared" si="11"/>
        <v>4.1756388756250921E-2</v>
      </c>
      <c r="P168" s="236">
        <f t="shared" si="11"/>
        <v>4.0925464349807553E-2</v>
      </c>
      <c r="Q168" s="236">
        <f t="shared" si="11"/>
        <v>4.0559172826002542E-2</v>
      </c>
    </row>
    <row r="169" spans="1:17" x14ac:dyDescent="0.25">
      <c r="A169" s="142" t="s">
        <v>189</v>
      </c>
      <c r="B169" s="235">
        <f t="shared" ref="B169:Q169" si="12">IF(B$44=0,0,B$44/B$5)</f>
        <v>1.7219201112916492E-2</v>
      </c>
      <c r="C169" s="235">
        <f t="shared" si="12"/>
        <v>1.7996253269289702E-2</v>
      </c>
      <c r="D169" s="235">
        <f t="shared" si="12"/>
        <v>1.8428412796902365E-2</v>
      </c>
      <c r="E169" s="235">
        <f t="shared" si="12"/>
        <v>2.0181022988171458E-2</v>
      </c>
      <c r="F169" s="235">
        <f t="shared" si="12"/>
        <v>1.7983833337475642E-2</v>
      </c>
      <c r="G169" s="235">
        <f t="shared" si="12"/>
        <v>1.7280617199064197E-2</v>
      </c>
      <c r="H169" s="235">
        <f t="shared" si="12"/>
        <v>1.7876654038242762E-2</v>
      </c>
      <c r="I169" s="235">
        <f t="shared" si="12"/>
        <v>1.9320056166561423E-2</v>
      </c>
      <c r="J169" s="235">
        <f t="shared" si="12"/>
        <v>1.8513232869148129E-2</v>
      </c>
      <c r="K169" s="235">
        <f t="shared" si="12"/>
        <v>1.9391655555601624E-2</v>
      </c>
      <c r="L169" s="235">
        <f t="shared" si="12"/>
        <v>1.7800422146935595E-2</v>
      </c>
      <c r="M169" s="235">
        <f t="shared" si="12"/>
        <v>1.7243784662852008E-2</v>
      </c>
      <c r="N169" s="235">
        <f t="shared" si="12"/>
        <v>1.7939131307797368E-2</v>
      </c>
      <c r="O169" s="235">
        <f t="shared" si="12"/>
        <v>2.049415978917752E-2</v>
      </c>
      <c r="P169" s="235">
        <f t="shared" si="12"/>
        <v>1.9844834698046047E-2</v>
      </c>
      <c r="Q169" s="235">
        <f t="shared" si="12"/>
        <v>1.9592376373531617E-2</v>
      </c>
    </row>
    <row r="170" spans="1:17" x14ac:dyDescent="0.25">
      <c r="A170" s="142" t="s">
        <v>188</v>
      </c>
      <c r="B170" s="235">
        <f t="shared" ref="B170:Q170" si="13">IF(B$45=0,0,B$45/B$5)</f>
        <v>2.0224442769163964E-2</v>
      </c>
      <c r="C170" s="235">
        <f t="shared" si="13"/>
        <v>2.1001070391008122E-2</v>
      </c>
      <c r="D170" s="235">
        <f t="shared" si="13"/>
        <v>2.1764774382853121E-2</v>
      </c>
      <c r="E170" s="235">
        <f t="shared" si="13"/>
        <v>2.0624947908103181E-2</v>
      </c>
      <c r="F170" s="235">
        <f t="shared" si="13"/>
        <v>2.0405582141788496E-2</v>
      </c>
      <c r="G170" s="235">
        <f t="shared" si="13"/>
        <v>1.989685957709857E-2</v>
      </c>
      <c r="H170" s="235">
        <f t="shared" si="13"/>
        <v>2.011359978529181E-2</v>
      </c>
      <c r="I170" s="235">
        <f t="shared" si="13"/>
        <v>1.9557288187158614E-2</v>
      </c>
      <c r="J170" s="235">
        <f t="shared" si="13"/>
        <v>2.0892571869898117E-2</v>
      </c>
      <c r="K170" s="235">
        <f t="shared" si="13"/>
        <v>2.163927137376866E-2</v>
      </c>
      <c r="L170" s="235">
        <f t="shared" si="13"/>
        <v>2.1053635479678812E-2</v>
      </c>
      <c r="M170" s="235">
        <f t="shared" si="13"/>
        <v>2.0921565805790628E-2</v>
      </c>
      <c r="N170" s="235">
        <f t="shared" si="13"/>
        <v>2.1150296848631001E-2</v>
      </c>
      <c r="O170" s="235">
        <f t="shared" si="13"/>
        <v>2.1262228967073412E-2</v>
      </c>
      <c r="P170" s="235">
        <f t="shared" si="13"/>
        <v>2.1080629651761499E-2</v>
      </c>
      <c r="Q170" s="235">
        <f t="shared" si="13"/>
        <v>2.0966796452470914E-2</v>
      </c>
    </row>
    <row r="171" spans="1:17" x14ac:dyDescent="0.25">
      <c r="A171" s="142" t="s">
        <v>187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180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99</v>
      </c>
      <c r="B173" s="209">
        <f t="shared" ref="B173:Q173" si="16">IF(B$58=0,0,B$58/B$5)</f>
        <v>0.46965190472342538</v>
      </c>
      <c r="C173" s="209">
        <f t="shared" si="16"/>
        <v>0.44689401692811248</v>
      </c>
      <c r="D173" s="209">
        <f t="shared" si="16"/>
        <v>0.43204212041694967</v>
      </c>
      <c r="E173" s="209">
        <f t="shared" si="16"/>
        <v>0.43602518854376282</v>
      </c>
      <c r="F173" s="209">
        <f t="shared" si="16"/>
        <v>0.46255078465401978</v>
      </c>
      <c r="G173" s="209">
        <f t="shared" si="16"/>
        <v>0.47617556704108327</v>
      </c>
      <c r="H173" s="209">
        <f t="shared" si="16"/>
        <v>0.47693711049104826</v>
      </c>
      <c r="I173" s="209">
        <f t="shared" si="16"/>
        <v>0.48041833175303833</v>
      </c>
      <c r="J173" s="209">
        <f t="shared" si="16"/>
        <v>0.46153127908985642</v>
      </c>
      <c r="K173" s="209">
        <f t="shared" si="16"/>
        <v>0.46282099662683535</v>
      </c>
      <c r="L173" s="209">
        <f t="shared" si="16"/>
        <v>0.4758649190446726</v>
      </c>
      <c r="M173" s="209">
        <f t="shared" si="16"/>
        <v>0.48002362798826831</v>
      </c>
      <c r="N173" s="209">
        <f t="shared" si="16"/>
        <v>0.47277527297615035</v>
      </c>
      <c r="O173" s="209">
        <f t="shared" si="16"/>
        <v>0.45912096748853404</v>
      </c>
      <c r="P173" s="209">
        <f t="shared" si="16"/>
        <v>0.45915003069184268</v>
      </c>
      <c r="Q173" s="209">
        <f t="shared" si="16"/>
        <v>0.45804095517416116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41</v>
      </c>
      <c r="B175" s="77">
        <f t="shared" ref="B175:Q175" si="17">SUM(B$176:B$180,B$182:B$183,B$185:B$186,B$188:B$191,B192)</f>
        <v>1</v>
      </c>
      <c r="C175" s="77">
        <f t="shared" si="17"/>
        <v>1.0000000000000002</v>
      </c>
      <c r="D175" s="77">
        <f t="shared" si="17"/>
        <v>0.99999999999999978</v>
      </c>
      <c r="E175" s="77">
        <f t="shared" si="17"/>
        <v>1.0000000000000002</v>
      </c>
      <c r="F175" s="77">
        <f t="shared" si="17"/>
        <v>0.99999999999999978</v>
      </c>
      <c r="G175" s="77">
        <f t="shared" si="17"/>
        <v>1.0000000000000004</v>
      </c>
      <c r="H175" s="77">
        <f t="shared" si="17"/>
        <v>0.99999999999999989</v>
      </c>
      <c r="I175" s="77">
        <f t="shared" si="17"/>
        <v>1</v>
      </c>
      <c r="J175" s="77">
        <f t="shared" si="17"/>
        <v>0.99999999999999978</v>
      </c>
      <c r="K175" s="77">
        <f t="shared" si="17"/>
        <v>0.99999999999999967</v>
      </c>
      <c r="L175" s="77">
        <f t="shared" si="17"/>
        <v>1.0000000000000002</v>
      </c>
      <c r="M175" s="77">
        <f t="shared" si="17"/>
        <v>1</v>
      </c>
      <c r="N175" s="77">
        <f t="shared" si="17"/>
        <v>0.99999999999999978</v>
      </c>
      <c r="O175" s="77">
        <f t="shared" si="17"/>
        <v>0.99999999999999967</v>
      </c>
      <c r="P175" s="77">
        <f t="shared" si="17"/>
        <v>1</v>
      </c>
      <c r="Q175" s="77">
        <f t="shared" si="17"/>
        <v>1</v>
      </c>
    </row>
    <row r="176" spans="1:17" x14ac:dyDescent="0.25">
      <c r="A176" s="132" t="s">
        <v>84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83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82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81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80</v>
      </c>
      <c r="B180" s="238">
        <f t="shared" ref="B180:Q180" si="22">IF(B$65=0,0,B$65/B$60)</f>
        <v>1.9210474100174707E-2</v>
      </c>
      <c r="C180" s="238">
        <f t="shared" si="22"/>
        <v>1.8989738486106522E-2</v>
      </c>
      <c r="D180" s="238">
        <f t="shared" si="22"/>
        <v>1.9342687286198423E-2</v>
      </c>
      <c r="E180" s="238">
        <f t="shared" si="22"/>
        <v>1.9774183527183201E-2</v>
      </c>
      <c r="F180" s="238">
        <f t="shared" si="22"/>
        <v>2.3337889853285741E-2</v>
      </c>
      <c r="G180" s="238">
        <f t="shared" si="22"/>
        <v>2.4360267535008168E-2</v>
      </c>
      <c r="H180" s="238">
        <f t="shared" si="22"/>
        <v>2.3836962243020694E-2</v>
      </c>
      <c r="I180" s="238">
        <f t="shared" si="22"/>
        <v>2.3241280077590055E-2</v>
      </c>
      <c r="J180" s="238">
        <f t="shared" si="22"/>
        <v>2.3711244209138796E-2</v>
      </c>
      <c r="K180" s="238">
        <f t="shared" si="22"/>
        <v>2.0629930171796235E-2</v>
      </c>
      <c r="L180" s="238">
        <f t="shared" si="22"/>
        <v>2.2557996050940811E-2</v>
      </c>
      <c r="M180" s="238">
        <f t="shared" si="22"/>
        <v>2.4346950010207143E-2</v>
      </c>
      <c r="N180" s="238">
        <f t="shared" si="22"/>
        <v>2.3127729180521549E-2</v>
      </c>
      <c r="O180" s="238">
        <f t="shared" si="22"/>
        <v>2.3665966753689018E-2</v>
      </c>
      <c r="P180" s="238">
        <f t="shared" si="22"/>
        <v>2.377446932325665E-2</v>
      </c>
      <c r="Q180" s="238">
        <f t="shared" si="22"/>
        <v>2.4818085939199451E-2</v>
      </c>
    </row>
    <row r="181" spans="1:17" x14ac:dyDescent="0.25">
      <c r="A181" s="127" t="s">
        <v>184</v>
      </c>
      <c r="B181" s="237">
        <f t="shared" ref="B181:Q181" si="23">IF(B$70=0,0,B$70/B$60)</f>
        <v>0.11758485583371593</v>
      </c>
      <c r="C181" s="237">
        <f t="shared" si="23"/>
        <v>0.11196844690021804</v>
      </c>
      <c r="D181" s="237">
        <f t="shared" si="23"/>
        <v>0.11222297543897447</v>
      </c>
      <c r="E181" s="237">
        <f t="shared" si="23"/>
        <v>0.11212458599592928</v>
      </c>
      <c r="F181" s="237">
        <f t="shared" si="23"/>
        <v>0.12193432597718884</v>
      </c>
      <c r="G181" s="237">
        <f t="shared" si="23"/>
        <v>0.12563441397227637</v>
      </c>
      <c r="H181" s="237">
        <f t="shared" si="23"/>
        <v>0.13015170791503802</v>
      </c>
      <c r="I181" s="237">
        <f t="shared" si="23"/>
        <v>0.12834879770696547</v>
      </c>
      <c r="J181" s="237">
        <f t="shared" si="23"/>
        <v>0.13314484141780528</v>
      </c>
      <c r="K181" s="237">
        <f t="shared" si="23"/>
        <v>0.11136195620013864</v>
      </c>
      <c r="L181" s="237">
        <f t="shared" si="23"/>
        <v>0.12686874130528433</v>
      </c>
      <c r="M181" s="237">
        <f t="shared" si="23"/>
        <v>0.12876041450135897</v>
      </c>
      <c r="N181" s="237">
        <f t="shared" si="23"/>
        <v>0.12409092621169009</v>
      </c>
      <c r="O181" s="237">
        <f t="shared" si="23"/>
        <v>0.1153933865315451</v>
      </c>
      <c r="P181" s="237">
        <f t="shared" si="23"/>
        <v>0.12533927422505811</v>
      </c>
      <c r="Q181" s="237">
        <f t="shared" si="23"/>
        <v>0.12596120318237755</v>
      </c>
    </row>
    <row r="182" spans="1:17" x14ac:dyDescent="0.25">
      <c r="A182" s="142" t="s">
        <v>193</v>
      </c>
      <c r="B182" s="235">
        <f t="shared" ref="B182:Q182" si="24">IF(B$71=0,0,B$71/B$60)</f>
        <v>0.11758485583371593</v>
      </c>
      <c r="C182" s="235">
        <f t="shared" si="24"/>
        <v>0.11196844690021804</v>
      </c>
      <c r="D182" s="235">
        <f t="shared" si="24"/>
        <v>0.11222297543897447</v>
      </c>
      <c r="E182" s="235">
        <f t="shared" si="24"/>
        <v>0.11212458599592928</v>
      </c>
      <c r="F182" s="235">
        <f t="shared" si="24"/>
        <v>0.12193432597718884</v>
      </c>
      <c r="G182" s="235">
        <f t="shared" si="24"/>
        <v>0.12563441397227637</v>
      </c>
      <c r="H182" s="235">
        <f t="shared" si="24"/>
        <v>0.13015170791503802</v>
      </c>
      <c r="I182" s="235">
        <f t="shared" si="24"/>
        <v>0.12834879770696547</v>
      </c>
      <c r="J182" s="235">
        <f t="shared" si="24"/>
        <v>0.13314484141780528</v>
      </c>
      <c r="K182" s="235">
        <f t="shared" si="24"/>
        <v>0.11136195620013864</v>
      </c>
      <c r="L182" s="235">
        <f t="shared" si="24"/>
        <v>0.12686874130528433</v>
      </c>
      <c r="M182" s="235">
        <f t="shared" si="24"/>
        <v>0.12876041450135897</v>
      </c>
      <c r="N182" s="235">
        <f t="shared" si="24"/>
        <v>0.12409092621169009</v>
      </c>
      <c r="O182" s="235">
        <f t="shared" si="24"/>
        <v>0.1153933865315451</v>
      </c>
      <c r="P182" s="235">
        <f t="shared" si="24"/>
        <v>0.12533927422505811</v>
      </c>
      <c r="Q182" s="235">
        <f t="shared" si="24"/>
        <v>0.12596120318237755</v>
      </c>
    </row>
    <row r="183" spans="1:17" x14ac:dyDescent="0.25">
      <c r="A183" s="142" t="s">
        <v>192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182</v>
      </c>
      <c r="B184" s="237">
        <f t="shared" ref="B184:Q184" si="26">IF(B$83=0,0,B$83/B$60)</f>
        <v>0.6811885917978957</v>
      </c>
      <c r="C184" s="237">
        <f t="shared" si="26"/>
        <v>0.6804267260235578</v>
      </c>
      <c r="D184" s="237">
        <f t="shared" si="26"/>
        <v>0.68784667568172619</v>
      </c>
      <c r="E184" s="237">
        <f t="shared" si="26"/>
        <v>0.72081879479323041</v>
      </c>
      <c r="F184" s="237">
        <f t="shared" si="26"/>
        <v>0.70520762828871109</v>
      </c>
      <c r="G184" s="237">
        <f t="shared" si="26"/>
        <v>0.70147045661182028</v>
      </c>
      <c r="H184" s="237">
        <f t="shared" si="26"/>
        <v>0.69730166310499486</v>
      </c>
      <c r="I184" s="237">
        <f t="shared" si="26"/>
        <v>0.70093832912904674</v>
      </c>
      <c r="J184" s="237">
        <f t="shared" si="26"/>
        <v>0.69400244277121259</v>
      </c>
      <c r="K184" s="237">
        <f t="shared" si="26"/>
        <v>0.72817470974309562</v>
      </c>
      <c r="L184" s="237">
        <f t="shared" si="26"/>
        <v>0.70349432636663989</v>
      </c>
      <c r="M184" s="237">
        <f t="shared" si="26"/>
        <v>0.69745244407219742</v>
      </c>
      <c r="N184" s="237">
        <f t="shared" si="26"/>
        <v>0.7112830930027525</v>
      </c>
      <c r="O184" s="237">
        <f t="shared" si="26"/>
        <v>0.71569491672649332</v>
      </c>
      <c r="P184" s="237">
        <f t="shared" si="26"/>
        <v>0.7047618567162206</v>
      </c>
      <c r="Q184" s="237">
        <f t="shared" si="26"/>
        <v>0.69954994046202912</v>
      </c>
    </row>
    <row r="185" spans="1:17" x14ac:dyDescent="0.25">
      <c r="A185" s="142" t="s">
        <v>191</v>
      </c>
      <c r="B185" s="235">
        <f t="shared" ref="B185:Q185" si="27">IF(B$84=0,0,B$84/B$60)</f>
        <v>0.6811885917978957</v>
      </c>
      <c r="C185" s="235">
        <f t="shared" si="27"/>
        <v>0.6804267260235578</v>
      </c>
      <c r="D185" s="235">
        <f t="shared" si="27"/>
        <v>0.68784667568172619</v>
      </c>
      <c r="E185" s="235">
        <f t="shared" si="27"/>
        <v>0.72081879479323041</v>
      </c>
      <c r="F185" s="235">
        <f t="shared" si="27"/>
        <v>0.70520762828871109</v>
      </c>
      <c r="G185" s="235">
        <f t="shared" si="27"/>
        <v>0.70147045661182028</v>
      </c>
      <c r="H185" s="235">
        <f t="shared" si="27"/>
        <v>0.69730166310499486</v>
      </c>
      <c r="I185" s="235">
        <f t="shared" si="27"/>
        <v>0.70093832912904674</v>
      </c>
      <c r="J185" s="235">
        <f t="shared" si="27"/>
        <v>0.69400244277121259</v>
      </c>
      <c r="K185" s="235">
        <f t="shared" si="27"/>
        <v>0.72817470974309562</v>
      </c>
      <c r="L185" s="235">
        <f t="shared" si="27"/>
        <v>0.70349432636663989</v>
      </c>
      <c r="M185" s="235">
        <f t="shared" si="27"/>
        <v>0.69745244407219742</v>
      </c>
      <c r="N185" s="235">
        <f t="shared" si="27"/>
        <v>0.7112830930027525</v>
      </c>
      <c r="O185" s="235">
        <f t="shared" si="27"/>
        <v>0.71569491672649332</v>
      </c>
      <c r="P185" s="235">
        <f t="shared" si="27"/>
        <v>0.7047618567162206</v>
      </c>
      <c r="Q185" s="235">
        <f t="shared" si="27"/>
        <v>0.69954994046202912</v>
      </c>
    </row>
    <row r="186" spans="1:17" x14ac:dyDescent="0.25">
      <c r="A186" s="142" t="s">
        <v>190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181</v>
      </c>
      <c r="B187" s="236">
        <f t="shared" ref="B187:Q187" si="29">IF(B$91=0,0,B$91/B$60)</f>
        <v>0.14183528147285485</v>
      </c>
      <c r="C187" s="236">
        <f t="shared" si="29"/>
        <v>0.14116080354247046</v>
      </c>
      <c r="D187" s="236">
        <f t="shared" si="29"/>
        <v>0.14104928687513804</v>
      </c>
      <c r="E187" s="236">
        <f t="shared" si="29"/>
        <v>0.14722891683043507</v>
      </c>
      <c r="F187" s="236">
        <f t="shared" si="29"/>
        <v>0.1494597651371801</v>
      </c>
      <c r="G187" s="236">
        <f t="shared" si="29"/>
        <v>0.14847633098296106</v>
      </c>
      <c r="H187" s="236">
        <f t="shared" si="29"/>
        <v>0.14864683266522224</v>
      </c>
      <c r="I187" s="236">
        <f t="shared" si="29"/>
        <v>0.14741005407330562</v>
      </c>
      <c r="J187" s="236">
        <f t="shared" si="29"/>
        <v>0.14904749954202279</v>
      </c>
      <c r="K187" s="236">
        <f t="shared" si="29"/>
        <v>0.13976167343385074</v>
      </c>
      <c r="L187" s="236">
        <f t="shared" si="29"/>
        <v>0.14698961876788985</v>
      </c>
      <c r="M187" s="236">
        <f t="shared" si="29"/>
        <v>0.14934492577353592</v>
      </c>
      <c r="N187" s="236">
        <f t="shared" si="29"/>
        <v>0.14018135911396976</v>
      </c>
      <c r="O187" s="236">
        <f t="shared" si="29"/>
        <v>0.14012969991160262</v>
      </c>
      <c r="P187" s="236">
        <f t="shared" si="29"/>
        <v>0.14601320708433616</v>
      </c>
      <c r="Q187" s="236">
        <f t="shared" si="29"/>
        <v>0.14953784982413793</v>
      </c>
    </row>
    <row r="188" spans="1:17" x14ac:dyDescent="0.25">
      <c r="A188" s="142" t="s">
        <v>189</v>
      </c>
      <c r="B188" s="235">
        <f t="shared" ref="B188:Q188" si="30">IF(B$92=0,0,B$92/B$60)</f>
        <v>6.4266582374821885E-2</v>
      </c>
      <c r="C188" s="235">
        <f t="shared" si="30"/>
        <v>6.4942503374082472E-2</v>
      </c>
      <c r="D188" s="235">
        <f t="shared" si="30"/>
        <v>6.5726662661395471E-2</v>
      </c>
      <c r="E188" s="235">
        <f t="shared" si="30"/>
        <v>7.0219386259910407E-2</v>
      </c>
      <c r="F188" s="235">
        <f t="shared" si="30"/>
        <v>6.98841074966913E-2</v>
      </c>
      <c r="G188" s="235">
        <f t="shared" si="30"/>
        <v>6.8729142519978803E-2</v>
      </c>
      <c r="H188" s="235">
        <f t="shared" si="30"/>
        <v>6.7032352195931635E-2</v>
      </c>
      <c r="I188" s="235">
        <f t="shared" si="30"/>
        <v>6.9364853632835913E-2</v>
      </c>
      <c r="J188" s="235">
        <f t="shared" si="30"/>
        <v>6.5822717429406305E-2</v>
      </c>
      <c r="K188" s="235">
        <f t="shared" si="30"/>
        <v>6.8741576367278193E-2</v>
      </c>
      <c r="L188" s="235">
        <f t="shared" si="30"/>
        <v>6.6080594921508806E-2</v>
      </c>
      <c r="M188" s="235">
        <f t="shared" si="30"/>
        <v>6.8572605744813567E-2</v>
      </c>
      <c r="N188" s="235">
        <f t="shared" si="30"/>
        <v>6.8831176609570666E-2</v>
      </c>
      <c r="O188" s="235">
        <f t="shared" si="30"/>
        <v>7.6530540178614742E-2</v>
      </c>
      <c r="P188" s="235">
        <f t="shared" si="30"/>
        <v>7.3726165356546899E-2</v>
      </c>
      <c r="Q188" s="235">
        <f t="shared" si="30"/>
        <v>7.4329666513113568E-2</v>
      </c>
    </row>
    <row r="189" spans="1:17" x14ac:dyDescent="0.25">
      <c r="A189" s="142" t="s">
        <v>188</v>
      </c>
      <c r="B189" s="235">
        <f t="shared" ref="B189:Q189" si="31">IF(B$93=0,0,B$93/B$60)</f>
        <v>7.7568699098032975E-2</v>
      </c>
      <c r="C189" s="235">
        <f t="shared" si="31"/>
        <v>7.6218300168387987E-2</v>
      </c>
      <c r="D189" s="235">
        <f t="shared" si="31"/>
        <v>7.5322624213742528E-2</v>
      </c>
      <c r="E189" s="235">
        <f t="shared" si="31"/>
        <v>7.700953057052469E-2</v>
      </c>
      <c r="F189" s="235">
        <f t="shared" si="31"/>
        <v>7.9575657640488878E-2</v>
      </c>
      <c r="G189" s="235">
        <f t="shared" si="31"/>
        <v>7.9747188462982219E-2</v>
      </c>
      <c r="H189" s="235">
        <f t="shared" si="31"/>
        <v>8.161448046929061E-2</v>
      </c>
      <c r="I189" s="235">
        <f t="shared" si="31"/>
        <v>7.8045200440469698E-2</v>
      </c>
      <c r="J189" s="235">
        <f t="shared" si="31"/>
        <v>8.3224782112616441E-2</v>
      </c>
      <c r="K189" s="235">
        <f t="shared" si="31"/>
        <v>7.1020097066572502E-2</v>
      </c>
      <c r="L189" s="235">
        <f t="shared" si="31"/>
        <v>8.0909023846381073E-2</v>
      </c>
      <c r="M189" s="235">
        <f t="shared" si="31"/>
        <v>8.0772320028722353E-2</v>
      </c>
      <c r="N189" s="235">
        <f t="shared" si="31"/>
        <v>7.1350182504399132E-2</v>
      </c>
      <c r="O189" s="235">
        <f t="shared" si="31"/>
        <v>6.3599159732987839E-2</v>
      </c>
      <c r="P189" s="235">
        <f t="shared" si="31"/>
        <v>7.2287041727789297E-2</v>
      </c>
      <c r="Q189" s="235">
        <f t="shared" si="31"/>
        <v>7.5208183311024371E-2</v>
      </c>
    </row>
    <row r="190" spans="1:17" x14ac:dyDescent="0.25">
      <c r="A190" s="142" t="s">
        <v>187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180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99</v>
      </c>
      <c r="B192" s="209">
        <f t="shared" ref="B192:Q192" si="34">IF(B$106=0,0,B$106/B$60)</f>
        <v>4.0180796795358908E-2</v>
      </c>
      <c r="C192" s="209">
        <f t="shared" si="34"/>
        <v>4.7454285047647461E-2</v>
      </c>
      <c r="D192" s="209">
        <f t="shared" si="34"/>
        <v>3.9538374717962788E-2</v>
      </c>
      <c r="E192" s="209">
        <f t="shared" si="34"/>
        <v>5.3518853222041364E-5</v>
      </c>
      <c r="F192" s="209">
        <f t="shared" si="34"/>
        <v>6.0390743633959833E-5</v>
      </c>
      <c r="G192" s="209">
        <f t="shared" si="34"/>
        <v>5.8530897934398166E-5</v>
      </c>
      <c r="H192" s="209">
        <f t="shared" si="34"/>
        <v>6.2834071724040812E-5</v>
      </c>
      <c r="I192" s="209">
        <f t="shared" si="34"/>
        <v>6.1539013092024909E-5</v>
      </c>
      <c r="J192" s="209">
        <f t="shared" si="34"/>
        <v>9.3972059820443887E-5</v>
      </c>
      <c r="K192" s="209">
        <f t="shared" si="34"/>
        <v>7.1730451118556823E-5</v>
      </c>
      <c r="L192" s="209">
        <f t="shared" si="34"/>
        <v>8.9317509245161961E-5</v>
      </c>
      <c r="M192" s="209">
        <f t="shared" si="34"/>
        <v>9.526564270043953E-5</v>
      </c>
      <c r="N192" s="209">
        <f t="shared" si="34"/>
        <v>1.3168924910657944E-3</v>
      </c>
      <c r="O192" s="209">
        <f t="shared" si="34"/>
        <v>5.1160300766697579E-3</v>
      </c>
      <c r="P192" s="209">
        <f t="shared" si="34"/>
        <v>1.1119265112845759E-4</v>
      </c>
      <c r="Q192" s="209">
        <f t="shared" si="34"/>
        <v>1.3292059225587959E-4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40</v>
      </c>
      <c r="B194" s="77">
        <f t="shared" ref="B194:Q194" si="35">SUM(B$195:B$199,B$201:B$202,B$204:B$205,B$207:B$210)</f>
        <v>0.99999999999999989</v>
      </c>
      <c r="C194" s="77">
        <f t="shared" si="35"/>
        <v>0.99999999999999989</v>
      </c>
      <c r="D194" s="77">
        <f t="shared" si="35"/>
        <v>1</v>
      </c>
      <c r="E194" s="77">
        <f t="shared" si="35"/>
        <v>1.0000000000000002</v>
      </c>
      <c r="F194" s="77">
        <f t="shared" si="35"/>
        <v>1.0000000000000002</v>
      </c>
      <c r="G194" s="77">
        <f t="shared" si="35"/>
        <v>0.99999999999999978</v>
      </c>
      <c r="H194" s="77">
        <f t="shared" si="35"/>
        <v>1</v>
      </c>
      <c r="I194" s="77">
        <f t="shared" si="35"/>
        <v>1</v>
      </c>
      <c r="J194" s="77">
        <f t="shared" si="35"/>
        <v>1</v>
      </c>
      <c r="K194" s="77">
        <f t="shared" si="35"/>
        <v>0.99999999999999978</v>
      </c>
      <c r="L194" s="77">
        <f t="shared" si="35"/>
        <v>0.99999999999999978</v>
      </c>
      <c r="M194" s="77">
        <f t="shared" si="35"/>
        <v>1.0000000000000002</v>
      </c>
      <c r="N194" s="77">
        <f t="shared" si="35"/>
        <v>1</v>
      </c>
      <c r="O194" s="77">
        <f t="shared" si="35"/>
        <v>1.0000000000000002</v>
      </c>
      <c r="P194" s="77">
        <f t="shared" si="35"/>
        <v>0.99999999999999989</v>
      </c>
      <c r="Q194" s="77">
        <f t="shared" si="35"/>
        <v>0.99999999999999989</v>
      </c>
    </row>
    <row r="195" spans="1:17" x14ac:dyDescent="0.25">
      <c r="A195" s="132" t="s">
        <v>84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83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82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81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80</v>
      </c>
      <c r="B199" s="238">
        <f t="shared" ref="B199:Q199" si="40">IF(B$113=0,0,B$113/B$108)</f>
        <v>3.0568818084550923E-2</v>
      </c>
      <c r="C199" s="238">
        <f t="shared" si="40"/>
        <v>2.9602589132606209E-2</v>
      </c>
      <c r="D199" s="238">
        <f t="shared" si="40"/>
        <v>3.0122722780854198E-2</v>
      </c>
      <c r="E199" s="238">
        <f t="shared" si="40"/>
        <v>2.958732210358796E-2</v>
      </c>
      <c r="F199" s="238">
        <f t="shared" si="40"/>
        <v>3.5194349534557925E-2</v>
      </c>
      <c r="G199" s="238">
        <f t="shared" si="40"/>
        <v>3.6613585398319527E-2</v>
      </c>
      <c r="H199" s="238">
        <f t="shared" si="40"/>
        <v>3.6684817997375586E-2</v>
      </c>
      <c r="I199" s="238">
        <f t="shared" si="40"/>
        <v>3.6845550175104387E-2</v>
      </c>
      <c r="J199" s="238">
        <f t="shared" si="40"/>
        <v>3.9027410767724181E-2</v>
      </c>
      <c r="K199" s="238">
        <f t="shared" si="40"/>
        <v>3.1930462264024406E-2</v>
      </c>
      <c r="L199" s="238">
        <f t="shared" si="40"/>
        <v>3.5590825508023248E-2</v>
      </c>
      <c r="M199" s="238">
        <f t="shared" si="40"/>
        <v>3.9453402934591653E-2</v>
      </c>
      <c r="N199" s="238">
        <f t="shared" si="40"/>
        <v>3.7388834159758744E-2</v>
      </c>
      <c r="O199" s="238">
        <f t="shared" si="40"/>
        <v>3.7807990554966392E-2</v>
      </c>
      <c r="P199" s="238">
        <f t="shared" si="40"/>
        <v>3.8017732224451338E-2</v>
      </c>
      <c r="Q199" s="238">
        <f t="shared" si="40"/>
        <v>3.81284232341223E-2</v>
      </c>
    </row>
    <row r="200" spans="1:17" x14ac:dyDescent="0.25">
      <c r="A200" s="127" t="s">
        <v>184</v>
      </c>
      <c r="B200" s="237">
        <f t="shared" ref="B200:Q200" si="41">IF(B$118=0,0,B$118/B$108)</f>
        <v>0.21910529552993444</v>
      </c>
      <c r="C200" s="237">
        <f t="shared" si="41"/>
        <v>0.21903171646576636</v>
      </c>
      <c r="D200" s="237">
        <f t="shared" si="41"/>
        <v>0.22087259516656083</v>
      </c>
      <c r="E200" s="237">
        <f t="shared" si="41"/>
        <v>0.21436315935786368</v>
      </c>
      <c r="F200" s="237">
        <f t="shared" si="41"/>
        <v>0.21746137998397178</v>
      </c>
      <c r="G200" s="237">
        <f t="shared" si="41"/>
        <v>0.22363581079241213</v>
      </c>
      <c r="H200" s="237">
        <f t="shared" si="41"/>
        <v>0.23899921708082203</v>
      </c>
      <c r="I200" s="237">
        <f t="shared" si="41"/>
        <v>0.23633229829754798</v>
      </c>
      <c r="J200" s="237">
        <f t="shared" si="41"/>
        <v>0.24909270200330003</v>
      </c>
      <c r="K200" s="237">
        <f t="shared" si="41"/>
        <v>0.24114644511685721</v>
      </c>
      <c r="L200" s="237">
        <f t="shared" si="41"/>
        <v>0.24943883052588375</v>
      </c>
      <c r="M200" s="237">
        <f t="shared" si="41"/>
        <v>0.26150037440282031</v>
      </c>
      <c r="N200" s="237">
        <f t="shared" si="41"/>
        <v>0.26394080304487788</v>
      </c>
      <c r="O200" s="237">
        <f t="shared" si="41"/>
        <v>0.24202073239018651</v>
      </c>
      <c r="P200" s="237">
        <f t="shared" si="41"/>
        <v>0.2380468317351363</v>
      </c>
      <c r="Q200" s="237">
        <f t="shared" si="41"/>
        <v>0.24102452217472731</v>
      </c>
    </row>
    <row r="201" spans="1:17" x14ac:dyDescent="0.25">
      <c r="A201" s="142" t="s">
        <v>193</v>
      </c>
      <c r="B201" s="235">
        <f t="shared" ref="B201:Q201" si="42">IF(B$119=0,0,B$119/B$108)</f>
        <v>0.21910529552993444</v>
      </c>
      <c r="C201" s="235">
        <f t="shared" si="42"/>
        <v>0.21903171646576636</v>
      </c>
      <c r="D201" s="235">
        <f t="shared" si="42"/>
        <v>0.22087259516656083</v>
      </c>
      <c r="E201" s="235">
        <f t="shared" si="42"/>
        <v>0.21436315935786368</v>
      </c>
      <c r="F201" s="235">
        <f t="shared" si="42"/>
        <v>0.21746137998397178</v>
      </c>
      <c r="G201" s="235">
        <f t="shared" si="42"/>
        <v>0.22363581079241213</v>
      </c>
      <c r="H201" s="235">
        <f t="shared" si="42"/>
        <v>0.23899921708082203</v>
      </c>
      <c r="I201" s="235">
        <f t="shared" si="42"/>
        <v>0.23633229829754798</v>
      </c>
      <c r="J201" s="235">
        <f t="shared" si="42"/>
        <v>0.24909270200330003</v>
      </c>
      <c r="K201" s="235">
        <f t="shared" si="42"/>
        <v>0.24114644511685721</v>
      </c>
      <c r="L201" s="235">
        <f t="shared" si="42"/>
        <v>0.24943883052588375</v>
      </c>
      <c r="M201" s="235">
        <f t="shared" si="42"/>
        <v>0.26150037440282031</v>
      </c>
      <c r="N201" s="235">
        <f t="shared" si="42"/>
        <v>0.26394080304487788</v>
      </c>
      <c r="O201" s="235">
        <f t="shared" si="42"/>
        <v>0.24202073239018651</v>
      </c>
      <c r="P201" s="235">
        <f t="shared" si="42"/>
        <v>0.2380468317351363</v>
      </c>
      <c r="Q201" s="235">
        <f t="shared" si="42"/>
        <v>0.24102452217472731</v>
      </c>
    </row>
    <row r="202" spans="1:17" x14ac:dyDescent="0.25">
      <c r="A202" s="142" t="s">
        <v>192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182</v>
      </c>
      <c r="B203" s="237">
        <f t="shared" ref="B203:Q203" si="44">IF(B$131=0,0,B$131/B$108)</f>
        <v>0.44106601731231226</v>
      </c>
      <c r="C203" s="237">
        <f t="shared" si="44"/>
        <v>0.44547326667808229</v>
      </c>
      <c r="D203" s="237">
        <f t="shared" si="44"/>
        <v>0.44352401318300144</v>
      </c>
      <c r="E203" s="237">
        <f t="shared" si="44"/>
        <v>0.45003119699223249</v>
      </c>
      <c r="F203" s="237">
        <f t="shared" si="44"/>
        <v>0.43901612088922903</v>
      </c>
      <c r="G203" s="237">
        <f t="shared" si="44"/>
        <v>0.43153141147209445</v>
      </c>
      <c r="H203" s="237">
        <f t="shared" si="44"/>
        <v>0.41365552033537861</v>
      </c>
      <c r="I203" s="237">
        <f t="shared" si="44"/>
        <v>0.41171526553621185</v>
      </c>
      <c r="J203" s="237">
        <f t="shared" si="44"/>
        <v>0.39628423600622076</v>
      </c>
      <c r="K203" s="237">
        <f t="shared" si="44"/>
        <v>0.41550440367631031</v>
      </c>
      <c r="L203" s="237">
        <f t="shared" si="44"/>
        <v>0.40034212779582107</v>
      </c>
      <c r="M203" s="237">
        <f t="shared" si="44"/>
        <v>0.38015777327365519</v>
      </c>
      <c r="N203" s="237">
        <f t="shared" si="44"/>
        <v>0.37966680508061146</v>
      </c>
      <c r="O203" s="237">
        <f t="shared" si="44"/>
        <v>0.40047184788393869</v>
      </c>
      <c r="P203" s="237">
        <f t="shared" si="44"/>
        <v>0.40678431589326225</v>
      </c>
      <c r="Q203" s="237">
        <f t="shared" si="44"/>
        <v>0.40072417929180792</v>
      </c>
    </row>
    <row r="204" spans="1:17" x14ac:dyDescent="0.25">
      <c r="A204" s="142" t="s">
        <v>191</v>
      </c>
      <c r="B204" s="235">
        <f t="shared" ref="B204:Q204" si="45">IF(B$132=0,0,B$132/B$108)</f>
        <v>0.44106601731231226</v>
      </c>
      <c r="C204" s="235">
        <f t="shared" si="45"/>
        <v>0.44547326667808229</v>
      </c>
      <c r="D204" s="235">
        <f t="shared" si="45"/>
        <v>0.44352401318300144</v>
      </c>
      <c r="E204" s="235">
        <f t="shared" si="45"/>
        <v>0.45003119699223249</v>
      </c>
      <c r="F204" s="235">
        <f t="shared" si="45"/>
        <v>0.43901612088922903</v>
      </c>
      <c r="G204" s="235">
        <f t="shared" si="45"/>
        <v>0.43153141147209445</v>
      </c>
      <c r="H204" s="235">
        <f t="shared" si="45"/>
        <v>0.41365552033537861</v>
      </c>
      <c r="I204" s="235">
        <f t="shared" si="45"/>
        <v>0.41171526553621185</v>
      </c>
      <c r="J204" s="235">
        <f t="shared" si="45"/>
        <v>0.39628423600622076</v>
      </c>
      <c r="K204" s="235">
        <f t="shared" si="45"/>
        <v>0.41550440367631031</v>
      </c>
      <c r="L204" s="235">
        <f t="shared" si="45"/>
        <v>0.40034212779582107</v>
      </c>
      <c r="M204" s="235">
        <f t="shared" si="45"/>
        <v>0.38015777327365519</v>
      </c>
      <c r="N204" s="235">
        <f t="shared" si="45"/>
        <v>0.37966680508061146</v>
      </c>
      <c r="O204" s="235">
        <f t="shared" si="45"/>
        <v>0.40047184788393869</v>
      </c>
      <c r="P204" s="235">
        <f t="shared" si="45"/>
        <v>0.40678431589326225</v>
      </c>
      <c r="Q204" s="235">
        <f t="shared" si="45"/>
        <v>0.40072417929180792</v>
      </c>
    </row>
    <row r="205" spans="1:17" x14ac:dyDescent="0.25">
      <c r="A205" s="142" t="s">
        <v>190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181</v>
      </c>
      <c r="B206" s="236">
        <f t="shared" ref="B206:Q206" si="47">IF(B$139=0,0,B$139/B$108)</f>
        <v>0.30925986907320224</v>
      </c>
      <c r="C206" s="236">
        <f t="shared" si="47"/>
        <v>0.30589242772354497</v>
      </c>
      <c r="D206" s="236">
        <f t="shared" si="47"/>
        <v>0.30548066886958347</v>
      </c>
      <c r="E206" s="236">
        <f t="shared" si="47"/>
        <v>0.30601832154631609</v>
      </c>
      <c r="F206" s="236">
        <f t="shared" si="47"/>
        <v>0.30832814959224153</v>
      </c>
      <c r="G206" s="236">
        <f t="shared" si="47"/>
        <v>0.30821919233717365</v>
      </c>
      <c r="H206" s="236">
        <f t="shared" si="47"/>
        <v>0.310660444586424</v>
      </c>
      <c r="I206" s="236">
        <f t="shared" si="47"/>
        <v>0.31510688599113573</v>
      </c>
      <c r="J206" s="236">
        <f t="shared" si="47"/>
        <v>0.31559565122275501</v>
      </c>
      <c r="K206" s="236">
        <f t="shared" si="47"/>
        <v>0.31141868894280789</v>
      </c>
      <c r="L206" s="236">
        <f t="shared" si="47"/>
        <v>0.3146282161702717</v>
      </c>
      <c r="M206" s="236">
        <f t="shared" si="47"/>
        <v>0.31888844938893296</v>
      </c>
      <c r="N206" s="236">
        <f t="shared" si="47"/>
        <v>0.31900355771475175</v>
      </c>
      <c r="O206" s="236">
        <f t="shared" si="47"/>
        <v>0.31969942917090854</v>
      </c>
      <c r="P206" s="236">
        <f t="shared" si="47"/>
        <v>0.31715112014715013</v>
      </c>
      <c r="Q206" s="236">
        <f t="shared" si="47"/>
        <v>0.3201228752993423</v>
      </c>
    </row>
    <row r="207" spans="1:17" x14ac:dyDescent="0.25">
      <c r="A207" s="142" t="s">
        <v>189</v>
      </c>
      <c r="B207" s="235">
        <f t="shared" ref="B207:Q207" si="48">IF(B$140=0,0,B$140/B$108)</f>
        <v>0.17237276975305035</v>
      </c>
      <c r="C207" s="235">
        <f t="shared" si="48"/>
        <v>0.16259222396656023</v>
      </c>
      <c r="D207" s="235">
        <f t="shared" si="48"/>
        <v>0.15923114444529196</v>
      </c>
      <c r="E207" s="235">
        <f t="shared" si="48"/>
        <v>0.16595136634270691</v>
      </c>
      <c r="F207" s="235">
        <f t="shared" si="48"/>
        <v>0.16702864989029373</v>
      </c>
      <c r="G207" s="235">
        <f t="shared" si="48"/>
        <v>0.16109561670119141</v>
      </c>
      <c r="H207" s="235">
        <f t="shared" si="48"/>
        <v>0.15503091114505776</v>
      </c>
      <c r="I207" s="235">
        <f t="shared" si="48"/>
        <v>0.16814163883387898</v>
      </c>
      <c r="J207" s="235">
        <f t="shared" si="48"/>
        <v>0.16139744588123012</v>
      </c>
      <c r="K207" s="235">
        <f t="shared" si="48"/>
        <v>0.15984374636396534</v>
      </c>
      <c r="L207" s="235">
        <f t="shared" si="48"/>
        <v>0.15783477442703825</v>
      </c>
      <c r="M207" s="235">
        <f t="shared" si="48"/>
        <v>0.15707482451300392</v>
      </c>
      <c r="N207" s="235">
        <f t="shared" si="48"/>
        <v>0.15831770119920335</v>
      </c>
      <c r="O207" s="235">
        <f t="shared" si="48"/>
        <v>0.17257844410984724</v>
      </c>
      <c r="P207" s="235">
        <f t="shared" si="48"/>
        <v>0.17181424543913404</v>
      </c>
      <c r="Q207" s="235">
        <f t="shared" si="48"/>
        <v>0.17053953504785116</v>
      </c>
    </row>
    <row r="208" spans="1:17" x14ac:dyDescent="0.25">
      <c r="A208" s="142" t="s">
        <v>188</v>
      </c>
      <c r="B208" s="235">
        <f t="shared" ref="B208:Q208" si="49">IF(B$141=0,0,B$141/B$108)</f>
        <v>0.13688709932015186</v>
      </c>
      <c r="C208" s="235">
        <f t="shared" si="49"/>
        <v>0.14330020375698474</v>
      </c>
      <c r="D208" s="235">
        <f t="shared" si="49"/>
        <v>0.14624952442429148</v>
      </c>
      <c r="E208" s="235">
        <f t="shared" si="49"/>
        <v>0.14006695520360915</v>
      </c>
      <c r="F208" s="235">
        <f t="shared" si="49"/>
        <v>0.14129949970194775</v>
      </c>
      <c r="G208" s="235">
        <f t="shared" si="49"/>
        <v>0.14712357563598227</v>
      </c>
      <c r="H208" s="235">
        <f t="shared" si="49"/>
        <v>0.15562953344136615</v>
      </c>
      <c r="I208" s="235">
        <f t="shared" si="49"/>
        <v>0.14696524715725681</v>
      </c>
      <c r="J208" s="235">
        <f t="shared" si="49"/>
        <v>0.15419820534152495</v>
      </c>
      <c r="K208" s="235">
        <f t="shared" si="49"/>
        <v>0.15157494257884258</v>
      </c>
      <c r="L208" s="235">
        <f t="shared" si="49"/>
        <v>0.15679344174323354</v>
      </c>
      <c r="M208" s="235">
        <f t="shared" si="49"/>
        <v>0.16181362487592907</v>
      </c>
      <c r="N208" s="235">
        <f t="shared" si="49"/>
        <v>0.16068585651554845</v>
      </c>
      <c r="O208" s="235">
        <f t="shared" si="49"/>
        <v>0.14712098506106122</v>
      </c>
      <c r="P208" s="235">
        <f t="shared" si="49"/>
        <v>0.14533687470801607</v>
      </c>
      <c r="Q208" s="235">
        <f t="shared" si="49"/>
        <v>0.14958334025149125</v>
      </c>
    </row>
    <row r="209" spans="1:17" x14ac:dyDescent="0.25">
      <c r="A209" s="142" t="s">
        <v>187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180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134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197</v>
      </c>
      <c r="B214" s="230">
        <f>IF(B$5=0,0,(B$5-B$15-B$58)/(CHI_fec!B$5-CHI_fec!B$15))</f>
        <v>1.6521077741759977</v>
      </c>
      <c r="C214" s="230">
        <f>IF(C$5=0,0,(C$5-C$15-C$58)/(CHI_fec!C$5-CHI_fec!C$15))</f>
        <v>1.6997033237006256</v>
      </c>
      <c r="D214" s="230">
        <f>IF(D$5=0,0,(D$5-D$15-D$58)/(CHI_fec!D$5-CHI_fec!D$15))</f>
        <v>1.6772715246566343</v>
      </c>
      <c r="E214" s="230">
        <f>IF(E$5=0,0,(E$5-E$15-E$58)/(CHI_fec!E$5-CHI_fec!E$15))</f>
        <v>1.6663400699742816</v>
      </c>
      <c r="F214" s="230">
        <f>IF(F$5=0,0,(F$5-F$15-F$58)/(CHI_fec!F$5-CHI_fec!F$15))</f>
        <v>1.6259320171375897</v>
      </c>
      <c r="G214" s="230">
        <f>IF(G$5=0,0,(G$5-G$15-G$58)/(CHI_fec!G$5-CHI_fec!G$15))</f>
        <v>1.5744168429789389</v>
      </c>
      <c r="H214" s="230">
        <f>IF(H$5=0,0,(H$5-H$15-H$58)/(CHI_fec!H$5-CHI_fec!H$15))</f>
        <v>1.5280301384391701</v>
      </c>
      <c r="I214" s="230">
        <f>IF(I$5=0,0,(I$5-I$15-I$58)/(CHI_fec!I$5-CHI_fec!I$15))</f>
        <v>1.5163357698710085</v>
      </c>
      <c r="J214" s="230">
        <f>IF(J$5=0,0,(J$5-J$15-J$58)/(CHI_fec!J$5-CHI_fec!J$15))</f>
        <v>1.5341792072725136</v>
      </c>
      <c r="K214" s="230">
        <f>IF(K$5=0,0,(K$5-K$15-K$58)/(CHI_fec!K$5-CHI_fec!K$15))</f>
        <v>1.5338361115557142</v>
      </c>
      <c r="L214" s="230">
        <f>IF(L$5=0,0,(L$5-L$15-L$58)/(CHI_fec!L$5-CHI_fec!L$15))</f>
        <v>1.5101363606757432</v>
      </c>
      <c r="M214" s="230">
        <f>IF(M$5=0,0,(M$5-M$15-M$58)/(CHI_fec!M$5-CHI_fec!M$15))</f>
        <v>1.4963839775686305</v>
      </c>
      <c r="N214" s="230">
        <f>IF(N$5=0,0,(N$5-N$15-N$58)/(CHI_fec!N$5-CHI_fec!N$15))</f>
        <v>1.5102689692996025</v>
      </c>
      <c r="O214" s="230">
        <f>IF(O$5=0,0,(O$5-O$15-O$58)/(CHI_fec!O$5-CHI_fec!O$15))</f>
        <v>1.5071251319477552</v>
      </c>
      <c r="P214" s="230">
        <f>IF(P$5=0,0,(P$5-P$15-P$58)/(CHI_fec!P$5-CHI_fec!P$15))</f>
        <v>1.5280944205586258</v>
      </c>
      <c r="Q214" s="230">
        <f>IF(Q$5=0,0,(Q$5-Q$15-Q$58)/(CHI_fec!Q$5-CHI_fec!Q$15))</f>
        <v>1.5542825135846638</v>
      </c>
    </row>
    <row r="215" spans="1:17" x14ac:dyDescent="0.25">
      <c r="A215" s="132" t="s">
        <v>84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83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82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81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80</v>
      </c>
      <c r="B219" s="227">
        <f>IF(B$10=0,0,B$10/CHI_fec!B$10)</f>
        <v>0.95913853444636377</v>
      </c>
      <c r="C219" s="227">
        <f>IF(C$10=0,0,C$10/CHI_fec!C$10)</f>
        <v>0.94335906984463402</v>
      </c>
      <c r="D219" s="227">
        <f>IF(D$10=0,0,D$10/CHI_fec!D$10)</f>
        <v>0.9433444901790794</v>
      </c>
      <c r="E219" s="227">
        <f>IF(E$10=0,0,E$10/CHI_fec!E$10)</f>
        <v>0.98773573688513228</v>
      </c>
      <c r="F219" s="227">
        <f>IF(F$10=0,0,F$10/CHI_fec!F$10)</f>
        <v>1.0226979501289879</v>
      </c>
      <c r="G219" s="227">
        <f>IF(G$10=0,0,G$10/CHI_fec!G$10)</f>
        <v>1.0290228592968378</v>
      </c>
      <c r="H219" s="227">
        <f>IF(H$10=0,0,H$10/CHI_fec!H$10)</f>
        <v>1.0189046655582612</v>
      </c>
      <c r="I219" s="227">
        <f>IF(I$10=0,0,I$10/CHI_fec!I$10)</f>
        <v>1.0408752864547257</v>
      </c>
      <c r="J219" s="227">
        <f>IF(J$10=0,0,J$10/CHI_fec!J$10)</f>
        <v>1.0099112693055652</v>
      </c>
      <c r="K219" s="227">
        <f>IF(K$10=0,0,K$10/CHI_fec!K$10)</f>
        <v>0.90248741832003609</v>
      </c>
      <c r="L219" s="227">
        <f>IF(L$10=0,0,L$10/CHI_fec!L$10)</f>
        <v>0.91423380188007852</v>
      </c>
      <c r="M219" s="227">
        <f>IF(M$10=0,0,M$10/CHI_fec!M$10)</f>
        <v>0.94025817593366423</v>
      </c>
      <c r="N219" s="227">
        <f>IF(N$10=0,0,N$10/CHI_fec!N$10)</f>
        <v>0.95637871905386596</v>
      </c>
      <c r="O219" s="227">
        <f>IF(O$10=0,0,O$10/CHI_fec!O$10)</f>
        <v>0.96437492591789642</v>
      </c>
      <c r="P219" s="227">
        <f>IF(P$10=0,0,P$10/CHI_fec!P$10)</f>
        <v>0.96257450894534136</v>
      </c>
      <c r="Q219" s="227">
        <f>IF(Q$10=0,0,Q$10/CHI_fec!Q$10)</f>
        <v>0.92828957238060961</v>
      </c>
    </row>
    <row r="220" spans="1:17" x14ac:dyDescent="0.25">
      <c r="A220" s="232" t="s">
        <v>186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185</v>
      </c>
      <c r="B221" s="226">
        <f>IF(B$24=0,0,B$24/CHI_fec!B$24)</f>
        <v>2.0989546274234643</v>
      </c>
      <c r="C221" s="226">
        <f>IF(C$24=0,0,C$24/CHI_fec!C$24)</f>
        <v>2.1661628857386725</v>
      </c>
      <c r="D221" s="226">
        <f>IF(D$24=0,0,D$24/CHI_fec!D$24)</f>
        <v>2.1400982158871482</v>
      </c>
      <c r="E221" s="226">
        <f>IF(E$24=0,0,E$24/CHI_fec!E$24)</f>
        <v>2.0867777170786437</v>
      </c>
      <c r="F221" s="226">
        <f>IF(F$24=0,0,F$24/CHI_fec!F$24)</f>
        <v>2.0632943904706864</v>
      </c>
      <c r="G221" s="226">
        <f>IF(G$24=0,0,G$24/CHI_fec!G$24)</f>
        <v>1.9968221261129466</v>
      </c>
      <c r="H221" s="226">
        <f>IF(H$24=0,0,H$24/CHI_fec!H$24)</f>
        <v>1.9466217734173412</v>
      </c>
      <c r="I221" s="226">
        <f>IF(I$24=0,0,I$24/CHI_fec!I$24)</f>
        <v>1.9075834061063395</v>
      </c>
      <c r="J221" s="226">
        <f>IF(J$24=0,0,J$24/CHI_fec!J$24)</f>
        <v>1.9690945681770984</v>
      </c>
      <c r="K221" s="226">
        <f>IF(K$24=0,0,K$24/CHI_fec!K$24)</f>
        <v>1.9267348844640502</v>
      </c>
      <c r="L221" s="226">
        <f>IF(L$24=0,0,L$24/CHI_fec!L$24)</f>
        <v>1.95395993542128</v>
      </c>
      <c r="M221" s="226">
        <f>IF(M$24=0,0,M$24/CHI_fec!M$24)</f>
        <v>1.9184055906572259</v>
      </c>
      <c r="N221" s="226">
        <f>IF(N$24=0,0,N$24/CHI_fec!N$24)</f>
        <v>1.9442027056973374</v>
      </c>
      <c r="O221" s="226">
        <f>IF(O$24=0,0,O$24/CHI_fec!O$24)</f>
        <v>1.916177324802472</v>
      </c>
      <c r="P221" s="226">
        <f>IF(P$24=0,0,P$24/CHI_fec!P$24)</f>
        <v>1.9499271189993981</v>
      </c>
      <c r="Q221" s="226">
        <f>IF(Q$24=0,0,Q$24/CHI_fec!Q$24)</f>
        <v>2.0145681838873415</v>
      </c>
    </row>
    <row r="222" spans="1:17" x14ac:dyDescent="0.25">
      <c r="A222" s="127" t="s">
        <v>182</v>
      </c>
      <c r="B222" s="226">
        <f>IF(B$35=0,0,B$35/CHI_fec!B$35)</f>
        <v>1.834873416882258</v>
      </c>
      <c r="C222" s="226">
        <f>IF(C$35=0,0,C$35/CHI_fec!C$35)</f>
        <v>1.8473853963424531</v>
      </c>
      <c r="D222" s="226">
        <f>IF(D$35=0,0,D$35/CHI_fec!D$35)</f>
        <v>1.8222286185036178</v>
      </c>
      <c r="E222" s="226">
        <f>IF(E$35=0,0,E$35/CHI_fec!E$35)</f>
        <v>1.904881657946927</v>
      </c>
      <c r="F222" s="226">
        <f>IF(F$35=0,0,F$35/CHI_fec!F$35)</f>
        <v>1.7706788608395194</v>
      </c>
      <c r="G222" s="226">
        <f>IF(G$35=0,0,G$35/CHI_fec!G$35)</f>
        <v>1.739691198782058</v>
      </c>
      <c r="H222" s="226">
        <f>IF(H$35=0,0,H$35/CHI_fec!H$35)</f>
        <v>1.6616323957035601</v>
      </c>
      <c r="I222" s="226">
        <f>IF(I$35=0,0,I$35/CHI_fec!I$35)</f>
        <v>1.7285125578686618</v>
      </c>
      <c r="J222" s="226">
        <f>IF(J$35=0,0,J$35/CHI_fec!J$35)</f>
        <v>1.6562140630756061</v>
      </c>
      <c r="K222" s="226">
        <f>IF(K$35=0,0,K$35/CHI_fec!K$35)</f>
        <v>1.7829036927460882</v>
      </c>
      <c r="L222" s="226">
        <f>IF(L$35=0,0,L$35/CHI_fec!L$35)</f>
        <v>1.6002884872175995</v>
      </c>
      <c r="M222" s="226">
        <f>IF(M$35=0,0,M$35/CHI_fec!M$35)</f>
        <v>1.6039698248069798</v>
      </c>
      <c r="N222" s="226">
        <f>IF(N$35=0,0,N$35/CHI_fec!N$35)</f>
        <v>1.6028880239806762</v>
      </c>
      <c r="O222" s="226">
        <f>IF(O$35=0,0,O$35/CHI_fec!O$35)</f>
        <v>1.663544446304895</v>
      </c>
      <c r="P222" s="226">
        <f>IF(P$35=0,0,P$35/CHI_fec!P$35)</f>
        <v>1.6795839984674297</v>
      </c>
      <c r="Q222" s="226">
        <f>IF(Q$35=0,0,Q$35/CHI_fec!Q$35)</f>
        <v>1.6488043213244761</v>
      </c>
    </row>
    <row r="223" spans="1:17" x14ac:dyDescent="0.25">
      <c r="A223" s="127" t="s">
        <v>181</v>
      </c>
      <c r="B223" s="225">
        <f>IF(B$43=0,0,B$43/CHI_fec!B$43)</f>
        <v>1.8289137889653391</v>
      </c>
      <c r="C223" s="225">
        <f>IF(C$43=0,0,C$43/CHI_fec!C$43)</f>
        <v>1.8773066409101371</v>
      </c>
      <c r="D223" s="225">
        <f>IF(D$43=0,0,D$43/CHI_fec!D$43)</f>
        <v>1.8546108236926988</v>
      </c>
      <c r="E223" s="225">
        <f>IF(E$43=0,0,E$43/CHI_fec!E$43)</f>
        <v>1.8831059497169509</v>
      </c>
      <c r="F223" s="225">
        <f>IF(F$43=0,0,F$43/CHI_fec!F$43)</f>
        <v>1.8153583696834097</v>
      </c>
      <c r="G223" s="225">
        <f>IF(G$43=0,0,G$43/CHI_fec!G$43)</f>
        <v>1.7470677093393847</v>
      </c>
      <c r="H223" s="225">
        <f>IF(H$43=0,0,H$43/CHI_fec!H$43)</f>
        <v>1.7345199724854081</v>
      </c>
      <c r="I223" s="225">
        <f>IF(I$43=0,0,I$43/CHI_fec!I$43)</f>
        <v>1.7735822256346856</v>
      </c>
      <c r="J223" s="225">
        <f>IF(J$43=0,0,J$43/CHI_fec!J$43)</f>
        <v>1.7548041367180591</v>
      </c>
      <c r="K223" s="225">
        <f>IF(K$43=0,0,K$43/CHI_fec!K$43)</f>
        <v>1.8262929328319932</v>
      </c>
      <c r="L223" s="225">
        <f>IF(L$43=0,0,L$43/CHI_fec!L$43)</f>
        <v>1.7478179363074982</v>
      </c>
      <c r="M223" s="225">
        <f>IF(M$43=0,0,M$43/CHI_fec!M$43)</f>
        <v>1.7171476911971768</v>
      </c>
      <c r="N223" s="225">
        <f>IF(N$43=0,0,N$43/CHI_fec!N$43)</f>
        <v>1.7475565555329988</v>
      </c>
      <c r="O223" s="225">
        <f>IF(O$43=0,0,O$43/CHI_fec!O$43)</f>
        <v>1.8127677086971701</v>
      </c>
      <c r="P223" s="225">
        <f>IF(P$43=0,0,P$43/CHI_fec!P$43)</f>
        <v>1.8046334056808617</v>
      </c>
      <c r="Q223" s="225">
        <f>IF(Q$43=0,0,Q$43/CHI_fec!Q$43)</f>
        <v>1.8170356189550314</v>
      </c>
    </row>
    <row r="224" spans="1:17" x14ac:dyDescent="0.25">
      <c r="A224" s="72" t="s">
        <v>180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196</v>
      </c>
      <c r="B226" s="230">
        <f>IF(B$60=0,0,(B$60-B$106)/CHI_fec!B$60)</f>
        <v>1.3217282658260796</v>
      </c>
      <c r="C226" s="230">
        <f>IF(C$60=0,0,(C$60-C$106)/CHI_fec!C$60)</f>
        <v>1.3295876751727294</v>
      </c>
      <c r="D226" s="230">
        <f>IF(D$60=0,0,(D$60-D$106)/CHI_fec!D$60)</f>
        <v>1.318499559455351</v>
      </c>
      <c r="E226" s="230">
        <f>IF(E$60=0,0,(E$60-E$106)/CHI_fec!E$60)</f>
        <v>1.3829254847306629</v>
      </c>
      <c r="F226" s="230">
        <f>IF(F$60=0,0,(F$60-F$106)/CHI_fec!F$60)</f>
        <v>1.3260181472610124</v>
      </c>
      <c r="G226" s="230">
        <f>IF(G$60=0,0,(G$60-G$106)/CHI_fec!G$60)</f>
        <v>1.2932589552924187</v>
      </c>
      <c r="H226" s="230">
        <f>IF(H$60=0,0,(H$60-H$106)/CHI_fec!H$60)</f>
        <v>1.2520745307219234</v>
      </c>
      <c r="I226" s="230">
        <f>IF(I$60=0,0,(I$60-I$106)/CHI_fec!I$60)</f>
        <v>1.3041763328310643</v>
      </c>
      <c r="J226" s="230">
        <f>IF(J$60=0,0,(J$60-J$106)/CHI_fec!J$60)</f>
        <v>1.2208587142262579</v>
      </c>
      <c r="K226" s="230">
        <f>IF(K$60=0,0,(K$60-K$106)/CHI_fec!K$60)</f>
        <v>1.2391835753820735</v>
      </c>
      <c r="L226" s="230">
        <f>IF(L$60=0,0,(L$60-L$106)/CHI_fec!L$60)</f>
        <v>1.1557315888968029</v>
      </c>
      <c r="M226" s="230">
        <f>IF(M$60=0,0,(M$60-M$106)/CHI_fec!M$60)</f>
        <v>1.1689277553434323</v>
      </c>
      <c r="N226" s="230">
        <f>IF(N$60=0,0,(N$60-N$106)/CHI_fec!N$60)</f>
        <v>1.1837364129020316</v>
      </c>
      <c r="O226" s="230">
        <f>IF(O$60=0,0,(O$60-O$106)/CHI_fec!O$60)</f>
        <v>1.2395068892856702</v>
      </c>
      <c r="P226" s="230">
        <f>IF(P$60=0,0,(P$60-P$106)/CHI_fec!P$60)</f>
        <v>1.2340035559260367</v>
      </c>
      <c r="Q226" s="230">
        <f>IF(Q$60=0,0,(Q$60-Q$106)/CHI_fec!Q$60)</f>
        <v>1.1564431330821576</v>
      </c>
    </row>
    <row r="227" spans="1:17" x14ac:dyDescent="0.25">
      <c r="A227" s="132" t="s">
        <v>84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83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82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81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80</v>
      </c>
      <c r="B231" s="227">
        <f>IF(B$65=0,0,B$65/CHI_fec!B$65)</f>
        <v>0.94782639468239127</v>
      </c>
      <c r="C231" s="227">
        <f>IF(C$65=0,0,C$65/CHI_fec!C$65)</f>
        <v>0.94993905472133111</v>
      </c>
      <c r="D231" s="227">
        <f>IF(D$65=0,0,D$65/CHI_fec!D$65)</f>
        <v>0.94785603470251945</v>
      </c>
      <c r="E231" s="227">
        <f>IF(E$65=0,0,E$65/CHI_fec!E$65)</f>
        <v>0.97781924490384453</v>
      </c>
      <c r="F231" s="227">
        <f>IF(F$65=0,0,F$65/CHI_fec!F$65)</f>
        <v>1.1060815061285827</v>
      </c>
      <c r="G231" s="227">
        <f>IF(G$65=0,0,G$65/CHI_fec!G$65)</f>
        <v>1.1245544191115013</v>
      </c>
      <c r="H231" s="227">
        <f>IF(H$65=0,0,H$65/CHI_fec!H$65)</f>
        <v>1.0666730004258465</v>
      </c>
      <c r="I231" s="227">
        <f>IF(I$65=0,0,I$65/CHI_fec!I$65)</f>
        <v>1.0863892806013735</v>
      </c>
      <c r="J231" s="227">
        <f>IF(J$65=0,0,J$65/CHI_fec!J$65)</f>
        <v>1.0384638969011954</v>
      </c>
      <c r="K231" s="227">
        <f>IF(K$65=0,0,K$65/CHI_fec!K$65)</f>
        <v>0.91932397776066477</v>
      </c>
      <c r="L231" s="227">
        <f>IF(L$65=0,0,L$65/CHI_fec!L$65)</f>
        <v>0.93428494862365596</v>
      </c>
      <c r="M231" s="227">
        <f>IF(M$65=0,0,M$65/CHI_fec!M$65)</f>
        <v>1.0144815111481136</v>
      </c>
      <c r="N231" s="227">
        <f>IF(N$65=0,0,N$65/CHI_fec!N$65)</f>
        <v>0.99156263200608197</v>
      </c>
      <c r="O231" s="227">
        <f>IF(O$65=0,0,O$65/CHI_fec!O$65)</f>
        <v>1.0604281852947599</v>
      </c>
      <c r="P231" s="227">
        <f>IF(P$65=0,0,P$65/CHI_fec!P$65)</f>
        <v>1.0543192599479385</v>
      </c>
      <c r="Q231" s="227">
        <f>IF(Q$65=0,0,Q$65/CHI_fec!Q$65)</f>
        <v>1.0281048613013766</v>
      </c>
    </row>
    <row r="232" spans="1:17" x14ac:dyDescent="0.25">
      <c r="A232" s="127" t="s">
        <v>184</v>
      </c>
      <c r="B232" s="226">
        <f>IF(B$70=0,0,B$70/CHI_fec!B$70)</f>
        <v>1.9107529690315477</v>
      </c>
      <c r="C232" s="226">
        <f>IF(C$70=0,0,C$70/CHI_fec!C$70)</f>
        <v>1.8785431229183494</v>
      </c>
      <c r="D232" s="226">
        <f>IF(D$70=0,0,D$70/CHI_fec!D$70)</f>
        <v>1.9622943136119659</v>
      </c>
      <c r="E232" s="226">
        <f>IF(E$70=0,0,E$70/CHI_fec!E$70)</f>
        <v>1.921244618350872</v>
      </c>
      <c r="F232" s="226">
        <f>IF(F$70=0,0,F$70/CHI_fec!F$70)</f>
        <v>2.0381550541667997</v>
      </c>
      <c r="G232" s="226">
        <f>IF(G$70=0,0,G$70/CHI_fec!G$70)</f>
        <v>2.016741689984884</v>
      </c>
      <c r="H232" s="226">
        <f>IF(H$70=0,0,H$70/CHI_fec!H$70)</f>
        <v>1.9572347410160655</v>
      </c>
      <c r="I232" s="226">
        <f>IF(I$70=0,0,I$70/CHI_fec!I$70)</f>
        <v>1.9567090498333908</v>
      </c>
      <c r="J232" s="226">
        <f>IF(J$70=0,0,J$70/CHI_fec!J$70)</f>
        <v>1.881271446086884</v>
      </c>
      <c r="K232" s="226">
        <f>IF(K$70=0,0,K$70/CHI_fec!K$70)</f>
        <v>1.4566065428437476</v>
      </c>
      <c r="L232" s="226">
        <f>IF(L$70=0,0,L$70/CHI_fec!L$70)</f>
        <v>1.6011958624003602</v>
      </c>
      <c r="M232" s="226">
        <f>IF(M$70=0,0,M$70/CHI_fec!M$70)</f>
        <v>1.7525398605698252</v>
      </c>
      <c r="N232" s="226">
        <f>IF(N$70=0,0,N$70/CHI_fec!N$70)</f>
        <v>1.6049800769293259</v>
      </c>
      <c r="O232" s="226">
        <f>IF(O$70=0,0,O$70/CHI_fec!O$70)</f>
        <v>1.6156949992293232</v>
      </c>
      <c r="P232" s="226">
        <f>IF(P$70=0,0,P$70/CHI_fec!P$70)</f>
        <v>1.796908413981493</v>
      </c>
      <c r="Q232" s="226">
        <f>IF(Q$70=0,0,Q$70/CHI_fec!Q$70)</f>
        <v>1.6740960646560159</v>
      </c>
    </row>
    <row r="233" spans="1:17" x14ac:dyDescent="0.25">
      <c r="A233" s="127" t="s">
        <v>182</v>
      </c>
      <c r="B233" s="226">
        <f>IF(B$83=0,0,B$83/CHI_fec!B$83)</f>
        <v>1.7896526099696088</v>
      </c>
      <c r="C233" s="226">
        <f>IF(C$83=0,0,C$83/CHI_fec!C$83)</f>
        <v>1.8040732771928207</v>
      </c>
      <c r="D233" s="226">
        <f>IF(D$83=0,0,D$83/CHI_fec!D$83)</f>
        <v>1.7804767726528383</v>
      </c>
      <c r="E233" s="226">
        <f>IF(E$83=0,0,E$83/CHI_fec!E$83)</f>
        <v>1.8871342270904423</v>
      </c>
      <c r="F233" s="226">
        <f>IF(F$83=0,0,F$83/CHI_fec!F$83)</f>
        <v>1.7608922537760225</v>
      </c>
      <c r="G233" s="226">
        <f>IF(G$83=0,0,G$83/CHI_fec!G$83)</f>
        <v>1.7109172087134163</v>
      </c>
      <c r="H233" s="226">
        <f>IF(H$83=0,0,H$83/CHI_fec!H$83)</f>
        <v>1.6523397491950154</v>
      </c>
      <c r="I233" s="226">
        <f>IF(I$83=0,0,I$83/CHI_fec!I$83)</f>
        <v>1.7537149895208144</v>
      </c>
      <c r="J233" s="226">
        <f>IF(J$83=0,0,J$83/CHI_fec!J$83)</f>
        <v>1.6299697972365141</v>
      </c>
      <c r="K233" s="226">
        <f>IF(K$83=0,0,K$83/CHI_fec!K$83)</f>
        <v>1.7670214712708538</v>
      </c>
      <c r="L233" s="226">
        <f>IF(L$83=0,0,L$83/CHI_fec!L$83)</f>
        <v>1.5807305538772558</v>
      </c>
      <c r="M233" s="226">
        <f>IF(M$83=0,0,M$83/CHI_fec!M$83)</f>
        <v>1.5847551888884108</v>
      </c>
      <c r="N233" s="226">
        <f>IF(N$83=0,0,N$83/CHI_fec!N$83)</f>
        <v>1.6383798508469356</v>
      </c>
      <c r="O233" s="226">
        <f>IF(O$83=0,0,O$83/CHI_fec!O$83)</f>
        <v>1.7408689887993927</v>
      </c>
      <c r="P233" s="226">
        <f>IF(P$83=0,0,P$83/CHI_fec!P$83)</f>
        <v>1.6973080522354487</v>
      </c>
      <c r="Q233" s="226">
        <f>IF(Q$83=0,0,Q$83/CHI_fec!Q$83)</f>
        <v>1.5909183238857072</v>
      </c>
    </row>
    <row r="234" spans="1:17" x14ac:dyDescent="0.25">
      <c r="A234" s="127" t="s">
        <v>181</v>
      </c>
      <c r="B234" s="225">
        <f>IF(B$91=0,0,B$91/CHI_fec!B$91)</f>
        <v>1.9556004416433073</v>
      </c>
      <c r="C234" s="225">
        <f>IF(C$91=0,0,C$91/CHI_fec!C$91)</f>
        <v>1.9766974869458769</v>
      </c>
      <c r="D234" s="225">
        <f>IF(D$91=0,0,D$91/CHI_fec!D$91)</f>
        <v>1.9426391317113896</v>
      </c>
      <c r="E234" s="225">
        <f>IF(E$91=0,0,E$91/CHI_fec!E$91)</f>
        <v>2.042255521394579</v>
      </c>
      <c r="F234" s="225">
        <f>IF(F$91=0,0,F$91/CHI_fec!F$91)</f>
        <v>1.9723060187989929</v>
      </c>
      <c r="G234" s="225">
        <f>IF(G$91=0,0,G$91/CHI_fec!G$91)</f>
        <v>1.9238427786319956</v>
      </c>
      <c r="H234" s="225">
        <f>IF(H$91=0,0,H$91/CHI_fec!H$91)</f>
        <v>1.8674915287533926</v>
      </c>
      <c r="I234" s="225">
        <f>IF(I$91=0,0,I$91/CHI_fec!I$91)</f>
        <v>1.9271597704998056</v>
      </c>
      <c r="J234" s="225">
        <f>IF(J$91=0,0,J$91/CHI_fec!J$91)</f>
        <v>1.8227601912172853</v>
      </c>
      <c r="K234" s="225">
        <f>IF(K$91=0,0,K$91/CHI_fec!K$91)</f>
        <v>1.7457078424324253</v>
      </c>
      <c r="L234" s="225">
        <f>IF(L$91=0,0,L$91/CHI_fec!L$91)</f>
        <v>1.7018313176243807</v>
      </c>
      <c r="M234" s="225">
        <f>IF(M$91=0,0,M$91/CHI_fec!M$91)</f>
        <v>1.7319160755267271</v>
      </c>
      <c r="N234" s="225">
        <f>IF(N$91=0,0,N$91/CHI_fec!N$91)</f>
        <v>1.654684749486184</v>
      </c>
      <c r="O234" s="225">
        <f>IF(O$91=0,0,O$91/CHI_fec!O$91)</f>
        <v>1.7378075849648338</v>
      </c>
      <c r="P234" s="225">
        <f>IF(P$91=0,0,P$91/CHI_fec!P$91)</f>
        <v>1.7943373236682196</v>
      </c>
      <c r="Q234" s="225">
        <f>IF(Q$91=0,0,Q$91/CHI_fec!Q$91)</f>
        <v>1.732122121025454</v>
      </c>
    </row>
    <row r="235" spans="1:17" x14ac:dyDescent="0.25">
      <c r="A235" s="72" t="s">
        <v>180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40</v>
      </c>
      <c r="B237" s="230">
        <f>IF(B$108=0,0,B$108/CHI_fec!B$108)</f>
        <v>0.97031625685563483</v>
      </c>
      <c r="C237" s="230">
        <f>IF(C$108=0,0,C$108/CHI_fec!C$108)</f>
        <v>1.0278030232783797</v>
      </c>
      <c r="D237" s="230">
        <f>IF(D$108=0,0,D$108/CHI_fec!D$108)</f>
        <v>1.0110681436952342</v>
      </c>
      <c r="E237" s="230">
        <f>IF(E$108=0,0,E$108/CHI_fec!E$108)</f>
        <v>1.0499912460958127</v>
      </c>
      <c r="F237" s="230">
        <f>IF(F$108=0,0,F$108/CHI_fec!F$108)</f>
        <v>0.97741123854585599</v>
      </c>
      <c r="G237" s="230">
        <f>IF(G$108=0,0,G$108/CHI_fec!G$108)</f>
        <v>0.95102435141555697</v>
      </c>
      <c r="H237" s="230">
        <f>IF(H$108=0,0,H$108/CHI_fec!H$108)</f>
        <v>0.92514663421615628</v>
      </c>
      <c r="I237" s="230">
        <f>IF(I$108=0,0,I$108/CHI_fec!I$108)</f>
        <v>0.93320867019214815</v>
      </c>
      <c r="J237" s="230">
        <f>IF(J$108=0,0,J$108/CHI_fec!J$108)</f>
        <v>0.86374961291172225</v>
      </c>
      <c r="K237" s="230">
        <f>IF(K$108=0,0,K$108/CHI_fec!K$108)</f>
        <v>0.9224803897413717</v>
      </c>
      <c r="L237" s="230">
        <f>IF(L$108=0,0,L$108/CHI_fec!L$108)</f>
        <v>0.83645610227511957</v>
      </c>
      <c r="M237" s="230">
        <f>IF(M$108=0,0,M$108/CHI_fec!M$108)</f>
        <v>0.79637439484681494</v>
      </c>
      <c r="N237" s="230">
        <f>IF(N$108=0,0,N$108/CHI_fec!N$108)</f>
        <v>0.82208208972573249</v>
      </c>
      <c r="O237" s="230">
        <f>IF(O$108=0,0,O$108/CHI_fec!O$108)</f>
        <v>0.87949717572641861</v>
      </c>
      <c r="P237" s="230">
        <f>IF(P$108=0,0,P$108/CHI_fec!P$108)</f>
        <v>0.87753903163245828</v>
      </c>
      <c r="Q237" s="230">
        <f>IF(Q$108=0,0,Q$108/CHI_fec!Q$108)</f>
        <v>0.86317533988188666</v>
      </c>
    </row>
    <row r="238" spans="1:17" x14ac:dyDescent="0.25">
      <c r="A238" s="132" t="s">
        <v>84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83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82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81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80</v>
      </c>
      <c r="B242" s="227">
        <f>IF(B$113=0,0,B$113/CHI_fec!B$113)</f>
        <v>0.96107448155922859</v>
      </c>
      <c r="C242" s="227">
        <f>IF(C$113=0,0,C$113/CHI_fec!C$113)</f>
        <v>0.98530180089505415</v>
      </c>
      <c r="D242" s="227">
        <f>IF(D$113=0,0,D$113/CHI_fec!D$113)</f>
        <v>0.9855582215845039</v>
      </c>
      <c r="E242" s="227">
        <f>IF(E$113=0,0,E$113/CHI_fec!E$113)</f>
        <v>1.0063316648023319</v>
      </c>
      <c r="F242" s="227">
        <f>IF(F$113=0,0,F$113/CHI_fec!F$113)</f>
        <v>1.1148265604469936</v>
      </c>
      <c r="G242" s="227">
        <f>IF(G$113=0,0,G$113/CHI_fec!G$113)</f>
        <v>1.1259261366680435</v>
      </c>
      <c r="H242" s="227">
        <f>IF(H$113=0,0,H$113/CHI_fec!H$113)</f>
        <v>1.0961098446301156</v>
      </c>
      <c r="I242" s="227">
        <f>IF(I$113=0,0,I$113/CHI_fec!I$113)</f>
        <v>1.1082277924727548</v>
      </c>
      <c r="J242" s="227">
        <f>IF(J$113=0,0,J$113/CHI_fec!J$113)</f>
        <v>1.0843997690787761</v>
      </c>
      <c r="K242" s="227">
        <f>IF(K$113=0,0,K$113/CHI_fec!K$113)</f>
        <v>0.94639981485351721</v>
      </c>
      <c r="L242" s="227">
        <f>IF(L$113=0,0,L$113/CHI_fec!L$113)</f>
        <v>0.95363903554886731</v>
      </c>
      <c r="M242" s="227">
        <f>IF(M$113=0,0,M$113/CHI_fec!M$113)</f>
        <v>1.0055333027066586</v>
      </c>
      <c r="N242" s="227">
        <f>IF(N$113=0,0,N$113/CHI_fec!N$113)</f>
        <v>0.98604279767143688</v>
      </c>
      <c r="O242" s="227">
        <f>IF(O$113=0,0,O$113/CHI_fec!O$113)</f>
        <v>1.0665194417726087</v>
      </c>
      <c r="P242" s="227">
        <f>IF(P$113=0,0,P$113/CHI_fec!P$113)</f>
        <v>1.070769922054398</v>
      </c>
      <c r="Q242" s="227">
        <f>IF(Q$113=0,0,Q$113/CHI_fec!Q$113)</f>
        <v>1.0555642557000955</v>
      </c>
    </row>
    <row r="243" spans="1:17" x14ac:dyDescent="0.25">
      <c r="A243" s="127" t="s">
        <v>183</v>
      </c>
      <c r="B243" s="226">
        <f>IF(B$118=0,0,B$118/CHI_fec!B$118)</f>
        <v>2.0747871881449615</v>
      </c>
      <c r="C243" s="226">
        <f>IF(C$118=0,0,C$118/CHI_fec!C$118)</f>
        <v>2.1432579035749506</v>
      </c>
      <c r="D243" s="226">
        <f>IF(D$118=0,0,D$118/CHI_fec!D$118)</f>
        <v>2.1143226855675787</v>
      </c>
      <c r="E243" s="226">
        <f>IF(E$118=0,0,E$118/CHI_fec!E$118)</f>
        <v>2.1433766893824062</v>
      </c>
      <c r="F243" s="226">
        <f>IF(F$118=0,0,F$118/CHI_fec!F$118)</f>
        <v>2.0365830409086101</v>
      </c>
      <c r="G243" s="226">
        <f>IF(G$118=0,0,G$118/CHI_fec!G$118)</f>
        <v>2.0280129793108954</v>
      </c>
      <c r="H243" s="226">
        <f>IF(H$118=0,0,H$118/CHI_fec!H$118)</f>
        <v>2.1144518904855061</v>
      </c>
      <c r="I243" s="226">
        <f>IF(I$118=0,0,I$118/CHI_fec!I$118)</f>
        <v>2.160045862999338</v>
      </c>
      <c r="J243" s="226">
        <f>IF(J$118=0,0,J$118/CHI_fec!J$118)</f>
        <v>2.1054739664581028</v>
      </c>
      <c r="K243" s="226">
        <f>IF(K$118=0,0,K$118/CHI_fec!K$118)</f>
        <v>2.1587712265940073</v>
      </c>
      <c r="L243" s="226">
        <f>IF(L$118=0,0,L$118/CHI_fec!L$118)</f>
        <v>2.0268733353580788</v>
      </c>
      <c r="M243" s="226">
        <f>IF(M$118=0,0,M$118/CHI_fec!M$118)</f>
        <v>2.0420121384054419</v>
      </c>
      <c r="N243" s="226">
        <f>IF(N$118=0,0,N$118/CHI_fec!N$118)</f>
        <v>2.1452449436679779</v>
      </c>
      <c r="O243" s="226">
        <f>IF(O$118=0,0,O$118/CHI_fec!O$118)</f>
        <v>2.1085551154706006</v>
      </c>
      <c r="P243" s="226">
        <f>IF(P$118=0,0,P$118/CHI_fec!P$118)</f>
        <v>2.0650942653146265</v>
      </c>
      <c r="Q243" s="226">
        <f>IF(Q$118=0,0,Q$118/CHI_fec!Q$118)</f>
        <v>2.0362367341626273</v>
      </c>
    </row>
    <row r="244" spans="1:17" x14ac:dyDescent="0.25">
      <c r="A244" s="127" t="s">
        <v>182</v>
      </c>
      <c r="B244" s="226">
        <f>IF(B$131=0,0,B$131/CHI_fec!B$131)</f>
        <v>1.8418542572365342</v>
      </c>
      <c r="C244" s="226">
        <f>IF(C$131=0,0,C$131/CHI_fec!C$131)</f>
        <v>1.9241479287516998</v>
      </c>
      <c r="D244" s="226">
        <f>IF(D$131=0,0,D$131/CHI_fec!D$131)</f>
        <v>1.8699146758049481</v>
      </c>
      <c r="E244" s="226">
        <f>IF(E$131=0,0,E$131/CHI_fec!E$131)</f>
        <v>1.9787297722745085</v>
      </c>
      <c r="F244" s="226">
        <f>IF(F$131=0,0,F$131/CHI_fec!F$131)</f>
        <v>1.812691884565705</v>
      </c>
      <c r="G244" s="226">
        <f>IF(G$131=0,0,G$131/CHI_fec!G$131)</f>
        <v>1.7244353327932573</v>
      </c>
      <c r="H244" s="226">
        <f>IF(H$131=0,0,H$131/CHI_fec!H$131)</f>
        <v>1.6129021834864865</v>
      </c>
      <c r="I244" s="226">
        <f>IF(I$131=0,0,I$131/CHI_fec!I$131)</f>
        <v>1.6455823137950238</v>
      </c>
      <c r="J244" s="226">
        <f>IF(J$131=0,0,J$131/CHI_fec!J$131)</f>
        <v>1.4718375862564586</v>
      </c>
      <c r="K244" s="226">
        <f>IF(K$131=0,0,K$131/CHI_fec!K$131)</f>
        <v>1.6133287125574347</v>
      </c>
      <c r="L244" s="226">
        <f>IF(L$131=0,0,L$131/CHI_fec!L$131)</f>
        <v>1.4162107417625773</v>
      </c>
      <c r="M244" s="226">
        <f>IF(M$131=0,0,M$131/CHI_fec!M$131)</f>
        <v>1.3108556522530184</v>
      </c>
      <c r="N244" s="226">
        <f>IF(N$131=0,0,N$131/CHI_fec!N$131)</f>
        <v>1.3569257339644614</v>
      </c>
      <c r="O244" s="226">
        <f>IF(O$131=0,0,O$131/CHI_fec!O$131)</f>
        <v>1.5311430768126233</v>
      </c>
      <c r="P244" s="226">
        <f>IF(P$131=0,0,P$131/CHI_fec!P$131)</f>
        <v>1.5550756889158899</v>
      </c>
      <c r="Q244" s="226">
        <f>IF(Q$131=0,0,Q$131/CHI_fec!Q$131)</f>
        <v>1.5027358919550489</v>
      </c>
    </row>
    <row r="245" spans="1:17" x14ac:dyDescent="0.25">
      <c r="A245" s="127" t="s">
        <v>181</v>
      </c>
      <c r="B245" s="225">
        <f>IF(B$139=0,0,B$139/CHI_fec!B$139)</f>
        <v>1.9956092258482896</v>
      </c>
      <c r="C245" s="225">
        <f>IF(C$139=0,0,C$139/CHI_fec!C$139)</f>
        <v>2.0889450171115875</v>
      </c>
      <c r="D245" s="225">
        <f>IF(D$139=0,0,D$139/CHI_fec!D$139)</f>
        <v>2.0532657791102191</v>
      </c>
      <c r="E245" s="225">
        <f>IF(E$139=0,0,E$139/CHI_fec!E$139)</f>
        <v>2.1396206516148224</v>
      </c>
      <c r="F245" s="225">
        <f>IF(F$139=0,0,F$139/CHI_fec!F$139)</f>
        <v>2.0047992073959495</v>
      </c>
      <c r="G245" s="225">
        <f>IF(G$139=0,0,G$139/CHI_fec!G$139)</f>
        <v>1.9470934564898985</v>
      </c>
      <c r="H245" s="225">
        <f>IF(H$139=0,0,H$139/CHI_fec!H$139)</f>
        <v>1.9114054433355399</v>
      </c>
      <c r="I245" s="225">
        <f>IF(I$139=0,0,I$139/CHI_fec!I$139)</f>
        <v>1.9594725040966015</v>
      </c>
      <c r="J245" s="225">
        <f>IF(J$139=0,0,J$139/CHI_fec!J$139)</f>
        <v>1.8173749499142089</v>
      </c>
      <c r="K245" s="225">
        <f>IF(K$139=0,0,K$139/CHI_fec!K$139)</f>
        <v>1.9148022856094322</v>
      </c>
      <c r="L245" s="225">
        <f>IF(L$139=0,0,L$139/CHI_fec!L$139)</f>
        <v>1.7573384189142587</v>
      </c>
      <c r="M245" s="225">
        <f>IF(M$139=0,0,M$139/CHI_fec!M$139)</f>
        <v>1.6977409419744816</v>
      </c>
      <c r="N245" s="225">
        <f>IF(N$139=0,0,N$139/CHI_fec!N$139)</f>
        <v>1.7540990957755425</v>
      </c>
      <c r="O245" s="225">
        <f>IF(O$139=0,0,O$139/CHI_fec!O$139)</f>
        <v>1.8786695624184788</v>
      </c>
      <c r="P245" s="225">
        <f>IF(P$139=0,0,P$139/CHI_fec!P$139)</f>
        <v>1.8573542780039227</v>
      </c>
      <c r="Q245" s="225">
        <f>IF(Q$139=0,0,Q$139/CHI_fec!Q$139)</f>
        <v>1.8439053178200937</v>
      </c>
    </row>
    <row r="246" spans="1:17" x14ac:dyDescent="0.25">
      <c r="A246" s="72" t="s">
        <v>180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79</v>
      </c>
      <c r="B3" s="46">
        <f>SUM(B4:B6)</f>
        <v>86066.769425512772</v>
      </c>
      <c r="C3" s="46">
        <f t="shared" ref="C3:Q3" si="0">SUM(C4:C6)</f>
        <v>83657.091517404857</v>
      </c>
      <c r="D3" s="46">
        <f t="shared" si="0"/>
        <v>84525.59633042432</v>
      </c>
      <c r="E3" s="46">
        <f t="shared" si="0"/>
        <v>81383.925175754732</v>
      </c>
      <c r="F3" s="46">
        <f t="shared" si="0"/>
        <v>80890.477412095497</v>
      </c>
      <c r="G3" s="46">
        <f t="shared" si="0"/>
        <v>80658.378009170323</v>
      </c>
      <c r="H3" s="46">
        <f t="shared" si="0"/>
        <v>83529.802107123236</v>
      </c>
      <c r="I3" s="46">
        <f t="shared" si="0"/>
        <v>87826.423364306713</v>
      </c>
      <c r="J3" s="46">
        <f t="shared" si="0"/>
        <v>82319.245000349911</v>
      </c>
      <c r="K3" s="46">
        <f t="shared" si="0"/>
        <v>68542.992963376833</v>
      </c>
      <c r="L3" s="46">
        <f t="shared" si="0"/>
        <v>66432.5</v>
      </c>
      <c r="M3" s="46">
        <f t="shared" si="0"/>
        <v>67242.037347815771</v>
      </c>
      <c r="N3" s="46">
        <f t="shared" si="0"/>
        <v>63770.755814562865</v>
      </c>
      <c r="O3" s="46">
        <f t="shared" si="0"/>
        <v>62166.690923366587</v>
      </c>
      <c r="P3" s="46">
        <f t="shared" si="0"/>
        <v>64349.074492720589</v>
      </c>
      <c r="Q3" s="46">
        <f t="shared" si="0"/>
        <v>64615.98526307274</v>
      </c>
    </row>
    <row r="4" spans="1:17" x14ac:dyDescent="0.25">
      <c r="A4" s="257" t="s">
        <v>39</v>
      </c>
      <c r="B4" s="215">
        <v>41794.285692779638</v>
      </c>
      <c r="C4" s="215">
        <v>39074.938552275169</v>
      </c>
      <c r="D4" s="215">
        <v>39610.828926371818</v>
      </c>
      <c r="E4" s="215">
        <v>37301.199634712648</v>
      </c>
      <c r="F4" s="215">
        <v>37248.139976187551</v>
      </c>
      <c r="G4" s="215">
        <v>35756.03329969175</v>
      </c>
      <c r="H4" s="215">
        <v>40082.4950702512</v>
      </c>
      <c r="I4" s="215">
        <v>41515.231938199664</v>
      </c>
      <c r="J4" s="215">
        <v>36336.703717268305</v>
      </c>
      <c r="K4" s="215">
        <v>31377.92065384208</v>
      </c>
      <c r="L4" s="215">
        <v>27567.769134371025</v>
      </c>
      <c r="M4" s="215">
        <v>27479.596828421865</v>
      </c>
      <c r="N4" s="215">
        <v>25546.750444542809</v>
      </c>
      <c r="O4" s="215">
        <v>24698.527445251158</v>
      </c>
      <c r="P4" s="215">
        <v>25185.385686476227</v>
      </c>
      <c r="Q4" s="215">
        <v>26221.561705366206</v>
      </c>
    </row>
    <row r="5" spans="1:17" x14ac:dyDescent="0.25">
      <c r="A5" s="256" t="s">
        <v>38</v>
      </c>
      <c r="B5" s="214">
        <v>23697.566113345682</v>
      </c>
      <c r="C5" s="214">
        <v>24381.849414574819</v>
      </c>
      <c r="D5" s="214">
        <v>24918.463802431183</v>
      </c>
      <c r="E5" s="214">
        <v>25237.940055722524</v>
      </c>
      <c r="F5" s="214">
        <v>25405.143643246134</v>
      </c>
      <c r="G5" s="214">
        <v>26997.930896481768</v>
      </c>
      <c r="H5" s="214">
        <v>24688.276022347789</v>
      </c>
      <c r="I5" s="214">
        <v>26562.381621367131</v>
      </c>
      <c r="J5" s="214">
        <v>27898.78967143617</v>
      </c>
      <c r="K5" s="214">
        <v>22327.476495964216</v>
      </c>
      <c r="L5" s="214">
        <v>23047.889388938998</v>
      </c>
      <c r="M5" s="214">
        <v>23609.147865817769</v>
      </c>
      <c r="N5" s="214">
        <v>22842.370235027178</v>
      </c>
      <c r="O5" s="214">
        <v>22372.801109084263</v>
      </c>
      <c r="P5" s="214">
        <v>23856.765991221087</v>
      </c>
      <c r="Q5" s="214">
        <v>23404.888504693812</v>
      </c>
    </row>
    <row r="6" spans="1:17" x14ac:dyDescent="0.25">
      <c r="A6" s="223" t="s">
        <v>58</v>
      </c>
      <c r="B6" s="213">
        <v>20574.917619387452</v>
      </c>
      <c r="C6" s="213">
        <v>20200.303550554861</v>
      </c>
      <c r="D6" s="213">
        <v>19996.303601621315</v>
      </c>
      <c r="E6" s="213">
        <v>18844.785485319553</v>
      </c>
      <c r="F6" s="213">
        <v>18237.193792661819</v>
      </c>
      <c r="G6" s="213">
        <v>17904.413812996809</v>
      </c>
      <c r="H6" s="213">
        <v>18759.031014524244</v>
      </c>
      <c r="I6" s="213">
        <v>19748.809804739933</v>
      </c>
      <c r="J6" s="213">
        <v>18083.751611645443</v>
      </c>
      <c r="K6" s="213">
        <v>14837.595813570537</v>
      </c>
      <c r="L6" s="213">
        <v>15816.84147668998</v>
      </c>
      <c r="M6" s="213">
        <v>16153.292653576138</v>
      </c>
      <c r="N6" s="213">
        <v>15381.635134992881</v>
      </c>
      <c r="O6" s="213">
        <v>15095.362369031163</v>
      </c>
      <c r="P6" s="213">
        <v>15306.922815023272</v>
      </c>
      <c r="Q6" s="213">
        <v>14989.535053012718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144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203</v>
      </c>
      <c r="B9" s="215">
        <v>235520.1</v>
      </c>
      <c r="C9" s="215">
        <v>230632.6</v>
      </c>
      <c r="D9" s="215">
        <v>229518</v>
      </c>
      <c r="E9" s="215">
        <v>235737.76299999998</v>
      </c>
      <c r="F9" s="215">
        <v>244873.06799999997</v>
      </c>
      <c r="G9" s="215">
        <v>246497.679</v>
      </c>
      <c r="H9" s="215">
        <v>269808.65899999999</v>
      </c>
      <c r="I9" s="215">
        <v>276502.68899999995</v>
      </c>
      <c r="J9" s="215">
        <v>248688.71800000002</v>
      </c>
      <c r="K9" s="215">
        <v>201537.625</v>
      </c>
      <c r="L9" s="215">
        <v>191670.99077499998</v>
      </c>
      <c r="M9" s="215">
        <v>194199.60914074999</v>
      </c>
      <c r="N9" s="215">
        <v>171450.43334089749</v>
      </c>
      <c r="O9" s="215">
        <v>165590.20422703467</v>
      </c>
      <c r="P9" s="215">
        <v>166762.86648501578</v>
      </c>
      <c r="Q9" s="215">
        <v>172707.44946575401</v>
      </c>
    </row>
    <row r="10" spans="1:17" x14ac:dyDescent="0.25">
      <c r="A10" s="256" t="s">
        <v>202</v>
      </c>
      <c r="B10" s="214">
        <v>234917.35791708814</v>
      </c>
      <c r="C10" s="214">
        <v>266791.3071897761</v>
      </c>
      <c r="D10" s="214">
        <v>243108.33182146415</v>
      </c>
      <c r="E10" s="214">
        <v>311237.20109713264</v>
      </c>
      <c r="F10" s="214">
        <v>296688.34436619299</v>
      </c>
      <c r="G10" s="214">
        <v>355909.82813002192</v>
      </c>
      <c r="H10" s="214">
        <v>300201.73346721189</v>
      </c>
      <c r="I10" s="214">
        <v>297814.15243011416</v>
      </c>
      <c r="J10" s="214">
        <v>365041.42213221098</v>
      </c>
      <c r="K10" s="214">
        <v>300526.526790665</v>
      </c>
      <c r="L10" s="214">
        <v>336773.15432890435</v>
      </c>
      <c r="M10" s="214">
        <v>328523.52626390825</v>
      </c>
      <c r="N10" s="214">
        <v>333180.00585452409</v>
      </c>
      <c r="O10" s="214">
        <v>330081.92574215075</v>
      </c>
      <c r="P10" s="214">
        <v>343083.33512584754</v>
      </c>
      <c r="Q10" s="214">
        <v>333410.44183835242</v>
      </c>
    </row>
    <row r="11" spans="1:17" x14ac:dyDescent="0.25">
      <c r="A11" s="223" t="s">
        <v>201</v>
      </c>
      <c r="B11" s="213">
        <v>37528.268563591671</v>
      </c>
      <c r="C11" s="213">
        <v>38500.154942322981</v>
      </c>
      <c r="D11" s="213">
        <v>38182.47445824954</v>
      </c>
      <c r="E11" s="213">
        <v>38554.386590744456</v>
      </c>
      <c r="F11" s="213">
        <v>39007.397855107934</v>
      </c>
      <c r="G11" s="213">
        <v>39713.725365303537</v>
      </c>
      <c r="H11" s="213">
        <v>41070.680210398801</v>
      </c>
      <c r="I11" s="213">
        <v>42034.858816060078</v>
      </c>
      <c r="J11" s="213">
        <v>41334.360335987323</v>
      </c>
      <c r="K11" s="213">
        <v>36337.104190209357</v>
      </c>
      <c r="L11" s="213">
        <v>38534.821549163054</v>
      </c>
      <c r="M11" s="213">
        <v>40295.742846000045</v>
      </c>
      <c r="N11" s="213">
        <v>39876.250748746825</v>
      </c>
      <c r="O11" s="213">
        <v>38749.916599240569</v>
      </c>
      <c r="P11" s="213">
        <v>39780.838107357282</v>
      </c>
      <c r="Q11" s="213">
        <v>40924.898370381379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203</v>
      </c>
      <c r="B14" s="120">
        <v>263424.4444444445</v>
      </c>
      <c r="C14" s="120">
        <v>263405.76704377949</v>
      </c>
      <c r="D14" s="120">
        <v>259974.02891068277</v>
      </c>
      <c r="E14" s="120">
        <v>265104.38136917411</v>
      </c>
      <c r="F14" s="120">
        <v>270546.79933203472</v>
      </c>
      <c r="G14" s="120">
        <v>276707.38240992947</v>
      </c>
      <c r="H14" s="120">
        <v>293371.44166044367</v>
      </c>
      <c r="I14" s="120">
        <v>301472.96672931296</v>
      </c>
      <c r="J14" s="120">
        <v>296634.8649597445</v>
      </c>
      <c r="K14" s="120">
        <v>283723.1059264323</v>
      </c>
      <c r="L14" s="120">
        <v>267194.45340914151</v>
      </c>
      <c r="M14" s="120">
        <v>270496.05478059099</v>
      </c>
      <c r="N14" s="120">
        <v>257421.69986370782</v>
      </c>
      <c r="O14" s="120">
        <v>248561.95738563355</v>
      </c>
      <c r="P14" s="120">
        <v>238903.65360085294</v>
      </c>
      <c r="Q14" s="120">
        <v>240167.92610811864</v>
      </c>
    </row>
    <row r="15" spans="1:17" x14ac:dyDescent="0.25">
      <c r="A15" s="180" t="s">
        <v>202</v>
      </c>
      <c r="B15" s="189">
        <v>269727.55793177127</v>
      </c>
      <c r="C15" s="189">
        <v>304171.81500404538</v>
      </c>
      <c r="D15" s="189">
        <v>298204.90099309606</v>
      </c>
      <c r="E15" s="189">
        <v>346879.20721228077</v>
      </c>
      <c r="F15" s="189">
        <v>356839.87248844659</v>
      </c>
      <c r="G15" s="189">
        <v>400421.51746658189</v>
      </c>
      <c r="H15" s="189">
        <v>388185.51102723856</v>
      </c>
      <c r="I15" s="189">
        <v>393743.60515790276</v>
      </c>
      <c r="J15" s="189">
        <v>422011.95645612036</v>
      </c>
      <c r="K15" s="189">
        <v>404491.57031765778</v>
      </c>
      <c r="L15" s="189">
        <v>423185.67776441231</v>
      </c>
      <c r="M15" s="189">
        <v>414250.82602503046</v>
      </c>
      <c r="N15" s="189">
        <v>418753.85234898748</v>
      </c>
      <c r="O15" s="189">
        <v>424673.58008016279</v>
      </c>
      <c r="P15" s="189">
        <v>418740.58666666783</v>
      </c>
      <c r="Q15" s="189">
        <v>418741.54358100297</v>
      </c>
    </row>
    <row r="16" spans="1:17" x14ac:dyDescent="0.25">
      <c r="A16" s="108" t="s">
        <v>201</v>
      </c>
      <c r="B16" s="118">
        <v>45289.425024226672</v>
      </c>
      <c r="C16" s="118">
        <v>44818.784807527227</v>
      </c>
      <c r="D16" s="118">
        <v>44543.463722018714</v>
      </c>
      <c r="E16" s="118">
        <v>43758.531710150877</v>
      </c>
      <c r="F16" s="118">
        <v>43871.123898725658</v>
      </c>
      <c r="G16" s="118">
        <v>44398.575144893199</v>
      </c>
      <c r="H16" s="118">
        <v>46025.956333160866</v>
      </c>
      <c r="I16" s="118">
        <v>46514.033616234956</v>
      </c>
      <c r="J16" s="118">
        <v>46967.316333681651</v>
      </c>
      <c r="K16" s="118">
        <v>44633.43506212363</v>
      </c>
      <c r="L16" s="118">
        <v>44593.243090984135</v>
      </c>
      <c r="M16" s="118">
        <v>45818.518625414676</v>
      </c>
      <c r="N16" s="118">
        <v>45674.282403774669</v>
      </c>
      <c r="O16" s="118">
        <v>45609.790838709479</v>
      </c>
      <c r="P16" s="118">
        <v>45901.07462818599</v>
      </c>
      <c r="Q16" s="118">
        <v>46281.608163045465</v>
      </c>
    </row>
    <row r="17" spans="1:17" x14ac:dyDescent="0.25">
      <c r="A17" s="124" t="s">
        <v>142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203</v>
      </c>
      <c r="B18" s="120"/>
      <c r="C18" s="120">
        <v>13318.864485175589</v>
      </c>
      <c r="D18" s="120">
        <v>10347.198674497393</v>
      </c>
      <c r="E18" s="120">
        <v>16198.647044246693</v>
      </c>
      <c r="F18" s="120">
        <v>17931.437064701753</v>
      </c>
      <c r="G18" s="120">
        <v>22356.214344992408</v>
      </c>
      <c r="H18" s="120">
        <v>24554.283337711546</v>
      </c>
      <c r="I18" s="120">
        <v>24075.657843108387</v>
      </c>
      <c r="J18" s="120">
        <v>6729.5129805618953</v>
      </c>
      <c r="K18" s="120">
        <v>82.178516454587651</v>
      </c>
      <c r="L18" s="120">
        <v>377.94288011216861</v>
      </c>
      <c r="M18" s="120">
        <v>13369.666390760633</v>
      </c>
      <c r="N18" s="120">
        <v>226.3246934690963</v>
      </c>
      <c r="O18" s="120">
        <v>2694.1412913509548</v>
      </c>
      <c r="P18" s="120">
        <v>6905.309331343643</v>
      </c>
      <c r="Q18" s="120">
        <v>11539.501141745324</v>
      </c>
    </row>
    <row r="19" spans="1:17" x14ac:dyDescent="0.25">
      <c r="A19" s="179" t="s">
        <v>202</v>
      </c>
      <c r="B19" s="189"/>
      <c r="C19" s="189">
        <v>40950.903488876073</v>
      </c>
      <c r="D19" s="189">
        <v>10577.331485224206</v>
      </c>
      <c r="E19" s="189">
        <v>67449.8503361599</v>
      </c>
      <c r="F19" s="189">
        <v>13906.151362993523</v>
      </c>
      <c r="G19" s="189">
        <v>64396.455462886806</v>
      </c>
      <c r="H19" s="189">
        <v>2194.6178438759225</v>
      </c>
      <c r="I19" s="189">
        <v>14079.410236329644</v>
      </c>
      <c r="J19" s="189">
        <v>44259.891516307514</v>
      </c>
      <c r="K19" s="189">
        <v>1698.7957898835296</v>
      </c>
      <c r="L19" s="189">
        <v>23750.548210496738</v>
      </c>
      <c r="M19" s="189">
        <v>8442.397199431176</v>
      </c>
      <c r="N19" s="189">
        <v>15244.61519948424</v>
      </c>
      <c r="O19" s="189">
        <v>18233.509196774619</v>
      </c>
      <c r="P19" s="189">
        <v>12508.725233964915</v>
      </c>
      <c r="Q19" s="189">
        <v>5755.5329674440291</v>
      </c>
    </row>
    <row r="20" spans="1:17" x14ac:dyDescent="0.25">
      <c r="A20" s="119" t="s">
        <v>201</v>
      </c>
      <c r="B20" s="118"/>
      <c r="C20" s="118">
        <v>1517.1803777190019</v>
      </c>
      <c r="D20" s="118">
        <v>1855.7328287304811</v>
      </c>
      <c r="E20" s="118">
        <v>1661.4062435586297</v>
      </c>
      <c r="F20" s="118">
        <v>2432.3484547437934</v>
      </c>
      <c r="G20" s="118">
        <v>2923.5389087290359</v>
      </c>
      <c r="H20" s="118">
        <v>4062.5323343116779</v>
      </c>
      <c r="I20" s="118">
        <v>2511.3160450047044</v>
      </c>
      <c r="J20" s="118">
        <v>2602.1504954653446</v>
      </c>
      <c r="K20" s="118">
        <v>244.55413873764064</v>
      </c>
      <c r="L20" s="118">
        <v>2221.1213129126654</v>
      </c>
      <c r="M20" s="118">
        <v>3157.5052690297139</v>
      </c>
      <c r="N20" s="118">
        <v>2343.1698962446167</v>
      </c>
      <c r="O20" s="118">
        <v>2492.7458790880196</v>
      </c>
      <c r="P20" s="118">
        <v>2056.0669200192378</v>
      </c>
      <c r="Q20" s="118">
        <v>2868.8830986125863</v>
      </c>
    </row>
    <row r="21" spans="1:17" x14ac:dyDescent="0.25">
      <c r="A21" s="124" t="s">
        <v>141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203</v>
      </c>
      <c r="B22" s="120"/>
      <c r="C22" s="120">
        <f>B14+C18-C14</f>
        <v>13337.54188584059</v>
      </c>
      <c r="D22" s="120">
        <f t="shared" ref="D22:Q22" si="1">C14+D18-D14</f>
        <v>13778.936807594087</v>
      </c>
      <c r="E22" s="120">
        <f t="shared" si="1"/>
        <v>11068.294585755328</v>
      </c>
      <c r="F22" s="120">
        <f t="shared" si="1"/>
        <v>12489.019101841142</v>
      </c>
      <c r="G22" s="120">
        <f t="shared" si="1"/>
        <v>16195.631267097662</v>
      </c>
      <c r="H22" s="120">
        <f t="shared" si="1"/>
        <v>7890.2240871973336</v>
      </c>
      <c r="I22" s="120">
        <f t="shared" si="1"/>
        <v>15974.132774239115</v>
      </c>
      <c r="J22" s="120">
        <f t="shared" si="1"/>
        <v>11567.614750130335</v>
      </c>
      <c r="K22" s="120">
        <f t="shared" si="1"/>
        <v>12993.937549766793</v>
      </c>
      <c r="L22" s="120">
        <f t="shared" si="1"/>
        <v>16906.59539740294</v>
      </c>
      <c r="M22" s="120">
        <f t="shared" si="1"/>
        <v>10068.065019311151</v>
      </c>
      <c r="N22" s="120">
        <f t="shared" si="1"/>
        <v>13300.679610352265</v>
      </c>
      <c r="O22" s="120">
        <f t="shared" si="1"/>
        <v>11553.883769425214</v>
      </c>
      <c r="P22" s="120">
        <f t="shared" si="1"/>
        <v>16563.613116124267</v>
      </c>
      <c r="Q22" s="120">
        <f t="shared" si="1"/>
        <v>10275.22863447963</v>
      </c>
    </row>
    <row r="23" spans="1:17" x14ac:dyDescent="0.25">
      <c r="A23" s="179" t="s">
        <v>202</v>
      </c>
      <c r="B23" s="189"/>
      <c r="C23" s="189">
        <f t="shared" ref="C23:Q24" si="2">B15+C19-C15</f>
        <v>6506.6464166019578</v>
      </c>
      <c r="D23" s="189">
        <f t="shared" si="2"/>
        <v>16544.245496173506</v>
      </c>
      <c r="E23" s="189">
        <f t="shared" si="2"/>
        <v>18775.544116975216</v>
      </c>
      <c r="F23" s="189">
        <f t="shared" si="2"/>
        <v>3945.4860868277028</v>
      </c>
      <c r="G23" s="189">
        <f t="shared" si="2"/>
        <v>20814.810484751477</v>
      </c>
      <c r="H23" s="189">
        <f t="shared" si="2"/>
        <v>14430.624283219222</v>
      </c>
      <c r="I23" s="189">
        <f t="shared" si="2"/>
        <v>8521.3161056654644</v>
      </c>
      <c r="J23" s="189">
        <f t="shared" si="2"/>
        <v>15991.54021808994</v>
      </c>
      <c r="K23" s="189">
        <f t="shared" si="2"/>
        <v>19219.181928346108</v>
      </c>
      <c r="L23" s="189">
        <f t="shared" si="2"/>
        <v>5056.4407637421973</v>
      </c>
      <c r="M23" s="189">
        <f t="shared" si="2"/>
        <v>17377.248938813049</v>
      </c>
      <c r="N23" s="189">
        <f t="shared" si="2"/>
        <v>10741.588875527203</v>
      </c>
      <c r="O23" s="189">
        <f t="shared" si="2"/>
        <v>12313.781465599313</v>
      </c>
      <c r="P23" s="189">
        <f t="shared" si="2"/>
        <v>18441.718647459871</v>
      </c>
      <c r="Q23" s="189">
        <f t="shared" si="2"/>
        <v>5754.5760531089036</v>
      </c>
    </row>
    <row r="24" spans="1:17" x14ac:dyDescent="0.25">
      <c r="A24" s="119" t="s">
        <v>201</v>
      </c>
      <c r="B24" s="118"/>
      <c r="C24" s="118">
        <f t="shared" si="2"/>
        <v>1987.8205944184447</v>
      </c>
      <c r="D24" s="118">
        <f t="shared" si="2"/>
        <v>2131.0539142389971</v>
      </c>
      <c r="E24" s="118">
        <f t="shared" si="2"/>
        <v>2446.3382554264681</v>
      </c>
      <c r="F24" s="118">
        <f t="shared" si="2"/>
        <v>2319.7562661690099</v>
      </c>
      <c r="G24" s="118">
        <f t="shared" si="2"/>
        <v>2396.0876625614983</v>
      </c>
      <c r="H24" s="118">
        <f t="shared" si="2"/>
        <v>2435.1511460440088</v>
      </c>
      <c r="I24" s="118">
        <f t="shared" si="2"/>
        <v>2023.2387619306173</v>
      </c>
      <c r="J24" s="118">
        <f t="shared" si="2"/>
        <v>2148.8677780186481</v>
      </c>
      <c r="K24" s="118">
        <f t="shared" si="2"/>
        <v>2578.435410295664</v>
      </c>
      <c r="L24" s="118">
        <f t="shared" si="2"/>
        <v>2261.3132840521575</v>
      </c>
      <c r="M24" s="118">
        <f t="shared" si="2"/>
        <v>1932.2297345991756</v>
      </c>
      <c r="N24" s="118">
        <f t="shared" si="2"/>
        <v>2487.4061178846241</v>
      </c>
      <c r="O24" s="118">
        <f t="shared" si="2"/>
        <v>2557.2374441532083</v>
      </c>
      <c r="P24" s="118">
        <f t="shared" si="2"/>
        <v>1764.7831305427244</v>
      </c>
      <c r="Q24" s="118">
        <f t="shared" si="2"/>
        <v>2488.3495637531087</v>
      </c>
    </row>
    <row r="25" spans="1:17" x14ac:dyDescent="0.25">
      <c r="A25" s="31" t="s">
        <v>139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203</v>
      </c>
      <c r="B26" s="120">
        <f>B14-B9</f>
        <v>27904.34444444449</v>
      </c>
      <c r="C26" s="120">
        <f t="shared" ref="C26:Q26" si="3">C14-C9</f>
        <v>32773.167043779482</v>
      </c>
      <c r="D26" s="120">
        <f t="shared" si="3"/>
        <v>30456.028910682769</v>
      </c>
      <c r="E26" s="120">
        <f t="shared" si="3"/>
        <v>29366.618369174132</v>
      </c>
      <c r="F26" s="120">
        <f t="shared" si="3"/>
        <v>25673.731332034746</v>
      </c>
      <c r="G26" s="120">
        <f t="shared" si="3"/>
        <v>30209.703409929469</v>
      </c>
      <c r="H26" s="120">
        <f t="shared" si="3"/>
        <v>23562.782660443685</v>
      </c>
      <c r="I26" s="120">
        <f t="shared" si="3"/>
        <v>24970.277729313006</v>
      </c>
      <c r="J26" s="120">
        <f t="shared" si="3"/>
        <v>47946.146959744481</v>
      </c>
      <c r="K26" s="120">
        <f t="shared" si="3"/>
        <v>82185.480926432298</v>
      </c>
      <c r="L26" s="120">
        <f t="shared" si="3"/>
        <v>75523.462634141528</v>
      </c>
      <c r="M26" s="120">
        <f t="shared" si="3"/>
        <v>76296.445639840997</v>
      </c>
      <c r="N26" s="120">
        <f t="shared" si="3"/>
        <v>85971.266522810329</v>
      </c>
      <c r="O26" s="120">
        <f t="shared" si="3"/>
        <v>82971.753158598876</v>
      </c>
      <c r="P26" s="120">
        <f t="shared" si="3"/>
        <v>72140.787115837156</v>
      </c>
      <c r="Q26" s="120">
        <f t="shared" si="3"/>
        <v>67460.476642364636</v>
      </c>
    </row>
    <row r="27" spans="1:17" x14ac:dyDescent="0.25">
      <c r="A27" s="180" t="s">
        <v>202</v>
      </c>
      <c r="B27" s="189">
        <f t="shared" ref="B27:Q27" si="4">B15-B10</f>
        <v>34810.200014683127</v>
      </c>
      <c r="C27" s="189">
        <f t="shared" si="4"/>
        <v>37380.50781426928</v>
      </c>
      <c r="D27" s="189">
        <f t="shared" si="4"/>
        <v>55096.569171631912</v>
      </c>
      <c r="E27" s="189">
        <f t="shared" si="4"/>
        <v>35642.006115148135</v>
      </c>
      <c r="F27" s="189">
        <f t="shared" si="4"/>
        <v>60151.5281222536</v>
      </c>
      <c r="G27" s="189">
        <f t="shared" si="4"/>
        <v>44511.689336559968</v>
      </c>
      <c r="H27" s="189">
        <f t="shared" si="4"/>
        <v>87983.777560026676</v>
      </c>
      <c r="I27" s="189">
        <f t="shared" si="4"/>
        <v>95929.452727788594</v>
      </c>
      <c r="J27" s="189">
        <f t="shared" si="4"/>
        <v>56970.534323909378</v>
      </c>
      <c r="K27" s="189">
        <f t="shared" si="4"/>
        <v>103965.04352699278</v>
      </c>
      <c r="L27" s="189">
        <f t="shared" si="4"/>
        <v>86412.523435507959</v>
      </c>
      <c r="M27" s="189">
        <f t="shared" si="4"/>
        <v>85727.299761122209</v>
      </c>
      <c r="N27" s="189">
        <f t="shared" si="4"/>
        <v>85573.846494463389</v>
      </c>
      <c r="O27" s="189">
        <f t="shared" si="4"/>
        <v>94591.654338012042</v>
      </c>
      <c r="P27" s="189">
        <f t="shared" si="4"/>
        <v>75657.251540820289</v>
      </c>
      <c r="Q27" s="189">
        <f t="shared" si="4"/>
        <v>85331.101742650557</v>
      </c>
    </row>
    <row r="28" spans="1:17" x14ac:dyDescent="0.25">
      <c r="A28" s="108" t="s">
        <v>201</v>
      </c>
      <c r="B28" s="118">
        <f t="shared" ref="B28:Q28" si="5">B16-B11</f>
        <v>7761.1564606350003</v>
      </c>
      <c r="C28" s="118">
        <f t="shared" si="5"/>
        <v>6318.629865204246</v>
      </c>
      <c r="D28" s="118">
        <f t="shared" si="5"/>
        <v>6360.9892637691737</v>
      </c>
      <c r="E28" s="118">
        <f t="shared" si="5"/>
        <v>5204.1451194064211</v>
      </c>
      <c r="F28" s="118">
        <f t="shared" si="5"/>
        <v>4863.7260436177239</v>
      </c>
      <c r="G28" s="118">
        <f t="shared" si="5"/>
        <v>4684.8497795896619</v>
      </c>
      <c r="H28" s="118">
        <f t="shared" si="5"/>
        <v>4955.2761227620649</v>
      </c>
      <c r="I28" s="118">
        <f t="shared" si="5"/>
        <v>4479.1748001748783</v>
      </c>
      <c r="J28" s="118">
        <f t="shared" si="5"/>
        <v>5632.9559976943274</v>
      </c>
      <c r="K28" s="118">
        <f t="shared" si="5"/>
        <v>8296.3308719142733</v>
      </c>
      <c r="L28" s="118">
        <f t="shared" si="5"/>
        <v>6058.4215418210806</v>
      </c>
      <c r="M28" s="118">
        <f t="shared" si="5"/>
        <v>5522.775779414631</v>
      </c>
      <c r="N28" s="118">
        <f t="shared" si="5"/>
        <v>5798.031655027844</v>
      </c>
      <c r="O28" s="118">
        <f t="shared" si="5"/>
        <v>6859.8742394689107</v>
      </c>
      <c r="P28" s="118">
        <f t="shared" si="5"/>
        <v>6120.2365208287083</v>
      </c>
      <c r="Q28" s="118">
        <f t="shared" si="5"/>
        <v>5356.7097926640854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78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70</v>
      </c>
      <c r="B31" s="38">
        <v>44598.020573602422</v>
      </c>
      <c r="C31" s="38">
        <v>44820.915799357696</v>
      </c>
      <c r="D31" s="38">
        <v>43746.745438999409</v>
      </c>
      <c r="E31" s="38">
        <v>45102.014847887149</v>
      </c>
      <c r="F31" s="38">
        <v>45679.193167158577</v>
      </c>
      <c r="G31" s="38">
        <v>46454.691322401719</v>
      </c>
      <c r="H31" s="38">
        <v>45178.343552796352</v>
      </c>
      <c r="I31" s="38">
        <v>46387.978172797186</v>
      </c>
      <c r="J31" s="38">
        <v>45188.506407424189</v>
      </c>
      <c r="K31" s="38">
        <v>36582.446546023413</v>
      </c>
      <c r="L31" s="38">
        <v>37498.435022573205</v>
      </c>
      <c r="M31" s="38">
        <v>37823.722376248137</v>
      </c>
      <c r="N31" s="38">
        <v>35682.95766539561</v>
      </c>
      <c r="O31" s="38">
        <v>34328.588160428517</v>
      </c>
      <c r="P31" s="38">
        <v>33867.829178025728</v>
      </c>
      <c r="Q31" s="38">
        <v>33844.024270095266</v>
      </c>
    </row>
    <row r="32" spans="1:17" x14ac:dyDescent="0.25">
      <c r="A32" s="55" t="s">
        <v>34</v>
      </c>
      <c r="B32" s="54">
        <v>7722.9580724786993</v>
      </c>
      <c r="C32" s="54">
        <v>6910.7968799999981</v>
      </c>
      <c r="D32" s="54">
        <v>6190.8052099999995</v>
      </c>
      <c r="E32" s="54">
        <v>6270.4892200000058</v>
      </c>
      <c r="F32" s="54">
        <v>6073.3846700000013</v>
      </c>
      <c r="G32" s="54">
        <v>5554.113533259685</v>
      </c>
      <c r="H32" s="54">
        <v>5540.5656599999993</v>
      </c>
      <c r="I32" s="54">
        <v>7316.9019900000021</v>
      </c>
      <c r="J32" s="54">
        <v>6806.3272500000039</v>
      </c>
      <c r="K32" s="54">
        <v>4786.7513499999959</v>
      </c>
      <c r="L32" s="54">
        <v>5099.0042414525578</v>
      </c>
      <c r="M32" s="54">
        <v>5725.3011193814382</v>
      </c>
      <c r="N32" s="54">
        <v>5341.9633088354431</v>
      </c>
      <c r="O32" s="54">
        <v>4617.5453315909526</v>
      </c>
      <c r="P32" s="54">
        <v>4885.8431903440633</v>
      </c>
      <c r="Q32" s="54">
        <v>4415.8036272176696</v>
      </c>
    </row>
    <row r="33" spans="1:17" x14ac:dyDescent="0.25">
      <c r="A33" s="52" t="s">
        <v>33</v>
      </c>
      <c r="B33" s="51">
        <v>11479.63799897836</v>
      </c>
      <c r="C33" s="51">
        <v>11647.649219357694</v>
      </c>
      <c r="D33" s="51">
        <v>12010.317888999411</v>
      </c>
      <c r="E33" s="51">
        <v>11995.794697887155</v>
      </c>
      <c r="F33" s="51">
        <v>12752.619217158577</v>
      </c>
      <c r="G33" s="51">
        <v>12772.053922559953</v>
      </c>
      <c r="H33" s="51">
        <v>12369.703472796342</v>
      </c>
      <c r="I33" s="51">
        <v>12015.510802797167</v>
      </c>
      <c r="J33" s="51">
        <v>11661.156937424186</v>
      </c>
      <c r="K33" s="51">
        <v>9610.4439360234228</v>
      </c>
      <c r="L33" s="51">
        <v>9073.9564954419111</v>
      </c>
      <c r="M33" s="51">
        <v>8448.5807742207671</v>
      </c>
      <c r="N33" s="51">
        <v>7377.6577698374113</v>
      </c>
      <c r="O33" s="51">
        <v>6535.2657176957428</v>
      </c>
      <c r="P33" s="51">
        <v>5988.836672254125</v>
      </c>
      <c r="Q33" s="51">
        <v>6700.9959988948913</v>
      </c>
    </row>
    <row r="34" spans="1:17" x14ac:dyDescent="0.25">
      <c r="A34" s="53" t="s">
        <v>32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31</v>
      </c>
      <c r="B35" s="51">
        <v>767.29181497295087</v>
      </c>
      <c r="C35" s="51">
        <v>748.52683999999999</v>
      </c>
      <c r="D35" s="51">
        <v>712.24630999999988</v>
      </c>
      <c r="E35" s="51">
        <v>648.86123000000009</v>
      </c>
      <c r="F35" s="51">
        <v>504.69885999999997</v>
      </c>
      <c r="G35" s="51">
        <v>458.20268412802301</v>
      </c>
      <c r="H35" s="51">
        <v>462.49575999999996</v>
      </c>
      <c r="I35" s="51">
        <v>408.46392999999995</v>
      </c>
      <c r="J35" s="51">
        <v>348.86504000000002</v>
      </c>
      <c r="K35" s="51">
        <v>302.56325000000004</v>
      </c>
      <c r="L35" s="51">
        <v>310.08211516464985</v>
      </c>
      <c r="M35" s="51">
        <v>269.39995874778481</v>
      </c>
      <c r="N35" s="51">
        <v>250.74965308662652</v>
      </c>
      <c r="O35" s="51">
        <v>221.14019652344692</v>
      </c>
      <c r="P35" s="51">
        <v>191.42552266790977</v>
      </c>
      <c r="Q35" s="51">
        <v>257.27916058565989</v>
      </c>
    </row>
    <row r="36" spans="1:17" x14ac:dyDescent="0.25">
      <c r="A36" s="53" t="s">
        <v>77</v>
      </c>
      <c r="B36" s="51">
        <v>916.3314298763969</v>
      </c>
      <c r="C36" s="51">
        <v>1020.4529393576942</v>
      </c>
      <c r="D36" s="51">
        <v>915.42446899940967</v>
      </c>
      <c r="E36" s="51">
        <v>883.14869788714827</v>
      </c>
      <c r="F36" s="51">
        <v>850.67790715857791</v>
      </c>
      <c r="G36" s="51">
        <v>904.57971476027149</v>
      </c>
      <c r="H36" s="51">
        <v>784.27087279634634</v>
      </c>
      <c r="I36" s="51">
        <v>956.77893279716875</v>
      </c>
      <c r="J36" s="51">
        <v>985.46216742418915</v>
      </c>
      <c r="K36" s="51">
        <v>943.8642360234237</v>
      </c>
      <c r="L36" s="51">
        <v>897.84601271592442</v>
      </c>
      <c r="M36" s="51">
        <v>777.85460761044169</v>
      </c>
      <c r="N36" s="51">
        <v>712.17304898433167</v>
      </c>
      <c r="O36" s="51">
        <v>687.0717816402672</v>
      </c>
      <c r="P36" s="51">
        <v>628.76698825321819</v>
      </c>
      <c r="Q36" s="51">
        <v>683.58128017667195</v>
      </c>
    </row>
    <row r="37" spans="1:17" x14ac:dyDescent="0.25">
      <c r="A37" s="53" t="s">
        <v>30</v>
      </c>
      <c r="B37" s="51">
        <v>3692.5479610313969</v>
      </c>
      <c r="C37" s="51">
        <v>3030.1321599999992</v>
      </c>
      <c r="D37" s="51">
        <v>3086.2567400000007</v>
      </c>
      <c r="E37" s="51">
        <v>2472.2541400000005</v>
      </c>
      <c r="F37" s="51">
        <v>2306.8483699999997</v>
      </c>
      <c r="G37" s="51">
        <v>2094.1916151250734</v>
      </c>
      <c r="H37" s="51">
        <v>2252.77637</v>
      </c>
      <c r="I37" s="51">
        <v>2080.5831599999997</v>
      </c>
      <c r="J37" s="51">
        <v>1969.9239899999998</v>
      </c>
      <c r="K37" s="51">
        <v>1618.45427</v>
      </c>
      <c r="L37" s="51">
        <v>1259.1955530467851</v>
      </c>
      <c r="M37" s="51">
        <v>1070.9886780935351</v>
      </c>
      <c r="N37" s="51">
        <v>732.78389089509483</v>
      </c>
      <c r="O37" s="51">
        <v>532.14859798365501</v>
      </c>
      <c r="P37" s="51">
        <v>406.03049901674808</v>
      </c>
      <c r="Q37" s="51">
        <v>523.55002873633111</v>
      </c>
    </row>
    <row r="38" spans="1:17" x14ac:dyDescent="0.25">
      <c r="A38" s="53" t="s">
        <v>29</v>
      </c>
      <c r="B38" s="51">
        <v>6103.4667930976166</v>
      </c>
      <c r="C38" s="51">
        <v>6848.5372800000005</v>
      </c>
      <c r="D38" s="51">
        <v>7296.3903699999992</v>
      </c>
      <c r="E38" s="51">
        <v>7991.5306300000002</v>
      </c>
      <c r="F38" s="51">
        <v>9090.3940800000018</v>
      </c>
      <c r="G38" s="51">
        <v>9315.0799085465824</v>
      </c>
      <c r="H38" s="51">
        <v>8870.1604700000007</v>
      </c>
      <c r="I38" s="51">
        <v>8569.6847799999996</v>
      </c>
      <c r="J38" s="51">
        <v>8356.9057400000002</v>
      </c>
      <c r="K38" s="51">
        <v>6745.5621800000008</v>
      </c>
      <c r="L38" s="51">
        <v>6606.8328145145497</v>
      </c>
      <c r="M38" s="51">
        <v>6330.3375297690054</v>
      </c>
      <c r="N38" s="51">
        <v>5681.9511768713592</v>
      </c>
      <c r="O38" s="51">
        <v>5094.9051415483755</v>
      </c>
      <c r="P38" s="51">
        <v>4762.6136623162465</v>
      </c>
      <c r="Q38" s="51">
        <v>5236.5855293962277</v>
      </c>
    </row>
    <row r="39" spans="1:17" x14ac:dyDescent="0.25">
      <c r="A39" s="52" t="s">
        <v>28</v>
      </c>
      <c r="B39" s="51">
        <v>17288.85368714956</v>
      </c>
      <c r="C39" s="51">
        <v>18071.05516</v>
      </c>
      <c r="D39" s="51">
        <v>17354.205879999998</v>
      </c>
      <c r="E39" s="51">
        <v>18224.067999999999</v>
      </c>
      <c r="F39" s="51">
        <v>17762.280270000003</v>
      </c>
      <c r="G39" s="51">
        <v>18394.641064080111</v>
      </c>
      <c r="H39" s="51">
        <v>17347.749199999998</v>
      </c>
      <c r="I39" s="51">
        <v>16697.944579999999</v>
      </c>
      <c r="J39" s="51">
        <v>16558.461319999999</v>
      </c>
      <c r="K39" s="51">
        <v>12948.90451</v>
      </c>
      <c r="L39" s="51">
        <v>13759.483398101815</v>
      </c>
      <c r="M39" s="51">
        <v>13662.910230077377</v>
      </c>
      <c r="N39" s="51">
        <v>13518.461195158568</v>
      </c>
      <c r="O39" s="51">
        <v>13643.716172652974</v>
      </c>
      <c r="P39" s="51">
        <v>13252.241796796601</v>
      </c>
      <c r="Q39" s="51">
        <v>12819.98669624928</v>
      </c>
    </row>
    <row r="40" spans="1:17" x14ac:dyDescent="0.25">
      <c r="A40" s="53" t="s">
        <v>67</v>
      </c>
      <c r="B40" s="51">
        <v>17219.823770953572</v>
      </c>
      <c r="C40" s="51">
        <v>17985.792269999998</v>
      </c>
      <c r="D40" s="51">
        <v>17272.209289999995</v>
      </c>
      <c r="E40" s="51">
        <v>18178.34564</v>
      </c>
      <c r="F40" s="51">
        <v>17698.874100000001</v>
      </c>
      <c r="G40" s="51">
        <v>18334.570490693943</v>
      </c>
      <c r="H40" s="51">
        <v>17284.271570000001</v>
      </c>
      <c r="I40" s="51">
        <v>16631.156749999998</v>
      </c>
      <c r="J40" s="51">
        <v>16497.355150000003</v>
      </c>
      <c r="K40" s="51">
        <v>12901.310029999999</v>
      </c>
      <c r="L40" s="51">
        <v>13698.85936322079</v>
      </c>
      <c r="M40" s="51">
        <v>13595.795955324382</v>
      </c>
      <c r="N40" s="51">
        <v>13456.227512402696</v>
      </c>
      <c r="O40" s="51">
        <v>13587.187064266673</v>
      </c>
      <c r="P40" s="51">
        <v>13185.004173899315</v>
      </c>
      <c r="Q40" s="51">
        <v>12745.230967212969</v>
      </c>
    </row>
    <row r="41" spans="1:17" x14ac:dyDescent="0.25">
      <c r="A41" s="53" t="s">
        <v>26</v>
      </c>
      <c r="B41" s="51">
        <v>69.029916195987155</v>
      </c>
      <c r="C41" s="51">
        <v>85.262889999999999</v>
      </c>
      <c r="D41" s="51">
        <v>81.996589999999998</v>
      </c>
      <c r="E41" s="51">
        <v>45.722360000000002</v>
      </c>
      <c r="F41" s="51">
        <v>63.406169999999996</v>
      </c>
      <c r="G41" s="51">
        <v>60.070573386165783</v>
      </c>
      <c r="H41" s="51">
        <v>63.477629999999998</v>
      </c>
      <c r="I41" s="51">
        <v>66.78783</v>
      </c>
      <c r="J41" s="51">
        <v>61.106169999999999</v>
      </c>
      <c r="K41" s="51">
        <v>47.594480000000004</v>
      </c>
      <c r="L41" s="51">
        <v>60.624034881023945</v>
      </c>
      <c r="M41" s="51">
        <v>67.114274752996153</v>
      </c>
      <c r="N41" s="51">
        <v>62.233682755871605</v>
      </c>
      <c r="O41" s="51">
        <v>56.529108386301886</v>
      </c>
      <c r="P41" s="51">
        <v>67.237622897287281</v>
      </c>
      <c r="Q41" s="51">
        <v>74.755729036311351</v>
      </c>
    </row>
    <row r="42" spans="1:17" x14ac:dyDescent="0.25">
      <c r="A42" s="52" t="s">
        <v>25</v>
      </c>
      <c r="B42" s="51">
        <v>1089.5126152402813</v>
      </c>
      <c r="C42" s="51">
        <v>1028.2145700000001</v>
      </c>
      <c r="D42" s="51">
        <v>1027.4911699999998</v>
      </c>
      <c r="E42" s="51">
        <v>1565.7541700000008</v>
      </c>
      <c r="F42" s="51">
        <v>1749.53235</v>
      </c>
      <c r="G42" s="51">
        <v>2279.5467446712114</v>
      </c>
      <c r="H42" s="51">
        <v>2373.1616300000001</v>
      </c>
      <c r="I42" s="51">
        <v>2632.8217799999993</v>
      </c>
      <c r="J42" s="51">
        <v>2733.4941299999987</v>
      </c>
      <c r="K42" s="51">
        <v>2943.2893999999992</v>
      </c>
      <c r="L42" s="51">
        <v>3151.2784380125727</v>
      </c>
      <c r="M42" s="51">
        <v>3484.0031010392404</v>
      </c>
      <c r="N42" s="51">
        <v>3173.5069019661883</v>
      </c>
      <c r="O42" s="51">
        <v>3608.3754415305339</v>
      </c>
      <c r="P42" s="51">
        <v>3793.0228299865776</v>
      </c>
      <c r="Q42" s="51">
        <v>3862.8388121249077</v>
      </c>
    </row>
    <row r="43" spans="1:17" x14ac:dyDescent="0.25">
      <c r="A43" s="53" t="s">
        <v>24</v>
      </c>
      <c r="B43" s="51">
        <v>1089.5126152402813</v>
      </c>
      <c r="C43" s="51">
        <v>1028.2145700000001</v>
      </c>
      <c r="D43" s="51">
        <v>1027.4911699999998</v>
      </c>
      <c r="E43" s="51">
        <v>1555.1901900000005</v>
      </c>
      <c r="F43" s="51">
        <v>1747.6060199999999</v>
      </c>
      <c r="G43" s="51">
        <v>2277.3015667649788</v>
      </c>
      <c r="H43" s="51">
        <v>2370.12437</v>
      </c>
      <c r="I43" s="51">
        <v>2624.5134399999997</v>
      </c>
      <c r="J43" s="51">
        <v>2728.5746599999989</v>
      </c>
      <c r="K43" s="51">
        <v>2934.7070199999985</v>
      </c>
      <c r="L43" s="51">
        <v>3118.4584995315363</v>
      </c>
      <c r="M43" s="51">
        <v>3450.5951055052274</v>
      </c>
      <c r="N43" s="51">
        <v>3162.8162014436907</v>
      </c>
      <c r="O43" s="51">
        <v>3596.3995597218277</v>
      </c>
      <c r="P43" s="51">
        <v>3776.0467023986325</v>
      </c>
      <c r="Q43" s="51">
        <v>3846.3315642539901</v>
      </c>
    </row>
    <row r="44" spans="1:17" x14ac:dyDescent="0.25">
      <c r="A44" s="53" t="s">
        <v>75</v>
      </c>
      <c r="B44" s="51">
        <v>0</v>
      </c>
      <c r="C44" s="51">
        <v>0</v>
      </c>
      <c r="D44" s="51">
        <v>0</v>
      </c>
      <c r="E44" s="51">
        <v>0.69994000000000001</v>
      </c>
      <c r="F44" s="51">
        <v>0.39712999999999998</v>
      </c>
      <c r="G44" s="51">
        <v>0.64488733542653165</v>
      </c>
      <c r="H44" s="51">
        <v>0.70430999999999999</v>
      </c>
      <c r="I44" s="51">
        <v>2.5157299999999996</v>
      </c>
      <c r="J44" s="51">
        <v>1.7981600000000002</v>
      </c>
      <c r="K44" s="51">
        <v>4.3895500000000007</v>
      </c>
      <c r="L44" s="51">
        <v>4.2514377342446883</v>
      </c>
      <c r="M44" s="51">
        <v>5.1112214406531997</v>
      </c>
      <c r="N44" s="51">
        <v>5.3741389302092966</v>
      </c>
      <c r="O44" s="51">
        <v>5.9951160896350109</v>
      </c>
      <c r="P44" s="51">
        <v>10.891518284877773</v>
      </c>
      <c r="Q44" s="51">
        <v>9.935960020010425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9.5820599999999985</v>
      </c>
      <c r="F45" s="51">
        <v>1.32884</v>
      </c>
      <c r="G45" s="51">
        <v>1.2897771147619597</v>
      </c>
      <c r="H45" s="51">
        <v>2.1176499999999998</v>
      </c>
      <c r="I45" s="51">
        <v>5.4927200000000171</v>
      </c>
      <c r="J45" s="51">
        <v>2.7967000000000093</v>
      </c>
      <c r="K45" s="51">
        <v>3.7929399999999793</v>
      </c>
      <c r="L45" s="51">
        <v>28.138600789962311</v>
      </c>
      <c r="M45" s="51">
        <v>27.842979965726251</v>
      </c>
      <c r="N45" s="51">
        <v>5.125499054887416</v>
      </c>
      <c r="O45" s="51">
        <v>5.9329963637658674</v>
      </c>
      <c r="P45" s="51">
        <v>6.0368398497146876</v>
      </c>
      <c r="Q45" s="51">
        <v>6.5235189641052314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2.3885005145101262E-2</v>
      </c>
      <c r="H46" s="51">
        <v>0</v>
      </c>
      <c r="I46" s="51">
        <v>0</v>
      </c>
      <c r="J46" s="51">
        <v>0</v>
      </c>
      <c r="K46" s="51">
        <v>0</v>
      </c>
      <c r="L46" s="51">
        <v>4.7769512897189073E-2</v>
      </c>
      <c r="M46" s="51">
        <v>4.7768888686623684E-2</v>
      </c>
      <c r="N46" s="51">
        <v>4.7769375222510777E-2</v>
      </c>
      <c r="O46" s="51">
        <v>4.7769355304399935E-2</v>
      </c>
      <c r="P46" s="51">
        <v>4.7769453352779656E-2</v>
      </c>
      <c r="Q46" s="51">
        <v>4.7768886801442242E-2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0.28198000000000767</v>
      </c>
      <c r="F47" s="51">
        <v>0.20035999999999521</v>
      </c>
      <c r="G47" s="51">
        <v>0.28662845089943012</v>
      </c>
      <c r="H47" s="51">
        <v>0.21530000000000249</v>
      </c>
      <c r="I47" s="51">
        <v>0.29989000000000465</v>
      </c>
      <c r="J47" s="51">
        <v>0.32461000000000295</v>
      </c>
      <c r="K47" s="51">
        <v>0.39988999999999963</v>
      </c>
      <c r="L47" s="51">
        <v>0.38213044393233575</v>
      </c>
      <c r="M47" s="51">
        <v>0.40602523894657883</v>
      </c>
      <c r="N47" s="51">
        <v>0.1432931621785356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23</v>
      </c>
      <c r="B48" s="51">
        <v>154.72345987439806</v>
      </c>
      <c r="C48" s="51">
        <v>167.70466000000008</v>
      </c>
      <c r="D48" s="51">
        <v>142.85265999999996</v>
      </c>
      <c r="E48" s="51">
        <v>140.70474999999999</v>
      </c>
      <c r="F48" s="51">
        <v>235.36665000000002</v>
      </c>
      <c r="G48" s="51">
        <v>229.50808763362878</v>
      </c>
      <c r="H48" s="51">
        <v>242.00329000000002</v>
      </c>
      <c r="I48" s="51">
        <v>232.31138999999996</v>
      </c>
      <c r="J48" s="51">
        <v>211.50409999999999</v>
      </c>
      <c r="K48" s="51">
        <v>167.31302999999997</v>
      </c>
      <c r="L48" s="51">
        <v>194.42064382825248</v>
      </c>
      <c r="M48" s="51">
        <v>201.89653380592699</v>
      </c>
      <c r="N48" s="51">
        <v>217.04076512724075</v>
      </c>
      <c r="O48" s="51">
        <v>206.24230647659328</v>
      </c>
      <c r="P48" s="51">
        <v>221.84106830874416</v>
      </c>
      <c r="Q48" s="51">
        <v>268.03465974374075</v>
      </c>
    </row>
    <row r="49" spans="1:17" x14ac:dyDescent="0.25">
      <c r="A49" s="63" t="s">
        <v>22</v>
      </c>
      <c r="B49" s="62">
        <v>6862.3347398811147</v>
      </c>
      <c r="C49" s="62">
        <v>6995.4953100000002</v>
      </c>
      <c r="D49" s="62">
        <v>7021.0726300000006</v>
      </c>
      <c r="E49" s="62">
        <v>6905.2040100000004</v>
      </c>
      <c r="F49" s="62">
        <v>7106.0100099999991</v>
      </c>
      <c r="G49" s="62">
        <v>7224.8279701971396</v>
      </c>
      <c r="H49" s="62">
        <v>7305.1603000000005</v>
      </c>
      <c r="I49" s="62">
        <v>7492.4876300000014</v>
      </c>
      <c r="J49" s="62">
        <v>7217.5626700000003</v>
      </c>
      <c r="K49" s="62">
        <v>6125.7443199999998</v>
      </c>
      <c r="L49" s="62">
        <v>6220.2918057360921</v>
      </c>
      <c r="M49" s="62">
        <v>6301.0306177233742</v>
      </c>
      <c r="N49" s="62">
        <v>6054.3277244707542</v>
      </c>
      <c r="O49" s="62">
        <v>5717.4431904817029</v>
      </c>
      <c r="P49" s="62">
        <v>5726.043620335613</v>
      </c>
      <c r="Q49" s="62">
        <v>5776.3644758647915</v>
      </c>
    </row>
    <row r="50" spans="1:17" x14ac:dyDescent="0.25">
      <c r="A50" s="191" t="s">
        <v>106</v>
      </c>
      <c r="B50" s="190">
        <f t="shared" ref="B50:Q50" si="6">SUM(B51:B53)</f>
        <v>44598.020573602407</v>
      </c>
      <c r="C50" s="190">
        <f t="shared" si="6"/>
        <v>44820.915799357688</v>
      </c>
      <c r="D50" s="190">
        <f t="shared" si="6"/>
        <v>43746.745438999402</v>
      </c>
      <c r="E50" s="190">
        <f t="shared" si="6"/>
        <v>45102.014847887149</v>
      </c>
      <c r="F50" s="190">
        <f t="shared" si="6"/>
        <v>45679.193167158577</v>
      </c>
      <c r="G50" s="190">
        <f t="shared" si="6"/>
        <v>46454.691322401726</v>
      </c>
      <c r="H50" s="190">
        <f t="shared" si="6"/>
        <v>45178.343552796345</v>
      </c>
      <c r="I50" s="190">
        <f t="shared" si="6"/>
        <v>46387.978172797164</v>
      </c>
      <c r="J50" s="190">
        <f t="shared" si="6"/>
        <v>45188.506407424189</v>
      </c>
      <c r="K50" s="190">
        <f t="shared" si="6"/>
        <v>36582.446546023413</v>
      </c>
      <c r="L50" s="190">
        <f t="shared" si="6"/>
        <v>37498.435022573205</v>
      </c>
      <c r="M50" s="190">
        <f t="shared" si="6"/>
        <v>37823.72237624813</v>
      </c>
      <c r="N50" s="190">
        <f t="shared" si="6"/>
        <v>35682.957665395603</v>
      </c>
      <c r="O50" s="190">
        <f t="shared" si="6"/>
        <v>34328.58816042851</v>
      </c>
      <c r="P50" s="190">
        <f t="shared" si="6"/>
        <v>33867.829178025713</v>
      </c>
      <c r="Q50" s="190">
        <f t="shared" si="6"/>
        <v>33844.024270095288</v>
      </c>
    </row>
    <row r="51" spans="1:17" x14ac:dyDescent="0.25">
      <c r="A51" s="216" t="s">
        <v>39</v>
      </c>
      <c r="B51" s="215">
        <v>20747.392463326327</v>
      </c>
      <c r="C51" s="215">
        <v>19946.808803569602</v>
      </c>
      <c r="D51" s="215">
        <v>19732.78918781591</v>
      </c>
      <c r="E51" s="215">
        <v>19567.921949759071</v>
      </c>
      <c r="F51" s="215">
        <v>20347.004583990954</v>
      </c>
      <c r="G51" s="215">
        <v>19720.120551263477</v>
      </c>
      <c r="H51" s="215">
        <v>20807.905278988335</v>
      </c>
      <c r="I51" s="215">
        <v>21293.908282824552</v>
      </c>
      <c r="J51" s="215">
        <v>18680.997811423222</v>
      </c>
      <c r="K51" s="215">
        <v>14786.403360865177</v>
      </c>
      <c r="L51" s="215">
        <v>14035.921261368459</v>
      </c>
      <c r="M51" s="215">
        <v>14158.58267117156</v>
      </c>
      <c r="N51" s="215">
        <v>12357.298723140624</v>
      </c>
      <c r="O51" s="215">
        <v>11735.630770497552</v>
      </c>
      <c r="P51" s="215">
        <v>11336.977278782726</v>
      </c>
      <c r="Q51" s="215">
        <v>11568.26208634819</v>
      </c>
    </row>
    <row r="52" spans="1:17" x14ac:dyDescent="0.25">
      <c r="A52" s="179" t="s">
        <v>38</v>
      </c>
      <c r="B52" s="214">
        <v>13067.010421232464</v>
      </c>
      <c r="C52" s="214">
        <v>14046.280092663017</v>
      </c>
      <c r="D52" s="214">
        <v>13450.080488960168</v>
      </c>
      <c r="E52" s="214">
        <v>15038.770632023441</v>
      </c>
      <c r="F52" s="214">
        <v>14798.828634246633</v>
      </c>
      <c r="G52" s="214">
        <v>16296.543469175736</v>
      </c>
      <c r="H52" s="214">
        <v>13918.50157463574</v>
      </c>
      <c r="I52" s="214">
        <v>14277.781768086594</v>
      </c>
      <c r="J52" s="214">
        <v>16181.661208164347</v>
      </c>
      <c r="K52" s="214">
        <v>12975.771534410178</v>
      </c>
      <c r="L52" s="214">
        <v>14278.563626101943</v>
      </c>
      <c r="M52" s="214">
        <v>14301.96832002295</v>
      </c>
      <c r="N52" s="214">
        <v>14288.968496575271</v>
      </c>
      <c r="O52" s="214">
        <v>14183.530916568992</v>
      </c>
      <c r="P52" s="214">
        <v>14191.000578625615</v>
      </c>
      <c r="Q52" s="214">
        <v>13765.194899411204</v>
      </c>
    </row>
    <row r="53" spans="1:17" x14ac:dyDescent="0.25">
      <c r="A53" s="119" t="s">
        <v>37</v>
      </c>
      <c r="B53" s="213">
        <v>10783.61768904362</v>
      </c>
      <c r="C53" s="213">
        <v>10827.826903125069</v>
      </c>
      <c r="D53" s="213">
        <v>10563.875762223326</v>
      </c>
      <c r="E53" s="213">
        <v>10495.322266104637</v>
      </c>
      <c r="F53" s="213">
        <v>10533.359948920986</v>
      </c>
      <c r="G53" s="213">
        <v>10438.027301962511</v>
      </c>
      <c r="H53" s="213">
        <v>10451.936699172271</v>
      </c>
      <c r="I53" s="213">
        <v>10816.28812188602</v>
      </c>
      <c r="J53" s="213">
        <v>10325.847387836622</v>
      </c>
      <c r="K53" s="213">
        <v>8820.2716507480582</v>
      </c>
      <c r="L53" s="213">
        <v>9183.9501351027993</v>
      </c>
      <c r="M53" s="213">
        <v>9363.1713850536198</v>
      </c>
      <c r="N53" s="213">
        <v>9036.6904456797092</v>
      </c>
      <c r="O53" s="213">
        <v>8409.4264733619639</v>
      </c>
      <c r="P53" s="213">
        <v>8339.8513206173775</v>
      </c>
      <c r="Q53" s="213">
        <v>8510.5672843358916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64</v>
      </c>
      <c r="B55" s="70">
        <f t="shared" ref="B55:Q55" si="7">SUM(B56:B57)</f>
        <v>256275.55930415337</v>
      </c>
      <c r="C55" s="70">
        <f t="shared" si="7"/>
        <v>252625.48379375634</v>
      </c>
      <c r="D55" s="70">
        <f t="shared" si="7"/>
        <v>248925.97813927685</v>
      </c>
      <c r="E55" s="70">
        <f t="shared" si="7"/>
        <v>254277.5412707802</v>
      </c>
      <c r="F55" s="70">
        <f t="shared" si="7"/>
        <v>261875.43486628123</v>
      </c>
      <c r="G55" s="70">
        <f t="shared" si="7"/>
        <v>262198.21386441332</v>
      </c>
      <c r="H55" s="70">
        <f t="shared" si="7"/>
        <v>262530.41422545316</v>
      </c>
      <c r="I55" s="70">
        <f t="shared" si="7"/>
        <v>272736.38189473323</v>
      </c>
      <c r="J55" s="70">
        <f t="shared" si="7"/>
        <v>262252.23146546463</v>
      </c>
      <c r="K55" s="70">
        <f t="shared" si="7"/>
        <v>210991.05234571669</v>
      </c>
      <c r="L55" s="70">
        <f t="shared" si="7"/>
        <v>214868.14846052905</v>
      </c>
      <c r="M55" s="70">
        <f t="shared" si="7"/>
        <v>215987.48430846879</v>
      </c>
      <c r="N55" s="70">
        <f t="shared" si="7"/>
        <v>202814.66866766423</v>
      </c>
      <c r="O55" s="70">
        <f t="shared" si="7"/>
        <v>193906.85045195871</v>
      </c>
      <c r="P55" s="70">
        <f t="shared" si="7"/>
        <v>196089.75693725207</v>
      </c>
      <c r="Q55" s="70">
        <f t="shared" si="7"/>
        <v>195253.40447415825</v>
      </c>
    </row>
    <row r="56" spans="1:17" x14ac:dyDescent="0.25">
      <c r="A56" s="55" t="s">
        <v>344</v>
      </c>
      <c r="B56" s="54">
        <v>116293.94746407268</v>
      </c>
      <c r="C56" s="54">
        <v>115404.12097073854</v>
      </c>
      <c r="D56" s="54">
        <v>112036.17720467896</v>
      </c>
      <c r="E56" s="54">
        <v>115646.73543101834</v>
      </c>
      <c r="F56" s="54">
        <v>117271.35862149045</v>
      </c>
      <c r="G56" s="54">
        <v>117579.03826117539</v>
      </c>
      <c r="H56" s="54">
        <v>114047.75044645355</v>
      </c>
      <c r="I56" s="54">
        <v>118985.59666011481</v>
      </c>
      <c r="J56" s="54">
        <v>118752.28396808944</v>
      </c>
      <c r="K56" s="54">
        <v>95648.10843065333</v>
      </c>
      <c r="L56" s="54">
        <v>98002.505874947761</v>
      </c>
      <c r="M56" s="54">
        <v>98572.486038144823</v>
      </c>
      <c r="N56" s="54">
        <v>92437.690314550651</v>
      </c>
      <c r="O56" s="54">
        <v>87828.677839925367</v>
      </c>
      <c r="P56" s="54">
        <v>86929.828704276035</v>
      </c>
      <c r="Q56" s="54">
        <v>86811.28495754303</v>
      </c>
    </row>
    <row r="57" spans="1:17" x14ac:dyDescent="0.25">
      <c r="A57" s="52" t="s">
        <v>107</v>
      </c>
      <c r="B57" s="51">
        <v>139981.6118400807</v>
      </c>
      <c r="C57" s="51">
        <v>137221.36282301779</v>
      </c>
      <c r="D57" s="51">
        <v>136889.80093459791</v>
      </c>
      <c r="E57" s="51">
        <v>138630.80583976186</v>
      </c>
      <c r="F57" s="51">
        <v>144604.07624479078</v>
      </c>
      <c r="G57" s="51">
        <v>144619.17560323793</v>
      </c>
      <c r="H57" s="51">
        <v>148482.66377899965</v>
      </c>
      <c r="I57" s="51">
        <v>153750.78523461844</v>
      </c>
      <c r="J57" s="51">
        <v>143499.94749737519</v>
      </c>
      <c r="K57" s="51">
        <v>115342.94391506334</v>
      </c>
      <c r="L57" s="51">
        <v>116865.64258558127</v>
      </c>
      <c r="M57" s="51">
        <v>117414.99827032397</v>
      </c>
      <c r="N57" s="51">
        <v>110376.97835311358</v>
      </c>
      <c r="O57" s="51">
        <v>106078.17261203336</v>
      </c>
      <c r="P57" s="51">
        <v>109159.92823297605</v>
      </c>
      <c r="Q57" s="51">
        <v>108442.1195166152</v>
      </c>
    </row>
    <row r="58" spans="1:17" x14ac:dyDescent="0.25">
      <c r="A58" s="50" t="s">
        <v>106</v>
      </c>
      <c r="B58" s="38">
        <f t="shared" ref="B58:Q58" si="8">SUM(B59:B61)</f>
        <v>256275.55930415343</v>
      </c>
      <c r="C58" s="38">
        <f t="shared" si="8"/>
        <v>252625.48379375631</v>
      </c>
      <c r="D58" s="38">
        <f t="shared" si="8"/>
        <v>248925.97813927688</v>
      </c>
      <c r="E58" s="38">
        <f t="shared" si="8"/>
        <v>254277.54127078023</v>
      </c>
      <c r="F58" s="38">
        <f t="shared" si="8"/>
        <v>261875.43486628117</v>
      </c>
      <c r="G58" s="38">
        <f t="shared" si="8"/>
        <v>262198.21386441326</v>
      </c>
      <c r="H58" s="38">
        <f t="shared" si="8"/>
        <v>262530.41422545322</v>
      </c>
      <c r="I58" s="38">
        <f t="shared" si="8"/>
        <v>272736.38189473329</v>
      </c>
      <c r="J58" s="38">
        <f t="shared" si="8"/>
        <v>262252.23146546463</v>
      </c>
      <c r="K58" s="38">
        <f t="shared" si="8"/>
        <v>210991.05234571666</v>
      </c>
      <c r="L58" s="38">
        <f t="shared" si="8"/>
        <v>214868.14846052905</v>
      </c>
      <c r="M58" s="38">
        <f t="shared" si="8"/>
        <v>215987.48430846879</v>
      </c>
      <c r="N58" s="38">
        <f t="shared" si="8"/>
        <v>202814.66866766426</v>
      </c>
      <c r="O58" s="38">
        <f t="shared" si="8"/>
        <v>193906.85045195874</v>
      </c>
      <c r="P58" s="38">
        <f t="shared" si="8"/>
        <v>196089.75693725207</v>
      </c>
      <c r="Q58" s="38">
        <f t="shared" si="8"/>
        <v>195253.40447415825</v>
      </c>
    </row>
    <row r="59" spans="1:17" x14ac:dyDescent="0.25">
      <c r="A59" s="121" t="s">
        <v>39</v>
      </c>
      <c r="B59" s="120">
        <f>NMM_emi!B$5</f>
        <v>192153.95755443515</v>
      </c>
      <c r="C59" s="120">
        <f>NMM_emi!C$5</f>
        <v>186345.52650955162</v>
      </c>
      <c r="D59" s="120">
        <f>NMM_emi!D$5</f>
        <v>184074.83126183163</v>
      </c>
      <c r="E59" s="120">
        <f>NMM_emi!E$5</f>
        <v>185093.84984010356</v>
      </c>
      <c r="F59" s="120">
        <f>NMM_emi!F$5</f>
        <v>192813.86856365125</v>
      </c>
      <c r="G59" s="120">
        <f>NMM_emi!G$5</f>
        <v>190103.00175888752</v>
      </c>
      <c r="H59" s="120">
        <f>NMM_emi!H$5</f>
        <v>196553.09163344378</v>
      </c>
      <c r="I59" s="120">
        <f>NMM_emi!I$5</f>
        <v>203397.44012417996</v>
      </c>
      <c r="J59" s="120">
        <f>NMM_emi!J$5</f>
        <v>190201.56484021328</v>
      </c>
      <c r="K59" s="120">
        <f>NMM_emi!K$5</f>
        <v>152628.83444924915</v>
      </c>
      <c r="L59" s="120">
        <f>NMM_emi!L$5</f>
        <v>151091.5487249507</v>
      </c>
      <c r="M59" s="120">
        <f>NMM_emi!M$5</f>
        <v>150393.7452520993</v>
      </c>
      <c r="N59" s="120">
        <f>NMM_emi!N$5</f>
        <v>138175.58124767628</v>
      </c>
      <c r="O59" s="120">
        <f>NMM_emi!O$5</f>
        <v>132038.46223609039</v>
      </c>
      <c r="P59" s="120">
        <f>NMM_emi!P$5</f>
        <v>134280.41122298129</v>
      </c>
      <c r="Q59" s="120">
        <f>NMM_emi!Q$5</f>
        <v>133923.09945086946</v>
      </c>
    </row>
    <row r="60" spans="1:17" x14ac:dyDescent="0.25">
      <c r="A60" s="179" t="s">
        <v>38</v>
      </c>
      <c r="B60" s="189">
        <f>NMM_emi!B$47</f>
        <v>40862.567322020259</v>
      </c>
      <c r="C60" s="189">
        <f>NMM_emi!C$47</f>
        <v>42894.680902614964</v>
      </c>
      <c r="D60" s="189">
        <f>NMM_emi!D$47</f>
        <v>42199.599256016169</v>
      </c>
      <c r="E60" s="189">
        <f>NMM_emi!E$47</f>
        <v>46214.734289158405</v>
      </c>
      <c r="F60" s="189">
        <f>NMM_emi!F$47</f>
        <v>46355.583604587584</v>
      </c>
      <c r="G60" s="189">
        <f>NMM_emi!G$47</f>
        <v>49232.240212972014</v>
      </c>
      <c r="H60" s="189">
        <f>NMM_emi!H$47</f>
        <v>43650.256386680165</v>
      </c>
      <c r="I60" s="189">
        <f>NMM_emi!I$47</f>
        <v>46381.595640392756</v>
      </c>
      <c r="J60" s="189">
        <f>NMM_emi!J$47</f>
        <v>49894.662352240339</v>
      </c>
      <c r="K60" s="189">
        <f>NMM_emi!K$47</f>
        <v>39629.697952736897</v>
      </c>
      <c r="L60" s="189">
        <f>NMM_emi!L$47</f>
        <v>44089.769285477465</v>
      </c>
      <c r="M60" s="189">
        <f>NMM_emi!M$47</f>
        <v>45770.711123512679</v>
      </c>
      <c r="N60" s="189">
        <f>NMM_emi!N$47</f>
        <v>45419.333401131982</v>
      </c>
      <c r="O60" s="189">
        <f>NMM_emi!O$47</f>
        <v>43631.160192380463</v>
      </c>
      <c r="P60" s="189">
        <f>NMM_emi!P$47</f>
        <v>43827.907463088173</v>
      </c>
      <c r="Q60" s="189">
        <f>NMM_emi!Q$47</f>
        <v>43205.126881968521</v>
      </c>
    </row>
    <row r="61" spans="1:17" x14ac:dyDescent="0.25">
      <c r="A61" s="119" t="s">
        <v>37</v>
      </c>
      <c r="B61" s="118">
        <f>NMM_emi!B$97</f>
        <v>23259.034427697989</v>
      </c>
      <c r="C61" s="118">
        <f>NMM_emi!C$97</f>
        <v>23385.276381589727</v>
      </c>
      <c r="D61" s="118">
        <f>NMM_emi!D$97</f>
        <v>22651.54762142909</v>
      </c>
      <c r="E61" s="118">
        <f>NMM_emi!E$97</f>
        <v>22968.957141518284</v>
      </c>
      <c r="F61" s="118">
        <f>NMM_emi!F$97</f>
        <v>22705.982698042331</v>
      </c>
      <c r="G61" s="118">
        <f>NMM_emi!G$97</f>
        <v>22862.971892553735</v>
      </c>
      <c r="H61" s="118">
        <f>NMM_emi!H$97</f>
        <v>22327.066205329262</v>
      </c>
      <c r="I61" s="118">
        <f>NMM_emi!I$97</f>
        <v>22957.346130160564</v>
      </c>
      <c r="J61" s="118">
        <f>NMM_emi!J$97</f>
        <v>22156.004273011007</v>
      </c>
      <c r="K61" s="118">
        <f>NMM_emi!K$97</f>
        <v>18732.519943730618</v>
      </c>
      <c r="L61" s="118">
        <f>NMM_emi!L$97</f>
        <v>19686.830450100886</v>
      </c>
      <c r="M61" s="118">
        <f>NMM_emi!M$97</f>
        <v>19823.027932856825</v>
      </c>
      <c r="N61" s="118">
        <f>NMM_emi!N$97</f>
        <v>19219.754018856012</v>
      </c>
      <c r="O61" s="118">
        <f>NMM_emi!O$97</f>
        <v>18237.228023487896</v>
      </c>
      <c r="P61" s="118">
        <f>NMM_emi!P$97</f>
        <v>17981.438251182626</v>
      </c>
      <c r="Q61" s="118">
        <f>NMM_emi!Q$97</f>
        <v>18125.178141320277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105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39</v>
      </c>
      <c r="B64" s="187">
        <f t="shared" ref="B64:Q64" si="9">IF(B$9=0,"",B$4/B$9*1000)</f>
        <v>177.45528170538157</v>
      </c>
      <c r="C64" s="187">
        <f t="shared" si="9"/>
        <v>169.42504464796031</v>
      </c>
      <c r="D64" s="187">
        <f t="shared" si="9"/>
        <v>172.58266857663369</v>
      </c>
      <c r="E64" s="187">
        <f t="shared" si="9"/>
        <v>158.23175362325233</v>
      </c>
      <c r="F64" s="187">
        <f t="shared" si="9"/>
        <v>152.11203208426153</v>
      </c>
      <c r="G64" s="187">
        <f t="shared" si="9"/>
        <v>145.05626764823106</v>
      </c>
      <c r="H64" s="187">
        <f t="shared" si="9"/>
        <v>148.55896478196871</v>
      </c>
      <c r="I64" s="187">
        <f t="shared" si="9"/>
        <v>150.14404412609409</v>
      </c>
      <c r="J64" s="187">
        <f t="shared" si="9"/>
        <v>146.11319729135562</v>
      </c>
      <c r="K64" s="187">
        <f t="shared" si="9"/>
        <v>155.69261895312144</v>
      </c>
      <c r="L64" s="187">
        <f t="shared" si="9"/>
        <v>143.8285941075583</v>
      </c>
      <c r="M64" s="187">
        <f t="shared" si="9"/>
        <v>141.50181326320532</v>
      </c>
      <c r="N64" s="187">
        <f t="shared" si="9"/>
        <v>149.00370880806011</v>
      </c>
      <c r="O64" s="187">
        <f t="shared" si="9"/>
        <v>149.15452010306063</v>
      </c>
      <c r="P64" s="187">
        <f t="shared" si="9"/>
        <v>151.0251425711684</v>
      </c>
      <c r="Q64" s="187">
        <f t="shared" si="9"/>
        <v>151.82646600641078</v>
      </c>
    </row>
    <row r="65" spans="1:17" x14ac:dyDescent="0.25">
      <c r="A65" s="180" t="s">
        <v>38</v>
      </c>
      <c r="B65" s="186">
        <f t="shared" ref="B65:Q65" si="10">IF(B$10=0,"",B$5/B$10*1000)</f>
        <v>100.87618183459016</v>
      </c>
      <c r="C65" s="186">
        <f t="shared" si="10"/>
        <v>91.389219804044544</v>
      </c>
      <c r="D65" s="186">
        <f t="shared" si="10"/>
        <v>102.49942326423844</v>
      </c>
      <c r="E65" s="186">
        <f t="shared" si="10"/>
        <v>81.089085645151158</v>
      </c>
      <c r="F65" s="186">
        <f t="shared" si="10"/>
        <v>85.62905865924202</v>
      </c>
      <c r="G65" s="186">
        <f t="shared" si="10"/>
        <v>75.856098266043986</v>
      </c>
      <c r="H65" s="186">
        <f t="shared" si="10"/>
        <v>82.238952244572062</v>
      </c>
      <c r="I65" s="186">
        <f t="shared" si="10"/>
        <v>89.191132807566376</v>
      </c>
      <c r="J65" s="186">
        <f t="shared" si="10"/>
        <v>76.426366927016204</v>
      </c>
      <c r="K65" s="186">
        <f t="shared" si="10"/>
        <v>74.294528121694427</v>
      </c>
      <c r="L65" s="186">
        <f t="shared" si="10"/>
        <v>68.437430634478758</v>
      </c>
      <c r="M65" s="186">
        <f t="shared" si="10"/>
        <v>71.864405372454698</v>
      </c>
      <c r="N65" s="186">
        <f t="shared" si="10"/>
        <v>68.558646478326821</v>
      </c>
      <c r="O65" s="186">
        <f t="shared" si="10"/>
        <v>67.779540060491428</v>
      </c>
      <c r="P65" s="186">
        <f t="shared" si="10"/>
        <v>69.536359096165683</v>
      </c>
      <c r="Q65" s="186">
        <f t="shared" si="10"/>
        <v>70.198426826839508</v>
      </c>
    </row>
    <row r="66" spans="1:17" x14ac:dyDescent="0.25">
      <c r="A66" s="108" t="s">
        <v>58</v>
      </c>
      <c r="B66" s="185">
        <f t="shared" ref="B66:Q66" si="11">IF(B$11=0,"",B$6/B$11*1000)</f>
        <v>548.25118255917516</v>
      </c>
      <c r="C66" s="185">
        <f t="shared" si="11"/>
        <v>524.68109753887745</v>
      </c>
      <c r="D66" s="185">
        <f t="shared" si="11"/>
        <v>523.70371185571491</v>
      </c>
      <c r="E66" s="185">
        <f t="shared" si="11"/>
        <v>488.78447179972824</v>
      </c>
      <c r="F66" s="185">
        <f t="shared" si="11"/>
        <v>467.5316682338937</v>
      </c>
      <c r="G66" s="185">
        <f t="shared" si="11"/>
        <v>450.83692472324077</v>
      </c>
      <c r="H66" s="185">
        <f t="shared" si="11"/>
        <v>456.7499471258962</v>
      </c>
      <c r="I66" s="185">
        <f t="shared" si="11"/>
        <v>469.81982004884452</v>
      </c>
      <c r="J66" s="185">
        <f t="shared" si="11"/>
        <v>437.49924916343792</v>
      </c>
      <c r="K66" s="185">
        <f t="shared" si="11"/>
        <v>408.33181796496507</v>
      </c>
      <c r="L66" s="185">
        <f t="shared" si="11"/>
        <v>410.45581219341364</v>
      </c>
      <c r="M66" s="185">
        <f t="shared" si="11"/>
        <v>400.86846680826471</v>
      </c>
      <c r="N66" s="185">
        <f t="shared" si="11"/>
        <v>385.73423644840216</v>
      </c>
      <c r="O66" s="185">
        <f t="shared" si="11"/>
        <v>389.55857699386655</v>
      </c>
      <c r="P66" s="185">
        <f t="shared" si="11"/>
        <v>384.78130535395451</v>
      </c>
      <c r="Q66" s="185">
        <f t="shared" si="11"/>
        <v>366.2693286945609</v>
      </c>
    </row>
    <row r="67" spans="1:17" x14ac:dyDescent="0.25">
      <c r="A67" s="184" t="s">
        <v>104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39</v>
      </c>
      <c r="B68" s="113">
        <f t="shared" ref="B68:Q68" si="12">IF(B$51=0,"",B$51/B$9)</f>
        <v>8.8091812390222013E-2</v>
      </c>
      <c r="C68" s="113">
        <f t="shared" si="12"/>
        <v>8.648737777560328E-2</v>
      </c>
      <c r="D68" s="113">
        <f t="shared" si="12"/>
        <v>8.5974909104366143E-2</v>
      </c>
      <c r="E68" s="113">
        <f t="shared" si="12"/>
        <v>8.3007158890190502E-2</v>
      </c>
      <c r="F68" s="113">
        <f t="shared" si="12"/>
        <v>8.3092047443906553E-2</v>
      </c>
      <c r="G68" s="113">
        <f t="shared" si="12"/>
        <v>8.0001242329196434E-2</v>
      </c>
      <c r="H68" s="113">
        <f t="shared" si="12"/>
        <v>7.7120969193906916E-2</v>
      </c>
      <c r="I68" s="113">
        <f t="shared" si="12"/>
        <v>7.7011577572124637E-2</v>
      </c>
      <c r="J68" s="113">
        <f t="shared" si="12"/>
        <v>7.511799474322442E-2</v>
      </c>
      <c r="K68" s="113">
        <f t="shared" si="12"/>
        <v>7.3367954796853332E-2</v>
      </c>
      <c r="L68" s="113">
        <f t="shared" si="12"/>
        <v>7.3229241444497148E-2</v>
      </c>
      <c r="M68" s="113">
        <f t="shared" si="12"/>
        <v>7.2907369555568202E-2</v>
      </c>
      <c r="N68" s="113">
        <f t="shared" si="12"/>
        <v>7.2075050977389019E-2</v>
      </c>
      <c r="O68" s="113">
        <f t="shared" si="12"/>
        <v>7.0871527849601879E-2</v>
      </c>
      <c r="P68" s="113">
        <f t="shared" si="12"/>
        <v>6.798262417611653E-2</v>
      </c>
      <c r="Q68" s="113">
        <f t="shared" si="12"/>
        <v>6.6981836175179291E-2</v>
      </c>
    </row>
    <row r="69" spans="1:17" x14ac:dyDescent="0.25">
      <c r="A69" s="180" t="s">
        <v>38</v>
      </c>
      <c r="B69" s="182">
        <f t="shared" ref="B69:Q69" si="13">IF(B$52=0,"",B$52/B$10)</f>
        <v>5.5623860821065178E-2</v>
      </c>
      <c r="C69" s="182">
        <f t="shared" si="13"/>
        <v>5.2648942128656034E-2</v>
      </c>
      <c r="D69" s="182">
        <f t="shared" si="13"/>
        <v>5.5325460827223914E-2</v>
      </c>
      <c r="E69" s="182">
        <f t="shared" si="13"/>
        <v>4.8319322301481747E-2</v>
      </c>
      <c r="F69" s="182">
        <f t="shared" si="13"/>
        <v>4.9880047245741847E-2</v>
      </c>
      <c r="G69" s="182">
        <f t="shared" si="13"/>
        <v>4.5788405323896365E-2</v>
      </c>
      <c r="H69" s="182">
        <f t="shared" si="13"/>
        <v>4.6363828129446567E-2</v>
      </c>
      <c r="I69" s="182">
        <f t="shared" si="13"/>
        <v>4.7941918312418196E-2</v>
      </c>
      <c r="J69" s="182">
        <f t="shared" si="13"/>
        <v>4.4328287769774412E-2</v>
      </c>
      <c r="K69" s="182">
        <f t="shared" si="13"/>
        <v>4.3176792654475361E-2</v>
      </c>
      <c r="L69" s="182">
        <f t="shared" si="13"/>
        <v>4.2398164588134009E-2</v>
      </c>
      <c r="M69" s="182">
        <f t="shared" si="13"/>
        <v>4.3534076486607377E-2</v>
      </c>
      <c r="N69" s="182">
        <f t="shared" si="13"/>
        <v>4.2886632587473578E-2</v>
      </c>
      <c r="O69" s="182">
        <f t="shared" si="13"/>
        <v>4.2969729059472057E-2</v>
      </c>
      <c r="P69" s="182">
        <f t="shared" si="13"/>
        <v>4.1363129962054747E-2</v>
      </c>
      <c r="Q69" s="182">
        <f t="shared" si="13"/>
        <v>4.1286034185111072E-2</v>
      </c>
    </row>
    <row r="70" spans="1:17" x14ac:dyDescent="0.25">
      <c r="A70" s="108" t="s">
        <v>37</v>
      </c>
      <c r="B70" s="112">
        <f t="shared" ref="B70:Q70" si="14">IF(B$53=0,"",B$53/B$11)</f>
        <v>0.28734652841152991</v>
      </c>
      <c r="C70" s="112">
        <f t="shared" si="14"/>
        <v>0.28124112537589052</v>
      </c>
      <c r="D70" s="112">
        <f t="shared" si="14"/>
        <v>0.27666818120377057</v>
      </c>
      <c r="E70" s="112">
        <f t="shared" si="14"/>
        <v>0.27222122290551998</v>
      </c>
      <c r="F70" s="112">
        <f t="shared" si="14"/>
        <v>0.27003492999063677</v>
      </c>
      <c r="G70" s="112">
        <f t="shared" si="14"/>
        <v>0.26283173401510812</v>
      </c>
      <c r="H70" s="112">
        <f t="shared" si="14"/>
        <v>0.25448657401408015</v>
      </c>
      <c r="I70" s="112">
        <f t="shared" si="14"/>
        <v>0.25731710362622862</v>
      </c>
      <c r="J70" s="112">
        <f t="shared" si="14"/>
        <v>0.24981268136007739</v>
      </c>
      <c r="K70" s="112">
        <f t="shared" si="14"/>
        <v>0.2427345779833657</v>
      </c>
      <c r="L70" s="112">
        <f t="shared" si="14"/>
        <v>0.23832860166189787</v>
      </c>
      <c r="M70" s="112">
        <f t="shared" si="14"/>
        <v>0.23236130478689151</v>
      </c>
      <c r="N70" s="112">
        <f t="shared" si="14"/>
        <v>0.22661835744333866</v>
      </c>
      <c r="O70" s="112">
        <f t="shared" si="14"/>
        <v>0.21701792445991416</v>
      </c>
      <c r="P70" s="112">
        <f t="shared" si="14"/>
        <v>0.20964493754783312</v>
      </c>
      <c r="Q70" s="112">
        <f t="shared" si="14"/>
        <v>0.20795573411845669</v>
      </c>
    </row>
    <row r="71" spans="1:17" x14ac:dyDescent="0.25">
      <c r="A71" s="184" t="s">
        <v>103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39</v>
      </c>
      <c r="B72" s="113">
        <f>IF(NMM_ued!B$5=0,"",NMM_ued!B$5/B$9)</f>
        <v>4.8757666805228118E-2</v>
      </c>
      <c r="C72" s="113">
        <f>IF(NMM_ued!C$5=0,"",NMM_ued!C$5/C$9)</f>
        <v>4.7831999095585345E-2</v>
      </c>
      <c r="D72" s="113">
        <f>IF(NMM_ued!D$5=0,"",NMM_ued!D$5/D$9)</f>
        <v>4.7552431420592144E-2</v>
      </c>
      <c r="E72" s="113">
        <f>IF(NMM_ued!E$5=0,"",NMM_ued!E$5/E$9)</f>
        <v>4.603371725194106E-2</v>
      </c>
      <c r="F72" s="113">
        <f>IF(NMM_ued!F$5=0,"",NMM_ued!F$5/F$9)</f>
        <v>4.6229168985470595E-2</v>
      </c>
      <c r="G72" s="113">
        <f>IF(NMM_ued!G$5=0,"",NMM_ued!G$5/G$9)</f>
        <v>4.4630339279923978E-2</v>
      </c>
      <c r="H72" s="113">
        <f>IF(NMM_ued!H$5=0,"",NMM_ued!H$5/H$9)</f>
        <v>4.3450139486910032E-2</v>
      </c>
      <c r="I72" s="113">
        <f>IF(NMM_ued!I$5=0,"",NMM_ued!I$5/I$9)</f>
        <v>4.3807218200905489E-2</v>
      </c>
      <c r="J72" s="113">
        <f>IF(NMM_ued!J$5=0,"",NMM_ued!J$5/J$9)</f>
        <v>4.259796500467912E-2</v>
      </c>
      <c r="K72" s="113">
        <f>IF(NMM_ued!K$5=0,"",NMM_ued!K$5/K$9)</f>
        <v>4.1811913991335749E-2</v>
      </c>
      <c r="L72" s="113">
        <f>IF(NMM_ued!L$5=0,"",NMM_ued!L$5/L$9)</f>
        <v>4.1658505570732744E-2</v>
      </c>
      <c r="M72" s="113">
        <f>IF(NMM_ued!M$5=0,"",NMM_ued!M$5/M$9)</f>
        <v>4.1866670183907176E-2</v>
      </c>
      <c r="N72" s="113">
        <f>IF(NMM_ued!N$5=0,"",NMM_ued!N$5/N$9)</f>
        <v>4.1530453257990652E-2</v>
      </c>
      <c r="O72" s="113">
        <f>IF(NMM_ued!O$5=0,"",NMM_ued!O$5/O$9)</f>
        <v>4.0736332258349155E-2</v>
      </c>
      <c r="P72" s="113">
        <f>IF(NMM_ued!P$5=0,"",NMM_ued!P$5/P$9)</f>
        <v>3.9335547197673008E-2</v>
      </c>
      <c r="Q72" s="113">
        <f>IF(NMM_ued!Q$5=0,"",NMM_ued!Q$5/Q$9)</f>
        <v>3.9072041686057178E-2</v>
      </c>
    </row>
    <row r="73" spans="1:17" x14ac:dyDescent="0.25">
      <c r="A73" s="180" t="s">
        <v>38</v>
      </c>
      <c r="B73" s="182">
        <f>IF(NMM_ued!B$47=0,"",NMM_ued!B$47/B$10)</f>
        <v>2.6914917997734582E-2</v>
      </c>
      <c r="C73" s="182">
        <f>IF(NMM_ued!C$47=0,"",NMM_ued!C$47/C$10)</f>
        <v>2.5495705844707742E-2</v>
      </c>
      <c r="D73" s="182">
        <f>IF(NMM_ued!D$47=0,"",NMM_ued!D$47/D$10)</f>
        <v>2.6494137129439276E-2</v>
      </c>
      <c r="E73" s="182">
        <f>IF(NMM_ued!E$47=0,"",NMM_ued!E$47/E$10)</f>
        <v>2.3870964536286225E-2</v>
      </c>
      <c r="F73" s="182">
        <f>IF(NMM_ued!F$47=0,"",NMM_ued!F$47/F$10)</f>
        <v>2.4709759094126243E-2</v>
      </c>
      <c r="G73" s="182">
        <f>IF(NMM_ued!G$47=0,"",NMM_ued!G$47/G$10)</f>
        <v>2.3022498296246672E-2</v>
      </c>
      <c r="H73" s="182">
        <f>IF(NMM_ued!H$47=0,"",NMM_ued!H$47/H$10)</f>
        <v>2.3146084008162256E-2</v>
      </c>
      <c r="I73" s="182">
        <f>IF(NMM_ued!I$47=0,"",NMM_ued!I$47/I$10)</f>
        <v>2.4024156541529632E-2</v>
      </c>
      <c r="J73" s="182">
        <f>IF(NMM_ued!J$47=0,"",NMM_ued!J$47/J$10)</f>
        <v>2.2417850502218565E-2</v>
      </c>
      <c r="K73" s="182">
        <f>IF(NMM_ued!K$47=0,"",NMM_ued!K$47/K$10)</f>
        <v>2.1599476542923872E-2</v>
      </c>
      <c r="L73" s="182">
        <f>IF(NMM_ued!L$47=0,"",NMM_ued!L$47/L$10)</f>
        <v>2.1392123723629978E-2</v>
      </c>
      <c r="M73" s="182">
        <f>IF(NMM_ued!M$47=0,"",NMM_ued!M$47/M$10)</f>
        <v>2.215809685882391E-2</v>
      </c>
      <c r="N73" s="182">
        <f>IF(NMM_ued!N$47=0,"",NMM_ued!N$47/N$10)</f>
        <v>2.1850329036429066E-2</v>
      </c>
      <c r="O73" s="182">
        <f>IF(NMM_ued!O$47=0,"",NMM_ued!O$47/O$10)</f>
        <v>2.20865871381196E-2</v>
      </c>
      <c r="P73" s="182">
        <f>IF(NMM_ued!P$47=0,"",NMM_ued!P$47/P$10)</f>
        <v>2.1453522543419288E-2</v>
      </c>
      <c r="Q73" s="182">
        <f>IF(NMM_ued!Q$47=0,"",NMM_ued!Q$47/Q$10)</f>
        <v>2.1488505747701402E-2</v>
      </c>
    </row>
    <row r="74" spans="1:17" x14ac:dyDescent="0.25">
      <c r="A74" s="108" t="s">
        <v>37</v>
      </c>
      <c r="B74" s="112">
        <f>IF(NMM_ued!B$97=0,"",NMM_ued!B$97/B$11)</f>
        <v>0.12568437362428816</v>
      </c>
      <c r="C74" s="112">
        <f>IF(NMM_ued!C$97=0,"",NMM_ued!C$97/C$11)</f>
        <v>0.12298947820863186</v>
      </c>
      <c r="D74" s="112">
        <f>IF(NMM_ued!D$97=0,"",NMM_ued!D$97/D$11)</f>
        <v>0.12127524222803907</v>
      </c>
      <c r="E74" s="112">
        <f>IF(NMM_ued!E$97=0,"",NMM_ued!E$97/E$11)</f>
        <v>0.11986108374381246</v>
      </c>
      <c r="F74" s="112">
        <f>IF(NMM_ued!F$97=0,"",NMM_ued!F$97/F$11)</f>
        <v>0.11949644548513197</v>
      </c>
      <c r="G74" s="112">
        <f>IF(NMM_ued!G$97=0,"",NMM_ued!G$97/G$11)</f>
        <v>0.11693731134636148</v>
      </c>
      <c r="H74" s="112">
        <f>IF(NMM_ued!H$97=0,"",NMM_ued!H$97/H$11)</f>
        <v>0.11461469162188673</v>
      </c>
      <c r="I74" s="112">
        <f>IF(NMM_ued!I$97=0,"",NMM_ued!I$97/I$11)</f>
        <v>0.11683268354181821</v>
      </c>
      <c r="J74" s="112">
        <f>IF(NMM_ued!J$97=0,"",NMM_ued!J$97/J$11)</f>
        <v>0.11301919846060179</v>
      </c>
      <c r="K74" s="112">
        <f>IF(NMM_ued!K$97=0,"",NMM_ued!K$97/K$11)</f>
        <v>0.11009132752091103</v>
      </c>
      <c r="L74" s="112">
        <f>IF(NMM_ued!L$97=0,"",NMM_ued!L$97/L$11)</f>
        <v>0.10838620581934137</v>
      </c>
      <c r="M74" s="112">
        <f>IF(NMM_ued!M$97=0,"",NMM_ued!M$97/M$11)</f>
        <v>0.10778813177958597</v>
      </c>
      <c r="N74" s="112">
        <f>IF(NMM_ued!N$97=0,"",NMM_ued!N$97/N$11)</f>
        <v>0.10562145014582545</v>
      </c>
      <c r="O74" s="112">
        <f>IF(NMM_ued!O$97=0,"",NMM_ued!O$97/O$11)</f>
        <v>0.10236282630492846</v>
      </c>
      <c r="P74" s="112">
        <f>IF(NMM_ued!P$97=0,"",NMM_ued!P$97/P$11)</f>
        <v>9.9928766853021517E-2</v>
      </c>
      <c r="Q74" s="112">
        <f>IF(NMM_ued!Q$97=0,"",NMM_ued!Q$97/Q$11)</f>
        <v>0.10034470828509329</v>
      </c>
    </row>
    <row r="75" spans="1:17" x14ac:dyDescent="0.25">
      <c r="A75" s="39" t="s">
        <v>61</v>
      </c>
      <c r="B75" s="111">
        <f t="shared" ref="B75:Q75" si="15">IF(B$50=0,"",B$58/B$50)</f>
        <v>5.7463438064747443</v>
      </c>
      <c r="C75" s="111">
        <f t="shared" si="15"/>
        <v>5.6363302553799359</v>
      </c>
      <c r="D75" s="111">
        <f t="shared" si="15"/>
        <v>5.6901599339859477</v>
      </c>
      <c r="E75" s="111">
        <f t="shared" si="15"/>
        <v>5.6378310842290924</v>
      </c>
      <c r="F75" s="111">
        <f t="shared" si="15"/>
        <v>5.7329260153079638</v>
      </c>
      <c r="G75" s="111">
        <f t="shared" si="15"/>
        <v>5.6441708340008727</v>
      </c>
      <c r="H75" s="111">
        <f t="shared" si="15"/>
        <v>5.8109791900328256</v>
      </c>
      <c r="I75" s="111">
        <f t="shared" si="15"/>
        <v>5.8794625814209631</v>
      </c>
      <c r="J75" s="111">
        <f t="shared" si="15"/>
        <v>5.8035162547965564</v>
      </c>
      <c r="K75" s="111">
        <f t="shared" si="15"/>
        <v>5.7675489822769057</v>
      </c>
      <c r="L75" s="111">
        <f t="shared" si="15"/>
        <v>5.7300564231862827</v>
      </c>
      <c r="M75" s="111">
        <f t="shared" si="15"/>
        <v>5.7103709190743421</v>
      </c>
      <c r="N75" s="111">
        <f t="shared" si="15"/>
        <v>5.6837964657943312</v>
      </c>
      <c r="O75" s="111">
        <f t="shared" si="15"/>
        <v>5.6485530236714014</v>
      </c>
      <c r="P75" s="111">
        <f t="shared" si="15"/>
        <v>5.7898531348587277</v>
      </c>
      <c r="Q75" s="111">
        <f t="shared" si="15"/>
        <v>5.7692135815741308</v>
      </c>
    </row>
    <row r="76" spans="1:17" x14ac:dyDescent="0.25">
      <c r="A76" s="110" t="s">
        <v>200</v>
      </c>
      <c r="B76" s="109">
        <f t="shared" ref="B76:Q76" si="16">IF(B$51=0,"",B$59/B$51)</f>
        <v>9.2615955423840308</v>
      </c>
      <c r="C76" s="109">
        <f t="shared" si="16"/>
        <v>9.3421222584839718</v>
      </c>
      <c r="D76" s="109">
        <f t="shared" si="16"/>
        <v>9.3283736784402169</v>
      </c>
      <c r="E76" s="109">
        <f t="shared" si="16"/>
        <v>9.4590447731412031</v>
      </c>
      <c r="F76" s="109">
        <f t="shared" si="16"/>
        <v>9.4762778357733026</v>
      </c>
      <c r="G76" s="109">
        <f t="shared" si="16"/>
        <v>9.6400527199975734</v>
      </c>
      <c r="H76" s="109">
        <f t="shared" si="16"/>
        <v>9.4460777765997239</v>
      </c>
      <c r="I76" s="109">
        <f t="shared" si="16"/>
        <v>9.5519074010588394</v>
      </c>
      <c r="J76" s="109">
        <f t="shared" si="16"/>
        <v>10.18155276073675</v>
      </c>
      <c r="K76" s="109">
        <f t="shared" si="16"/>
        <v>10.322242043877164</v>
      </c>
      <c r="L76" s="109">
        <f t="shared" si="16"/>
        <v>10.764633536439469</v>
      </c>
      <c r="M76" s="109">
        <f t="shared" si="16"/>
        <v>10.622090412927955</v>
      </c>
      <c r="N76" s="109">
        <f t="shared" si="16"/>
        <v>11.181697905297442</v>
      </c>
      <c r="O76" s="109">
        <f t="shared" si="16"/>
        <v>11.251075022573533</v>
      </c>
      <c r="P76" s="109">
        <f t="shared" si="16"/>
        <v>11.844463292194165</v>
      </c>
      <c r="Q76" s="109">
        <f t="shared" si="16"/>
        <v>11.576769133620624</v>
      </c>
    </row>
    <row r="77" spans="1:17" x14ac:dyDescent="0.25">
      <c r="A77" s="180" t="s">
        <v>199</v>
      </c>
      <c r="B77" s="178">
        <f t="shared" ref="B77:Q77" si="17">IF(B$52=0,"",B$60/B$52)</f>
        <v>3.1271550266481039</v>
      </c>
      <c r="C77" s="178">
        <f t="shared" si="17"/>
        <v>3.0538107327804691</v>
      </c>
      <c r="D77" s="178">
        <f t="shared" si="17"/>
        <v>3.1374978975518859</v>
      </c>
      <c r="E77" s="178">
        <f t="shared" si="17"/>
        <v>3.0730393740262989</v>
      </c>
      <c r="F77" s="178">
        <f t="shared" si="17"/>
        <v>3.1323819438866973</v>
      </c>
      <c r="G77" s="178">
        <f t="shared" si="17"/>
        <v>3.0210234646440726</v>
      </c>
      <c r="H77" s="178">
        <f t="shared" si="17"/>
        <v>3.1361318711366049</v>
      </c>
      <c r="I77" s="178">
        <f t="shared" si="17"/>
        <v>3.2485155182903798</v>
      </c>
      <c r="J77" s="178">
        <f t="shared" si="17"/>
        <v>3.0834079214973507</v>
      </c>
      <c r="K77" s="178">
        <f t="shared" si="17"/>
        <v>3.0541303727214775</v>
      </c>
      <c r="L77" s="178">
        <f t="shared" si="17"/>
        <v>3.0878294511976763</v>
      </c>
      <c r="M77" s="178">
        <f t="shared" si="17"/>
        <v>3.2003085239276512</v>
      </c>
      <c r="N77" s="178">
        <f t="shared" si="17"/>
        <v>3.1786292629882924</v>
      </c>
      <c r="O77" s="178">
        <f t="shared" si="17"/>
        <v>3.0761846573345979</v>
      </c>
      <c r="P77" s="178">
        <f t="shared" si="17"/>
        <v>3.0884296861421778</v>
      </c>
      <c r="Q77" s="178">
        <f t="shared" si="17"/>
        <v>3.1387224952271899</v>
      </c>
    </row>
    <row r="78" spans="1:17" x14ac:dyDescent="0.25">
      <c r="A78" s="108" t="s">
        <v>198</v>
      </c>
      <c r="B78" s="107">
        <f t="shared" ref="B78:Q78" si="18">IF(B$53=0,"",B$61/B$53)</f>
        <v>2.1568860375428232</v>
      </c>
      <c r="C78" s="107">
        <f t="shared" si="18"/>
        <v>2.1597386613966276</v>
      </c>
      <c r="D78" s="107">
        <f t="shared" si="18"/>
        <v>2.1442459312548494</v>
      </c>
      <c r="E78" s="107">
        <f t="shared" si="18"/>
        <v>2.1884946987953011</v>
      </c>
      <c r="F78" s="107">
        <f t="shared" si="18"/>
        <v>2.1556258219741444</v>
      </c>
      <c r="G78" s="107">
        <f t="shared" si="18"/>
        <v>2.1903537163823228</v>
      </c>
      <c r="H78" s="107">
        <f t="shared" si="18"/>
        <v>2.1361654636788443</v>
      </c>
      <c r="I78" s="107">
        <f t="shared" si="18"/>
        <v>2.122479160268294</v>
      </c>
      <c r="J78" s="107">
        <f t="shared" si="18"/>
        <v>2.1456838786044594</v>
      </c>
      <c r="K78" s="107">
        <f t="shared" si="18"/>
        <v>2.123803062476187</v>
      </c>
      <c r="L78" s="107">
        <f t="shared" si="18"/>
        <v>2.1436125153657017</v>
      </c>
      <c r="M78" s="107">
        <f t="shared" si="18"/>
        <v>2.1171275327182646</v>
      </c>
      <c r="N78" s="107">
        <f t="shared" si="18"/>
        <v>2.126857629392922</v>
      </c>
      <c r="O78" s="107">
        <f t="shared" si="18"/>
        <v>2.16866490018753</v>
      </c>
      <c r="P78" s="107">
        <f t="shared" si="18"/>
        <v>2.1560861890582848</v>
      </c>
      <c r="Q78" s="107">
        <f t="shared" si="18"/>
        <v>2.1297262022333738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20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128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39</v>
      </c>
      <c r="B5" s="96">
        <v>20747.392463326327</v>
      </c>
      <c r="C5" s="96">
        <v>19946.808803569602</v>
      </c>
      <c r="D5" s="96">
        <v>19732.78918781591</v>
      </c>
      <c r="E5" s="96">
        <v>19567.921949759068</v>
      </c>
      <c r="F5" s="96">
        <v>20347.004583990954</v>
      </c>
      <c r="G5" s="96">
        <v>19720.120551263477</v>
      </c>
      <c r="H5" s="96">
        <v>20807.905278988335</v>
      </c>
      <c r="I5" s="96">
        <v>21293.908282824548</v>
      </c>
      <c r="J5" s="96">
        <v>18680.997811423218</v>
      </c>
      <c r="K5" s="96">
        <v>14786.403360865177</v>
      </c>
      <c r="L5" s="96">
        <v>14035.921261368459</v>
      </c>
      <c r="M5" s="96">
        <v>14158.58267117156</v>
      </c>
      <c r="N5" s="96">
        <v>12357.29872314062</v>
      </c>
      <c r="O5" s="96">
        <v>11735.630770497548</v>
      </c>
      <c r="P5" s="96">
        <v>11336.977278782726</v>
      </c>
      <c r="Q5" s="96">
        <v>11568.26208634819</v>
      </c>
    </row>
    <row r="6" spans="1:17" x14ac:dyDescent="0.25">
      <c r="A6" s="132" t="s">
        <v>84</v>
      </c>
      <c r="B6" s="160">
        <v>103.79953779502367</v>
      </c>
      <c r="C6" s="160">
        <v>100.33219730363567</v>
      </c>
      <c r="D6" s="160">
        <v>99.539580758876752</v>
      </c>
      <c r="E6" s="160">
        <v>97.874750102932765</v>
      </c>
      <c r="F6" s="160">
        <v>102.0956773372108</v>
      </c>
      <c r="G6" s="160">
        <v>99.216311048283188</v>
      </c>
      <c r="H6" s="160">
        <v>104.74145803301171</v>
      </c>
      <c r="I6" s="160">
        <v>106.32166751328029</v>
      </c>
      <c r="J6" s="160">
        <v>92.385503523156501</v>
      </c>
      <c r="K6" s="160">
        <v>73.086361405531662</v>
      </c>
      <c r="L6" s="160">
        <v>69.001976436287521</v>
      </c>
      <c r="M6" s="160">
        <v>69.293504914445961</v>
      </c>
      <c r="N6" s="160">
        <v>60.65676270450578</v>
      </c>
      <c r="O6" s="160">
        <v>56.898704518720237</v>
      </c>
      <c r="P6" s="160">
        <v>54.920780887612523</v>
      </c>
      <c r="Q6" s="160">
        <v>56.107517452626936</v>
      </c>
    </row>
    <row r="7" spans="1:17" x14ac:dyDescent="0.25">
      <c r="A7" s="76" t="s">
        <v>83</v>
      </c>
      <c r="B7" s="159">
        <v>41.509289705558409</v>
      </c>
      <c r="C7" s="159">
        <v>40.122565500924452</v>
      </c>
      <c r="D7" s="159">
        <v>39.806695781078723</v>
      </c>
      <c r="E7" s="159">
        <v>39.142433894808462</v>
      </c>
      <c r="F7" s="159">
        <v>40.829143879864326</v>
      </c>
      <c r="G7" s="159">
        <v>39.677894082896579</v>
      </c>
      <c r="H7" s="159">
        <v>41.886548603807455</v>
      </c>
      <c r="I7" s="159">
        <v>42.518623869184616</v>
      </c>
      <c r="J7" s="159">
        <v>36.943454418585034</v>
      </c>
      <c r="K7" s="159">
        <v>29.224623847663075</v>
      </c>
      <c r="L7" s="159">
        <v>27.590055522532424</v>
      </c>
      <c r="M7" s="159">
        <v>27.704468878176584</v>
      </c>
      <c r="N7" s="159">
        <v>24.25083432088887</v>
      </c>
      <c r="O7" s="159">
        <v>22.748461506595419</v>
      </c>
      <c r="P7" s="159">
        <v>21.957376571983907</v>
      </c>
      <c r="Q7" s="159">
        <v>22.434064156084624</v>
      </c>
    </row>
    <row r="8" spans="1:17" x14ac:dyDescent="0.25">
      <c r="A8" s="76" t="s">
        <v>82</v>
      </c>
      <c r="B8" s="159">
        <v>176.37501095193178</v>
      </c>
      <c r="C8" s="159">
        <v>170.48222805194209</v>
      </c>
      <c r="D8" s="159">
        <v>169.14419511031468</v>
      </c>
      <c r="E8" s="159">
        <v>166.32734600406852</v>
      </c>
      <c r="F8" s="159">
        <v>173.48963503309841</v>
      </c>
      <c r="G8" s="159">
        <v>168.59868609074786</v>
      </c>
      <c r="H8" s="159">
        <v>177.98020178094208</v>
      </c>
      <c r="I8" s="159">
        <v>180.66648968355645</v>
      </c>
      <c r="J8" s="159">
        <v>156.96938006394561</v>
      </c>
      <c r="K8" s="159">
        <v>124.1674486730071</v>
      </c>
      <c r="L8" s="159">
        <v>117.21747952582818</v>
      </c>
      <c r="M8" s="159">
        <v>117.6954936537437</v>
      </c>
      <c r="N8" s="159">
        <v>103.02153051035233</v>
      </c>
      <c r="O8" s="159">
        <v>96.639635274682959</v>
      </c>
      <c r="P8" s="159">
        <v>93.277841244452404</v>
      </c>
      <c r="Q8" s="159">
        <v>95.311237069736578</v>
      </c>
    </row>
    <row r="9" spans="1:17" x14ac:dyDescent="0.25">
      <c r="A9" s="76" t="s">
        <v>81</v>
      </c>
      <c r="B9" s="159">
        <v>20.728331321651545</v>
      </c>
      <c r="C9" s="159">
        <v>20.035499199137679</v>
      </c>
      <c r="D9" s="159">
        <v>19.880506584359438</v>
      </c>
      <c r="E9" s="159">
        <v>19.552551581492626</v>
      </c>
      <c r="F9" s="159">
        <v>20.391754302382175</v>
      </c>
      <c r="G9" s="159">
        <v>19.817371200406544</v>
      </c>
      <c r="H9" s="159">
        <v>20.918187778410644</v>
      </c>
      <c r="I9" s="159">
        <v>21.234204094273551</v>
      </c>
      <c r="J9" s="159">
        <v>18.444859732598587</v>
      </c>
      <c r="K9" s="159">
        <v>14.587510137457551</v>
      </c>
      <c r="L9" s="159">
        <v>13.768190131309765</v>
      </c>
      <c r="M9" s="159">
        <v>13.81990172008377</v>
      </c>
      <c r="N9" s="159">
        <v>12.095740258160845</v>
      </c>
      <c r="O9" s="159">
        <v>11.346680001066003</v>
      </c>
      <c r="P9" s="159">
        <v>10.951348828339171</v>
      </c>
      <c r="Q9" s="159">
        <v>11.194675015626943</v>
      </c>
    </row>
    <row r="10" spans="1:17" x14ac:dyDescent="0.25">
      <c r="A10" s="129" t="s">
        <v>80</v>
      </c>
      <c r="B10" s="158">
        <v>58.993395250518795</v>
      </c>
      <c r="C10" s="158">
        <v>57.324328217270633</v>
      </c>
      <c r="D10" s="158">
        <v>56.906150906231154</v>
      </c>
      <c r="E10" s="158">
        <v>55.852039026840224</v>
      </c>
      <c r="F10" s="158">
        <v>57.943571641760705</v>
      </c>
      <c r="G10" s="158">
        <v>56.959644102785944</v>
      </c>
      <c r="H10" s="158">
        <v>60.219262456366835</v>
      </c>
      <c r="I10" s="158">
        <v>60.743661886925949</v>
      </c>
      <c r="J10" s="158">
        <v>53.324439305171545</v>
      </c>
      <c r="K10" s="158">
        <v>42.372404820371912</v>
      </c>
      <c r="L10" s="158">
        <v>39.99181194449573</v>
      </c>
      <c r="M10" s="158">
        <v>39.933379418704675</v>
      </c>
      <c r="N10" s="158">
        <v>34.960983377843441</v>
      </c>
      <c r="O10" s="158">
        <v>32.602482953887431</v>
      </c>
      <c r="P10" s="158">
        <v>31.312315546393123</v>
      </c>
      <c r="Q10" s="158">
        <v>31.738517495909463</v>
      </c>
    </row>
    <row r="11" spans="1:17" x14ac:dyDescent="0.25">
      <c r="A11" s="92" t="s">
        <v>126</v>
      </c>
      <c r="B11" s="91">
        <v>11.023605615384536</v>
      </c>
      <c r="C11" s="91">
        <v>11.464865643454129</v>
      </c>
      <c r="D11" s="91">
        <v>11.175301671892303</v>
      </c>
      <c r="E11" s="91">
        <v>11.151209956392293</v>
      </c>
      <c r="F11" s="91">
        <v>11.575307983046471</v>
      </c>
      <c r="G11" s="91">
        <v>11.37339571611804</v>
      </c>
      <c r="H11" s="91">
        <v>11.990458825343698</v>
      </c>
      <c r="I11" s="91">
        <v>12.060422912174509</v>
      </c>
      <c r="J11" s="91">
        <v>10.578844615644227</v>
      </c>
      <c r="K11" s="91">
        <v>8.4103342312700473</v>
      </c>
      <c r="L11" s="91">
        <v>7.9349498917075278</v>
      </c>
      <c r="M11" s="91">
        <v>7.9181711242078503</v>
      </c>
      <c r="N11" s="91">
        <v>6.7772302638784989</v>
      </c>
      <c r="O11" s="91">
        <v>6.3806315783310978</v>
      </c>
      <c r="P11" s="91">
        <v>6.1051161613376488</v>
      </c>
      <c r="Q11" s="91">
        <v>6.3465719183087437</v>
      </c>
    </row>
    <row r="12" spans="1:17" x14ac:dyDescent="0.25">
      <c r="A12" s="92" t="s">
        <v>27</v>
      </c>
      <c r="B12" s="91">
        <v>17.663446771853177</v>
      </c>
      <c r="C12" s="91">
        <v>17.17266810428433</v>
      </c>
      <c r="D12" s="91">
        <v>17.035343099126017</v>
      </c>
      <c r="E12" s="91">
        <v>16.666754175440545</v>
      </c>
      <c r="F12" s="91">
        <v>17.315988453551459</v>
      </c>
      <c r="G12" s="91">
        <v>17.027114975194284</v>
      </c>
      <c r="H12" s="91">
        <v>18.067807326901672</v>
      </c>
      <c r="I12" s="91">
        <v>18.197126521739204</v>
      </c>
      <c r="J12" s="91">
        <v>15.978561957954213</v>
      </c>
      <c r="K12" s="91">
        <v>12.704328107949504</v>
      </c>
      <c r="L12" s="91">
        <v>12.01947111431504</v>
      </c>
      <c r="M12" s="91">
        <v>12.048708302806858</v>
      </c>
      <c r="N12" s="91">
        <v>10.573604739038977</v>
      </c>
      <c r="O12" s="91">
        <v>9.8308836893992204</v>
      </c>
      <c r="P12" s="91">
        <v>9.4493990317374461</v>
      </c>
      <c r="Q12" s="91">
        <v>9.574001882182344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9.5989244878764354E-2</v>
      </c>
      <c r="F13" s="91">
        <v>6.7031726528362687E-2</v>
      </c>
      <c r="G13" s="91">
        <v>9.2665522195735969E-2</v>
      </c>
      <c r="H13" s="91">
        <v>6.7874416864915438E-2</v>
      </c>
      <c r="I13" s="91">
        <v>8.5743196632850016E-2</v>
      </c>
      <c r="J13" s="91">
        <v>9.1619649222178162E-2</v>
      </c>
      <c r="K13" s="91">
        <v>0.12389950744442696</v>
      </c>
      <c r="L13" s="91">
        <v>0.10407128535043099</v>
      </c>
      <c r="M13" s="91">
        <v>8.5921979589151792E-2</v>
      </c>
      <c r="N13" s="91">
        <v>3.9202872621280443E-2</v>
      </c>
      <c r="O13" s="91">
        <v>5.6700156938276113E-3</v>
      </c>
      <c r="P13" s="91">
        <v>5.8315355475025794E-3</v>
      </c>
      <c r="Q13" s="91">
        <v>5.6579043657590542E-3</v>
      </c>
    </row>
    <row r="14" spans="1:17" x14ac:dyDescent="0.25">
      <c r="A14" s="92" t="s">
        <v>22</v>
      </c>
      <c r="B14" s="157">
        <v>30.306342863281074</v>
      </c>
      <c r="C14" s="157">
        <v>28.686794469532174</v>
      </c>
      <c r="D14" s="157">
        <v>28.695506135212835</v>
      </c>
      <c r="E14" s="157">
        <v>27.93808565012862</v>
      </c>
      <c r="F14" s="157">
        <v>28.985243478634423</v>
      </c>
      <c r="G14" s="157">
        <v>28.466467889277876</v>
      </c>
      <c r="H14" s="157">
        <v>30.093121887256547</v>
      </c>
      <c r="I14" s="157">
        <v>30.400369256379388</v>
      </c>
      <c r="J14" s="157">
        <v>26.675413082350921</v>
      </c>
      <c r="K14" s="157">
        <v>21.133842973707925</v>
      </c>
      <c r="L14" s="157">
        <v>19.933319653122734</v>
      </c>
      <c r="M14" s="157">
        <v>19.880578012100806</v>
      </c>
      <c r="N14" s="157">
        <v>17.570945502304692</v>
      </c>
      <c r="O14" s="157">
        <v>16.385297670463288</v>
      </c>
      <c r="P14" s="157">
        <v>15.751968817770523</v>
      </c>
      <c r="Q14" s="157">
        <v>15.81228579105262</v>
      </c>
    </row>
    <row r="15" spans="1:17" x14ac:dyDescent="0.25">
      <c r="A15" s="156" t="s">
        <v>215</v>
      </c>
      <c r="B15" s="155">
        <v>689.15474786662548</v>
      </c>
      <c r="C15" s="155">
        <v>664.33288515493859</v>
      </c>
      <c r="D15" s="155">
        <v>657.97081451062775</v>
      </c>
      <c r="E15" s="155">
        <v>649.0643255056325</v>
      </c>
      <c r="F15" s="155">
        <v>678.21372608242586</v>
      </c>
      <c r="G15" s="155">
        <v>658.33791902807434</v>
      </c>
      <c r="H15" s="155">
        <v>684.62203453698885</v>
      </c>
      <c r="I15" s="155">
        <v>707.34653636333405</v>
      </c>
      <c r="J15" s="155">
        <v>616.53688208227868</v>
      </c>
      <c r="K15" s="155">
        <v>483.12993595753346</v>
      </c>
      <c r="L15" s="155">
        <v>462.32401725267738</v>
      </c>
      <c r="M15" s="155">
        <v>462.5313264030429</v>
      </c>
      <c r="N15" s="155">
        <v>411.37160617320876</v>
      </c>
      <c r="O15" s="155">
        <v>387.74920355118678</v>
      </c>
      <c r="P15" s="155">
        <v>372.93540843842885</v>
      </c>
      <c r="Q15" s="155">
        <v>381.19719513336054</v>
      </c>
    </row>
    <row r="16" spans="1:17" x14ac:dyDescent="0.25">
      <c r="A16" s="156" t="s">
        <v>214</v>
      </c>
      <c r="B16" s="204">
        <v>7269.257757907104</v>
      </c>
      <c r="C16" s="204">
        <v>6985.4247881749206</v>
      </c>
      <c r="D16" s="204">
        <v>6908.7019605373353</v>
      </c>
      <c r="E16" s="204">
        <v>6853.6629330494179</v>
      </c>
      <c r="F16" s="204">
        <v>7122.6477257265842</v>
      </c>
      <c r="G16" s="204">
        <v>6900.3311450877172</v>
      </c>
      <c r="H16" s="204">
        <v>7284.9340874837353</v>
      </c>
      <c r="I16" s="204">
        <v>7458.3158197783214</v>
      </c>
      <c r="J16" s="204">
        <v>6547.824908980615</v>
      </c>
      <c r="K16" s="204">
        <v>5180.1974335931664</v>
      </c>
      <c r="L16" s="204">
        <v>4920.1193626590693</v>
      </c>
      <c r="M16" s="204">
        <v>4967.8205612125512</v>
      </c>
      <c r="N16" s="204">
        <v>4332.848309021866</v>
      </c>
      <c r="O16" s="204">
        <v>4115.3540209484299</v>
      </c>
      <c r="P16" s="204">
        <v>3993.6652363392186</v>
      </c>
      <c r="Q16" s="204">
        <v>4101.4040977162631</v>
      </c>
    </row>
    <row r="17" spans="1:17" x14ac:dyDescent="0.25">
      <c r="A17" s="152" t="s">
        <v>228</v>
      </c>
      <c r="B17" s="151">
        <v>6686.021324935773</v>
      </c>
      <c r="C17" s="151">
        <v>6439.771705437618</v>
      </c>
      <c r="D17" s="151">
        <v>6376.453991187781</v>
      </c>
      <c r="E17" s="151">
        <v>6318.8123088937409</v>
      </c>
      <c r="F17" s="151">
        <v>6568.0463305982466</v>
      </c>
      <c r="G17" s="151">
        <v>6360.3213456493231</v>
      </c>
      <c r="H17" s="151">
        <v>6711.0516761604467</v>
      </c>
      <c r="I17" s="151">
        <v>6861.9630737743691</v>
      </c>
      <c r="J17" s="151">
        <v>6015.4114810001265</v>
      </c>
      <c r="K17" s="151">
        <v>4753.5651031201924</v>
      </c>
      <c r="L17" s="151">
        <v>4508.4718274864863</v>
      </c>
      <c r="M17" s="151">
        <v>4538.7737917005579</v>
      </c>
      <c r="N17" s="151">
        <v>3965.0425473695332</v>
      </c>
      <c r="O17" s="151">
        <v>3768.8463920566323</v>
      </c>
      <c r="P17" s="151">
        <v>3636.5535468645862</v>
      </c>
      <c r="Q17" s="151">
        <v>3713.5233104126442</v>
      </c>
    </row>
    <row r="18" spans="1:17" x14ac:dyDescent="0.25">
      <c r="A18" s="154" t="s">
        <v>34</v>
      </c>
      <c r="B18" s="83">
        <v>2287.7743733298753</v>
      </c>
      <c r="C18" s="83">
        <v>1973.9901781628239</v>
      </c>
      <c r="D18" s="83">
        <v>1782.2304337412359</v>
      </c>
      <c r="E18" s="83">
        <v>1193.6439009250046</v>
      </c>
      <c r="F18" s="83">
        <v>1130.628806740682</v>
      </c>
      <c r="G18" s="83">
        <v>789.44317921353183</v>
      </c>
      <c r="H18" s="83">
        <v>884.25908708416637</v>
      </c>
      <c r="I18" s="83">
        <v>1062.6874627036334</v>
      </c>
      <c r="J18" s="83">
        <v>863.69305060618728</v>
      </c>
      <c r="K18" s="83">
        <v>470.93337476271824</v>
      </c>
      <c r="L18" s="83">
        <v>434.46311150954381</v>
      </c>
      <c r="M18" s="83">
        <v>498.79259498632979</v>
      </c>
      <c r="N18" s="83">
        <v>406.62857211594724</v>
      </c>
      <c r="O18" s="83">
        <v>353.21321383371094</v>
      </c>
      <c r="P18" s="83">
        <v>366.94391144515333</v>
      </c>
      <c r="Q18" s="83">
        <v>417.26025035150417</v>
      </c>
    </row>
    <row r="19" spans="1:17" x14ac:dyDescent="0.25">
      <c r="A19" s="154" t="s">
        <v>31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126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30</v>
      </c>
      <c r="B21" s="208">
        <v>159.20799979174137</v>
      </c>
      <c r="C21" s="208">
        <v>124.19938575688951</v>
      </c>
      <c r="D21" s="208">
        <v>69.752406146699713</v>
      </c>
      <c r="E21" s="208">
        <v>48.513802585036927</v>
      </c>
      <c r="F21" s="208">
        <v>10.526035758904515</v>
      </c>
      <c r="G21" s="208">
        <v>11.36123450884484</v>
      </c>
      <c r="H21" s="208">
        <v>47.680491552672436</v>
      </c>
      <c r="I21" s="208">
        <v>19.567912902400337</v>
      </c>
      <c r="J21" s="208">
        <v>22.890481356410017</v>
      </c>
      <c r="K21" s="208">
        <v>14.883444087483049</v>
      </c>
      <c r="L21" s="208">
        <v>14.038197338060074</v>
      </c>
      <c r="M21" s="208">
        <v>11.701985779365646</v>
      </c>
      <c r="N21" s="208">
        <v>7.1132816794813856</v>
      </c>
      <c r="O21" s="208">
        <v>4.0541844155738627</v>
      </c>
      <c r="P21" s="208">
        <v>3.6420726161173818</v>
      </c>
      <c r="Q21" s="208">
        <v>4.1299218558024258</v>
      </c>
    </row>
    <row r="22" spans="1:17" x14ac:dyDescent="0.25">
      <c r="A22" s="154" t="s">
        <v>29</v>
      </c>
      <c r="B22" s="208">
        <v>3918.7091381298806</v>
      </c>
      <c r="C22" s="208">
        <v>4088.2401922856984</v>
      </c>
      <c r="D22" s="208">
        <v>4313.0915829580435</v>
      </c>
      <c r="E22" s="208">
        <v>4382.2981242037813</v>
      </c>
      <c r="F22" s="208">
        <v>4609.6558387279747</v>
      </c>
      <c r="G22" s="208">
        <v>4740.7566313616753</v>
      </c>
      <c r="H22" s="208">
        <v>4743.9705336502011</v>
      </c>
      <c r="I22" s="208">
        <v>4742.6540111559761</v>
      </c>
      <c r="J22" s="208">
        <v>4058.5531617714005</v>
      </c>
      <c r="K22" s="208">
        <v>3215.6566611637472</v>
      </c>
      <c r="L22" s="208">
        <v>2932.0339659170259</v>
      </c>
      <c r="M22" s="208">
        <v>2736.9846928772499</v>
      </c>
      <c r="N22" s="208">
        <v>2380.4385583511821</v>
      </c>
      <c r="O22" s="208">
        <v>2260.838015865992</v>
      </c>
      <c r="P22" s="208">
        <v>2123.5720477539871</v>
      </c>
      <c r="Q22" s="208">
        <v>2107.6564026235214</v>
      </c>
    </row>
    <row r="23" spans="1:17" x14ac:dyDescent="0.25">
      <c r="A23" s="154" t="s">
        <v>27</v>
      </c>
      <c r="B23" s="208">
        <v>3.7216667415793196</v>
      </c>
      <c r="C23" s="208">
        <v>3.6990089229875629</v>
      </c>
      <c r="D23" s="208">
        <v>23.51995651802256</v>
      </c>
      <c r="E23" s="208">
        <v>10.189135389560338</v>
      </c>
      <c r="F23" s="208">
        <v>8.8631043161844953</v>
      </c>
      <c r="G23" s="208">
        <v>13.970386223563823</v>
      </c>
      <c r="H23" s="208">
        <v>11.609966114117583</v>
      </c>
      <c r="I23" s="208">
        <v>0</v>
      </c>
      <c r="J23" s="208">
        <v>4.7799362217493702</v>
      </c>
      <c r="K23" s="208">
        <v>5.6295864096331485</v>
      </c>
      <c r="L23" s="208">
        <v>0.3767983300322566</v>
      </c>
      <c r="M23" s="208">
        <v>0</v>
      </c>
      <c r="N23" s="208">
        <v>0</v>
      </c>
      <c r="O23" s="208">
        <v>8.1558885563535473</v>
      </c>
      <c r="P23" s="208">
        <v>0</v>
      </c>
      <c r="Q23" s="208">
        <v>3.2491038241865482</v>
      </c>
    </row>
    <row r="24" spans="1:17" x14ac:dyDescent="0.25">
      <c r="A24" s="154" t="s">
        <v>87</v>
      </c>
      <c r="B24" s="208">
        <v>316.60814694269561</v>
      </c>
      <c r="C24" s="208">
        <v>249.64294030921795</v>
      </c>
      <c r="D24" s="208">
        <v>187.85961182377949</v>
      </c>
      <c r="E24" s="208">
        <v>684.16734579035767</v>
      </c>
      <c r="F24" s="208">
        <v>808.3725450545013</v>
      </c>
      <c r="G24" s="208">
        <v>804.78991434170644</v>
      </c>
      <c r="H24" s="208">
        <v>1023.5315977592898</v>
      </c>
      <c r="I24" s="208">
        <v>1037.0536870123574</v>
      </c>
      <c r="J24" s="208">
        <v>1065.4948510443783</v>
      </c>
      <c r="K24" s="208">
        <v>1046.4620366966119</v>
      </c>
      <c r="L24" s="208">
        <v>1127.559754391825</v>
      </c>
      <c r="M24" s="208">
        <v>1291.2945180576121</v>
      </c>
      <c r="N24" s="208">
        <v>1170.862135222922</v>
      </c>
      <c r="O24" s="208">
        <v>1142.5850893850018</v>
      </c>
      <c r="P24" s="208">
        <v>1142.3955150493282</v>
      </c>
      <c r="Q24" s="208">
        <v>1181.2276317576293</v>
      </c>
    </row>
    <row r="25" spans="1:17" x14ac:dyDescent="0.25">
      <c r="A25" s="152" t="s">
        <v>227</v>
      </c>
      <c r="B25" s="264">
        <v>583.23643297133196</v>
      </c>
      <c r="C25" s="264">
        <v>545.65308273730363</v>
      </c>
      <c r="D25" s="264">
        <v>532.24796934955293</v>
      </c>
      <c r="E25" s="264">
        <v>534.85062415567666</v>
      </c>
      <c r="F25" s="264">
        <v>554.6013951283378</v>
      </c>
      <c r="G25" s="264">
        <v>540.00979943839525</v>
      </c>
      <c r="H25" s="264">
        <v>573.88241132328847</v>
      </c>
      <c r="I25" s="264">
        <v>596.35274600395292</v>
      </c>
      <c r="J25" s="264">
        <v>532.4134279804897</v>
      </c>
      <c r="K25" s="264">
        <v>426.63233047297371</v>
      </c>
      <c r="L25" s="264">
        <v>411.64753517258288</v>
      </c>
      <c r="M25" s="264">
        <v>429.04676951199269</v>
      </c>
      <c r="N25" s="264">
        <v>367.80576165233271</v>
      </c>
      <c r="O25" s="264">
        <v>346.50762889179867</v>
      </c>
      <c r="P25" s="264">
        <v>357.11168947463369</v>
      </c>
      <c r="Q25" s="264">
        <v>387.88078730361843</v>
      </c>
    </row>
    <row r="26" spans="1:17" x14ac:dyDescent="0.25">
      <c r="A26" s="150" t="s">
        <v>34</v>
      </c>
      <c r="B26" s="87">
        <v>357.32440093502657</v>
      </c>
      <c r="C26" s="87">
        <v>329.35284713150946</v>
      </c>
      <c r="D26" s="87">
        <v>323.52592479094693</v>
      </c>
      <c r="E26" s="87">
        <v>375.64435498717296</v>
      </c>
      <c r="F26" s="87">
        <v>335.45941229256681</v>
      </c>
      <c r="G26" s="87">
        <v>335.90892518862063</v>
      </c>
      <c r="H26" s="87">
        <v>315.52249345019891</v>
      </c>
      <c r="I26" s="87">
        <v>406.71649393513826</v>
      </c>
      <c r="J26" s="87">
        <v>379.58228782829156</v>
      </c>
      <c r="K26" s="87">
        <v>262.25562639670943</v>
      </c>
      <c r="L26" s="87">
        <v>254.84853174142401</v>
      </c>
      <c r="M26" s="87">
        <v>284.52830196065105</v>
      </c>
      <c r="N26" s="87">
        <v>217.38783909897811</v>
      </c>
      <c r="O26" s="87">
        <v>217.97094026782617</v>
      </c>
      <c r="P26" s="87">
        <v>213.22937537546534</v>
      </c>
      <c r="Q26" s="87">
        <v>217.86347623387928</v>
      </c>
    </row>
    <row r="27" spans="1:17" x14ac:dyDescent="0.25">
      <c r="A27" s="150" t="s">
        <v>32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126</v>
      </c>
      <c r="B29" s="87">
        <v>0</v>
      </c>
      <c r="C29" s="87">
        <v>0</v>
      </c>
      <c r="D29" s="87">
        <v>0</v>
      </c>
      <c r="E29" s="87">
        <v>1.01182183152922E-3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30</v>
      </c>
      <c r="B30" s="87">
        <v>70.610270726927226</v>
      </c>
      <c r="C30" s="87">
        <v>46.482793744992783</v>
      </c>
      <c r="D30" s="87">
        <v>57.659774457988064</v>
      </c>
      <c r="E30" s="87">
        <v>41.594985116493874</v>
      </c>
      <c r="F30" s="87">
        <v>41.482676683934848</v>
      </c>
      <c r="G30" s="87">
        <v>49.631792773316889</v>
      </c>
      <c r="H30" s="87">
        <v>59.976324414349186</v>
      </c>
      <c r="I30" s="87">
        <v>24.730764075054488</v>
      </c>
      <c r="J30" s="87">
        <v>18.525713106844819</v>
      </c>
      <c r="K30" s="87">
        <v>42.673738935893397</v>
      </c>
      <c r="L30" s="87">
        <v>19.702801960939649</v>
      </c>
      <c r="M30" s="87">
        <v>2.8282842969434472</v>
      </c>
      <c r="N30" s="87">
        <v>13.714421792545691</v>
      </c>
      <c r="O30" s="87">
        <v>10.511377240398094</v>
      </c>
      <c r="P30" s="87">
        <v>10.256326453278787</v>
      </c>
      <c r="Q30" s="87">
        <v>10.421433868295416</v>
      </c>
    </row>
    <row r="31" spans="1:17" x14ac:dyDescent="0.25">
      <c r="A31" s="150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27</v>
      </c>
      <c r="B32" s="87">
        <v>0</v>
      </c>
      <c r="C32" s="87">
        <v>0</v>
      </c>
      <c r="D32" s="87">
        <v>0</v>
      </c>
      <c r="E32" s="87">
        <v>4.6282316933790375E-2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26</v>
      </c>
      <c r="B33" s="87">
        <v>65.529572309660296</v>
      </c>
      <c r="C33" s="87">
        <v>81.122868047123617</v>
      </c>
      <c r="D33" s="87">
        <v>76.631143663467995</v>
      </c>
      <c r="E33" s="87">
        <v>42.743786703480552</v>
      </c>
      <c r="F33" s="87">
        <v>59.279928374120203</v>
      </c>
      <c r="G33" s="87">
        <v>56.83286510108713</v>
      </c>
      <c r="H33" s="87">
        <v>61.932183399279367</v>
      </c>
      <c r="I33" s="87">
        <v>65.822133106010597</v>
      </c>
      <c r="J33" s="87">
        <v>61.106169999999999</v>
      </c>
      <c r="K33" s="87">
        <v>43.827634255714933</v>
      </c>
      <c r="L33" s="87">
        <v>57.355246408988123</v>
      </c>
      <c r="M33" s="87">
        <v>64.112963576846838</v>
      </c>
      <c r="N33" s="87">
        <v>59.379328097809321</v>
      </c>
      <c r="O33" s="87">
        <v>55.110278032522451</v>
      </c>
      <c r="P33" s="87">
        <v>63.251821457192548</v>
      </c>
      <c r="Q33" s="87">
        <v>59.133634977539913</v>
      </c>
    </row>
    <row r="34" spans="1:17" x14ac:dyDescent="0.25">
      <c r="A34" s="150" t="s">
        <v>87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23</v>
      </c>
      <c r="B35" s="87">
        <v>89.772188999717898</v>
      </c>
      <c r="C35" s="87">
        <v>88.694573813677593</v>
      </c>
      <c r="D35" s="87">
        <v>74.431126437149942</v>
      </c>
      <c r="E35" s="87">
        <v>74.820203209764088</v>
      </c>
      <c r="F35" s="87">
        <v>118.37937777771609</v>
      </c>
      <c r="G35" s="87">
        <v>97.636216375370481</v>
      </c>
      <c r="H35" s="87">
        <v>136.4514100594609</v>
      </c>
      <c r="I35" s="87">
        <v>99.083354887749806</v>
      </c>
      <c r="J35" s="87">
        <v>73.199257045353463</v>
      </c>
      <c r="K35" s="87">
        <v>77.875330884655938</v>
      </c>
      <c r="L35" s="87">
        <v>79.74095506123102</v>
      </c>
      <c r="M35" s="87">
        <v>77.577219677551327</v>
      </c>
      <c r="N35" s="87">
        <v>77.324172662999615</v>
      </c>
      <c r="O35" s="87">
        <v>62.915033351051875</v>
      </c>
      <c r="P35" s="87">
        <v>70.374166188697046</v>
      </c>
      <c r="Q35" s="87">
        <v>100.46224222390379</v>
      </c>
    </row>
    <row r="36" spans="1:17" x14ac:dyDescent="0.25">
      <c r="A36" s="156" t="s">
        <v>213</v>
      </c>
      <c r="B36" s="204">
        <v>11751.44854082623</v>
      </c>
      <c r="C36" s="204">
        <v>11295.848286285136</v>
      </c>
      <c r="D36" s="204">
        <v>11174.753516517392</v>
      </c>
      <c r="E36" s="204">
        <v>11083.83152387854</v>
      </c>
      <c r="F36" s="204">
        <v>11525.425891578272</v>
      </c>
      <c r="G36" s="204">
        <v>11170.287668724908</v>
      </c>
      <c r="H36" s="204">
        <v>11793.192036387214</v>
      </c>
      <c r="I36" s="204">
        <v>12061.470484480156</v>
      </c>
      <c r="J36" s="204">
        <v>10584.66324021434</v>
      </c>
      <c r="K36" s="204">
        <v>8386.2929571722234</v>
      </c>
      <c r="L36" s="204">
        <v>7955.7390489224563</v>
      </c>
      <c r="M36" s="204">
        <v>8029.3433583240976</v>
      </c>
      <c r="N36" s="204">
        <v>7000.8522725845851</v>
      </c>
      <c r="O36" s="204">
        <v>6651.6296918201197</v>
      </c>
      <c r="P36" s="204">
        <v>6411.9410471606498</v>
      </c>
      <c r="Q36" s="204">
        <v>6515.4848133078949</v>
      </c>
    </row>
    <row r="37" spans="1:17" x14ac:dyDescent="0.25">
      <c r="A37" s="84" t="s">
        <v>34</v>
      </c>
      <c r="B37" s="83">
        <v>4592.0933304391456</v>
      </c>
      <c r="C37" s="83">
        <v>4060.0274133570833</v>
      </c>
      <c r="D37" s="83">
        <v>3506.6631841611506</v>
      </c>
      <c r="E37" s="83">
        <v>4001.8481224811139</v>
      </c>
      <c r="F37" s="83">
        <v>3813.9780917777152</v>
      </c>
      <c r="G37" s="83">
        <v>3553.9530114625554</v>
      </c>
      <c r="H37" s="83">
        <v>3797.2627057583554</v>
      </c>
      <c r="I37" s="83">
        <v>4537.5731817458036</v>
      </c>
      <c r="J37" s="83">
        <v>3631.6143992882876</v>
      </c>
      <c r="K37" s="83">
        <v>3038.139718961595</v>
      </c>
      <c r="L37" s="83">
        <v>2932.9015278117276</v>
      </c>
      <c r="M37" s="83">
        <v>3218.6074362614245</v>
      </c>
      <c r="N37" s="83">
        <v>2933.9510586226752</v>
      </c>
      <c r="O37" s="83">
        <v>2178.1996460623968</v>
      </c>
      <c r="P37" s="83">
        <v>2105.6398343547712</v>
      </c>
      <c r="Q37" s="83">
        <v>1941.8682725229519</v>
      </c>
    </row>
    <row r="38" spans="1:17" x14ac:dyDescent="0.25">
      <c r="A38" s="84" t="s">
        <v>31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126</v>
      </c>
      <c r="B39" s="208">
        <v>103.70172048259124</v>
      </c>
      <c r="C39" s="208">
        <v>12.649180686056271</v>
      </c>
      <c r="D39" s="208">
        <v>3.7990007910708332</v>
      </c>
      <c r="E39" s="208">
        <v>37.141592306710244</v>
      </c>
      <c r="F39" s="208">
        <v>42.652201161861107</v>
      </c>
      <c r="G39" s="208">
        <v>3.2743805647207558</v>
      </c>
      <c r="H39" s="208">
        <v>3.2929598148350769</v>
      </c>
      <c r="I39" s="208">
        <v>9.50350909079134E-14</v>
      </c>
      <c r="J39" s="208">
        <v>3.3750779948604759E-14</v>
      </c>
      <c r="K39" s="208">
        <v>0</v>
      </c>
      <c r="L39" s="208">
        <v>4.6629367034256575E-15</v>
      </c>
      <c r="M39" s="208">
        <v>3.0198066269804258E-14</v>
      </c>
      <c r="N39" s="208">
        <v>3.3528735343679728E-14</v>
      </c>
      <c r="O39" s="208">
        <v>2.9973381084777628</v>
      </c>
      <c r="P39" s="208">
        <v>1.5730766436725716</v>
      </c>
      <c r="Q39" s="208">
        <v>5.6843418860808015E-14</v>
      </c>
    </row>
    <row r="40" spans="1:17" x14ac:dyDescent="0.25">
      <c r="A40" s="84" t="s">
        <v>30</v>
      </c>
      <c r="B40" s="208">
        <v>2319.8296438401421</v>
      </c>
      <c r="C40" s="208">
        <v>2004.0755533663751</v>
      </c>
      <c r="D40" s="208">
        <v>1900.7628510913278</v>
      </c>
      <c r="E40" s="208">
        <v>1183.6200874365509</v>
      </c>
      <c r="F40" s="208">
        <v>903.21794480881101</v>
      </c>
      <c r="G40" s="208">
        <v>890.17786626822317</v>
      </c>
      <c r="H40" s="208">
        <v>1145.5494889129384</v>
      </c>
      <c r="I40" s="208">
        <v>848.03119138135139</v>
      </c>
      <c r="J40" s="208">
        <v>661.09053023711976</v>
      </c>
      <c r="K40" s="208">
        <v>467.28171942972591</v>
      </c>
      <c r="L40" s="208">
        <v>415.79168383866141</v>
      </c>
      <c r="M40" s="208">
        <v>355.97650705041423</v>
      </c>
      <c r="N40" s="208">
        <v>252.20328088410116</v>
      </c>
      <c r="O40" s="208">
        <v>151.82767121612946</v>
      </c>
      <c r="P40" s="208">
        <v>119.70724091676927</v>
      </c>
      <c r="Q40" s="208">
        <v>152.83569009574688</v>
      </c>
    </row>
    <row r="41" spans="1:17" x14ac:dyDescent="0.25">
      <c r="A41" s="84" t="s">
        <v>29</v>
      </c>
      <c r="B41" s="208">
        <v>2174.154551569703</v>
      </c>
      <c r="C41" s="208">
        <v>2721.9460698584157</v>
      </c>
      <c r="D41" s="208">
        <v>2941.939904558843</v>
      </c>
      <c r="E41" s="208">
        <v>3536.9139178950491</v>
      </c>
      <c r="F41" s="208">
        <v>4402.3806920443858</v>
      </c>
      <c r="G41" s="208">
        <v>4281.6222220309573</v>
      </c>
      <c r="H41" s="208">
        <v>4069.6989746461281</v>
      </c>
      <c r="I41" s="208">
        <v>3749.7777277286082</v>
      </c>
      <c r="J41" s="208">
        <v>4154.8867731432883</v>
      </c>
      <c r="K41" s="208">
        <v>2927.4696564308756</v>
      </c>
      <c r="L41" s="208">
        <v>2764.1561936113162</v>
      </c>
      <c r="M41" s="208">
        <v>2495.4083672853121</v>
      </c>
      <c r="N41" s="208">
        <v>2225.1439517016565</v>
      </c>
      <c r="O41" s="208">
        <v>2104.6383039112716</v>
      </c>
      <c r="P41" s="208">
        <v>1758.4837021531914</v>
      </c>
      <c r="Q41" s="208">
        <v>1928.6601288638069</v>
      </c>
    </row>
    <row r="42" spans="1:17" x14ac:dyDescent="0.25">
      <c r="A42" s="84" t="s">
        <v>27</v>
      </c>
      <c r="B42" s="208">
        <v>1789.0275618200139</v>
      </c>
      <c r="C42" s="208">
        <v>1730.5729093264213</v>
      </c>
      <c r="D42" s="208">
        <v>1992.0133277387761</v>
      </c>
      <c r="E42" s="208">
        <v>1537.7465583941175</v>
      </c>
      <c r="F42" s="208">
        <v>1646.2433525254928</v>
      </c>
      <c r="G42" s="208">
        <v>1434.4324581987821</v>
      </c>
      <c r="H42" s="208">
        <v>1827.871263123697</v>
      </c>
      <c r="I42" s="208">
        <v>1425.8647789733818</v>
      </c>
      <c r="J42" s="208">
        <v>854.39216919085095</v>
      </c>
      <c r="K42" s="208">
        <v>449.45256526505153</v>
      </c>
      <c r="L42" s="208">
        <v>343.0249647078511</v>
      </c>
      <c r="M42" s="208">
        <v>516.14802291414162</v>
      </c>
      <c r="N42" s="208">
        <v>279.39019921532349</v>
      </c>
      <c r="O42" s="208">
        <v>550.31813004428136</v>
      </c>
      <c r="P42" s="208">
        <v>403.79442742591863</v>
      </c>
      <c r="Q42" s="208">
        <v>747.6510482983465</v>
      </c>
    </row>
    <row r="43" spans="1:17" x14ac:dyDescent="0.25">
      <c r="A43" s="84" t="s">
        <v>87</v>
      </c>
      <c r="B43" s="208">
        <v>772.6417326746332</v>
      </c>
      <c r="C43" s="208">
        <v>766.57715969078208</v>
      </c>
      <c r="D43" s="208">
        <v>829.57524817622061</v>
      </c>
      <c r="E43" s="208">
        <v>786.56124536500249</v>
      </c>
      <c r="F43" s="208">
        <v>716.95360926000399</v>
      </c>
      <c r="G43" s="208">
        <v>1006.8277301996687</v>
      </c>
      <c r="H43" s="208">
        <v>949.51664413125525</v>
      </c>
      <c r="I43" s="208">
        <v>1500.2236046510134</v>
      </c>
      <c r="J43" s="208">
        <v>1282.6793683547933</v>
      </c>
      <c r="K43" s="208">
        <v>1503.9492970849767</v>
      </c>
      <c r="L43" s="208">
        <v>1499.8646789529007</v>
      </c>
      <c r="M43" s="208">
        <v>1443.2030248128049</v>
      </c>
      <c r="N43" s="208">
        <v>1310.1637821608279</v>
      </c>
      <c r="O43" s="208">
        <v>1663.6486024775609</v>
      </c>
      <c r="P43" s="208">
        <v>2022.7427656663283</v>
      </c>
      <c r="Q43" s="208">
        <v>1744.4696735270436</v>
      </c>
    </row>
    <row r="44" spans="1:17" x14ac:dyDescent="0.25">
      <c r="A44" s="243" t="s">
        <v>212</v>
      </c>
      <c r="B44" s="242">
        <v>636.12585170168597</v>
      </c>
      <c r="C44" s="242">
        <v>612.90602568169652</v>
      </c>
      <c r="D44" s="242">
        <v>606.08576710970021</v>
      </c>
      <c r="E44" s="242">
        <v>602.61404671534081</v>
      </c>
      <c r="F44" s="242">
        <v>625.96745840936069</v>
      </c>
      <c r="G44" s="242">
        <v>606.89391189765865</v>
      </c>
      <c r="H44" s="242">
        <v>639.41146192786107</v>
      </c>
      <c r="I44" s="242">
        <v>655.29079515551689</v>
      </c>
      <c r="J44" s="242">
        <v>573.90514310252979</v>
      </c>
      <c r="K44" s="242">
        <v>453.34468525822251</v>
      </c>
      <c r="L44" s="242">
        <v>430.16931897380175</v>
      </c>
      <c r="M44" s="242">
        <v>430.44067664671422</v>
      </c>
      <c r="N44" s="242">
        <v>377.24068418921343</v>
      </c>
      <c r="O44" s="242">
        <v>360.66188992286305</v>
      </c>
      <c r="P44" s="242">
        <v>346.01592376564616</v>
      </c>
      <c r="Q44" s="242">
        <v>353.38996900068457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38</v>
      </c>
      <c r="B47" s="96">
        <v>13067.010421232466</v>
      </c>
      <c r="C47" s="96">
        <v>14046.280092663015</v>
      </c>
      <c r="D47" s="96">
        <v>13450.080488960166</v>
      </c>
      <c r="E47" s="96">
        <v>15038.770632023445</v>
      </c>
      <c r="F47" s="96">
        <v>14798.828634246625</v>
      </c>
      <c r="G47" s="96">
        <v>16296.54346917574</v>
      </c>
      <c r="H47" s="96">
        <v>13918.50157463574</v>
      </c>
      <c r="I47" s="96">
        <v>14277.781768086597</v>
      </c>
      <c r="J47" s="96">
        <v>16181.661208164345</v>
      </c>
      <c r="K47" s="96">
        <v>12975.77153441018</v>
      </c>
      <c r="L47" s="96">
        <v>14278.563626101943</v>
      </c>
      <c r="M47" s="96">
        <v>14301.968320022952</v>
      </c>
      <c r="N47" s="96">
        <v>14288.968496575269</v>
      </c>
      <c r="O47" s="96">
        <v>14183.530916568987</v>
      </c>
      <c r="P47" s="96">
        <v>14191.000578625615</v>
      </c>
      <c r="Q47" s="96">
        <v>13765.194899411199</v>
      </c>
    </row>
    <row r="48" spans="1:17" x14ac:dyDescent="0.25">
      <c r="A48" s="132" t="s">
        <v>84</v>
      </c>
      <c r="B48" s="160">
        <v>91.046635293225165</v>
      </c>
      <c r="C48" s="160">
        <v>99.921499392774422</v>
      </c>
      <c r="D48" s="160">
        <v>92.778343228671574</v>
      </c>
      <c r="E48" s="160">
        <v>106.75997668290185</v>
      </c>
      <c r="F48" s="160">
        <v>101.2383396316169</v>
      </c>
      <c r="G48" s="160">
        <v>116.1512048342332</v>
      </c>
      <c r="H48" s="160">
        <v>97.710640911027397</v>
      </c>
      <c r="I48" s="160">
        <v>98.360137663977667</v>
      </c>
      <c r="J48" s="160">
        <v>116.15480099158373</v>
      </c>
      <c r="K48" s="160">
        <v>92.618739183354677</v>
      </c>
      <c r="L48" s="160">
        <v>101.54166497593201</v>
      </c>
      <c r="M48" s="160">
        <v>100.72018706275804</v>
      </c>
      <c r="N48" s="160">
        <v>99.592534473123806</v>
      </c>
      <c r="O48" s="160">
        <v>98.310027208183172</v>
      </c>
      <c r="P48" s="160">
        <v>97.819166131849073</v>
      </c>
      <c r="Q48" s="160">
        <v>94.286612921164732</v>
      </c>
    </row>
    <row r="49" spans="1:17" x14ac:dyDescent="0.25">
      <c r="A49" s="76" t="s">
        <v>83</v>
      </c>
      <c r="B49" s="159">
        <v>93.576281145412665</v>
      </c>
      <c r="C49" s="159">
        <v>102.70457099923054</v>
      </c>
      <c r="D49" s="159">
        <v>95.353645617900867</v>
      </c>
      <c r="E49" s="159">
        <v>109.71494409775052</v>
      </c>
      <c r="F49" s="159">
        <v>104.05036840701318</v>
      </c>
      <c r="G49" s="159">
        <v>119.38216310140166</v>
      </c>
      <c r="H49" s="159">
        <v>100.43125643270889</v>
      </c>
      <c r="I49" s="159">
        <v>101.0919619129226</v>
      </c>
      <c r="J49" s="159">
        <v>119.3719833479378</v>
      </c>
      <c r="K49" s="159">
        <v>95.184499304105231</v>
      </c>
      <c r="L49" s="159">
        <v>104.35372841539592</v>
      </c>
      <c r="M49" s="159">
        <v>103.50966064964504</v>
      </c>
      <c r="N49" s="159">
        <v>102.35192965233259</v>
      </c>
      <c r="O49" s="159">
        <v>101.03985312458849</v>
      </c>
      <c r="P49" s="159">
        <v>100.53422779183526</v>
      </c>
      <c r="Q49" s="159">
        <v>96.917993077492952</v>
      </c>
    </row>
    <row r="50" spans="1:17" x14ac:dyDescent="0.25">
      <c r="A50" s="76" t="s">
        <v>82</v>
      </c>
      <c r="B50" s="159">
        <v>129.65882500386317</v>
      </c>
      <c r="C50" s="159">
        <v>142.28349618540159</v>
      </c>
      <c r="D50" s="159">
        <v>132.12994658885634</v>
      </c>
      <c r="E50" s="159">
        <v>152.05902752220473</v>
      </c>
      <c r="F50" s="159">
        <v>144.17435247290098</v>
      </c>
      <c r="G50" s="159">
        <v>165.40229532135629</v>
      </c>
      <c r="H50" s="159">
        <v>139.13712789521094</v>
      </c>
      <c r="I50" s="159">
        <v>140.07600865712718</v>
      </c>
      <c r="J50" s="159">
        <v>165.43570297350817</v>
      </c>
      <c r="K50" s="159">
        <v>131.9130681544421</v>
      </c>
      <c r="L50" s="159">
        <v>144.62342514045204</v>
      </c>
      <c r="M50" s="159">
        <v>143.45308734109904</v>
      </c>
      <c r="N50" s="159">
        <v>141.84465281454291</v>
      </c>
      <c r="O50" s="159">
        <v>140.00588221236984</v>
      </c>
      <c r="P50" s="159">
        <v>139.30914634134598</v>
      </c>
      <c r="Q50" s="159">
        <v>134.24897210657358</v>
      </c>
    </row>
    <row r="51" spans="1:17" x14ac:dyDescent="0.25">
      <c r="A51" s="76" t="s">
        <v>81</v>
      </c>
      <c r="B51" s="159">
        <v>66.648118150293072</v>
      </c>
      <c r="C51" s="159">
        <v>73.147721356359057</v>
      </c>
      <c r="D51" s="159">
        <v>67.914685750811273</v>
      </c>
      <c r="E51" s="159">
        <v>78.145676346629045</v>
      </c>
      <c r="F51" s="159">
        <v>74.108322798848079</v>
      </c>
      <c r="G51" s="159">
        <v>85.026882207688558</v>
      </c>
      <c r="H51" s="159">
        <v>71.528872282053001</v>
      </c>
      <c r="I51" s="159">
        <v>72.001312419400492</v>
      </c>
      <c r="J51" s="159">
        <v>85.023414652446959</v>
      </c>
      <c r="K51" s="159">
        <v>67.795606643265785</v>
      </c>
      <c r="L51" s="159">
        <v>74.326673885858042</v>
      </c>
      <c r="M51" s="159">
        <v>73.725437112288077</v>
      </c>
      <c r="N51" s="159">
        <v>72.900521439315852</v>
      </c>
      <c r="O51" s="159">
        <v>71.964364042246018</v>
      </c>
      <c r="P51" s="159">
        <v>71.604547985944023</v>
      </c>
      <c r="Q51" s="159">
        <v>69.025002163735167</v>
      </c>
    </row>
    <row r="52" spans="1:17" x14ac:dyDescent="0.25">
      <c r="A52" s="129" t="s">
        <v>80</v>
      </c>
      <c r="B52" s="158">
        <v>69.177059409764254</v>
      </c>
      <c r="C52" s="158">
        <v>75.930019588820841</v>
      </c>
      <c r="D52" s="158">
        <v>70.489270181995337</v>
      </c>
      <c r="E52" s="158">
        <v>81.099817731268345</v>
      </c>
      <c r="F52" s="158">
        <v>76.919568121349641</v>
      </c>
      <c r="G52" s="158">
        <v>88.256941546820599</v>
      </c>
      <c r="H52" s="158">
        <v>74.248731554250995</v>
      </c>
      <c r="I52" s="158">
        <v>74.732375492778004</v>
      </c>
      <c r="J52" s="158">
        <v>88.239698256393638</v>
      </c>
      <c r="K52" s="158">
        <v>70.360650116011755</v>
      </c>
      <c r="L52" s="158">
        <v>77.137951648114111</v>
      </c>
      <c r="M52" s="158">
        <v>76.51413137579641</v>
      </c>
      <c r="N52" s="158">
        <v>75.659146003473168</v>
      </c>
      <c r="O52" s="158">
        <v>74.693429179765872</v>
      </c>
      <c r="P52" s="158">
        <v>74.318852682238258</v>
      </c>
      <c r="Q52" s="158">
        <v>71.655652482003561</v>
      </c>
    </row>
    <row r="53" spans="1:17" x14ac:dyDescent="0.25">
      <c r="A53" s="92" t="s">
        <v>126</v>
      </c>
      <c r="B53" s="91">
        <v>12.684048011749663</v>
      </c>
      <c r="C53" s="91">
        <v>15.186003917764165</v>
      </c>
      <c r="D53" s="91">
        <v>13.997998414923201</v>
      </c>
      <c r="E53" s="91">
        <v>16.200655001826593</v>
      </c>
      <c r="F53" s="91">
        <v>15.369510134507506</v>
      </c>
      <c r="G53" s="91">
        <v>17.626833494452555</v>
      </c>
      <c r="H53" s="91">
        <v>14.816844654443495</v>
      </c>
      <c r="I53" s="91">
        <v>14.880956756349379</v>
      </c>
      <c r="J53" s="91">
        <v>17.58882283495489</v>
      </c>
      <c r="K53" s="91">
        <v>14.042545808106542</v>
      </c>
      <c r="L53" s="91">
        <v>15.39001112327141</v>
      </c>
      <c r="M53" s="91">
        <v>15.257953525378067</v>
      </c>
      <c r="N53" s="91">
        <v>14.850809569563427</v>
      </c>
      <c r="O53" s="91">
        <v>14.673223070701667</v>
      </c>
      <c r="P53" s="91">
        <v>14.568914220831083</v>
      </c>
      <c r="Q53" s="91">
        <v>14.324623128147294</v>
      </c>
    </row>
    <row r="54" spans="1:17" x14ac:dyDescent="0.25">
      <c r="A54" s="92" t="s">
        <v>27</v>
      </c>
      <c r="B54" s="91">
        <v>20.75312401000803</v>
      </c>
      <c r="C54" s="91">
        <v>22.799057079255117</v>
      </c>
      <c r="D54" s="91">
        <v>21.140081344084667</v>
      </c>
      <c r="E54" s="91">
        <v>24.27640155760588</v>
      </c>
      <c r="F54" s="91">
        <v>23.044932942556173</v>
      </c>
      <c r="G54" s="91">
        <v>26.446803002056235</v>
      </c>
      <c r="H54" s="91">
        <v>22.274362335327371</v>
      </c>
      <c r="I54" s="91">
        <v>22.401424955349338</v>
      </c>
      <c r="J54" s="91">
        <v>26.426303987676011</v>
      </c>
      <c r="K54" s="91">
        <v>21.054038134250519</v>
      </c>
      <c r="L54" s="91">
        <v>23.077783843725559</v>
      </c>
      <c r="M54" s="91">
        <v>22.897109531225126</v>
      </c>
      <c r="N54" s="91">
        <v>22.678803952518731</v>
      </c>
      <c r="O54" s="91">
        <v>22.389857819927723</v>
      </c>
      <c r="P54" s="91">
        <v>22.248439449585337</v>
      </c>
      <c r="Q54" s="91">
        <v>21.478976291497261</v>
      </c>
    </row>
    <row r="55" spans="1:17" x14ac:dyDescent="0.25">
      <c r="A55" s="92" t="s">
        <v>127</v>
      </c>
      <c r="B55" s="91">
        <v>0</v>
      </c>
      <c r="C55" s="91">
        <v>0</v>
      </c>
      <c r="D55" s="91">
        <v>0</v>
      </c>
      <c r="E55" s="91">
        <v>9.6542722135355141E-2</v>
      </c>
      <c r="F55" s="91">
        <v>7.2017448812108698E-2</v>
      </c>
      <c r="G55" s="91">
        <v>0.1227740745578509</v>
      </c>
      <c r="H55" s="91">
        <v>8.2503632980593225E-2</v>
      </c>
      <c r="I55" s="91">
        <v>0.12960145138498369</v>
      </c>
      <c r="J55" s="91">
        <v>0.13852728585343438</v>
      </c>
      <c r="K55" s="91">
        <v>0.1311423753181839</v>
      </c>
      <c r="L55" s="91">
        <v>0.17361618136066634</v>
      </c>
      <c r="M55" s="91">
        <v>0.20945419866189569</v>
      </c>
      <c r="N55" s="91">
        <v>8.7808796269396833E-2</v>
      </c>
      <c r="O55" s="91">
        <v>3.187779682566632E-2</v>
      </c>
      <c r="P55" s="91">
        <v>3.2156361348496261E-2</v>
      </c>
      <c r="Q55" s="91">
        <v>3.2536841267111219E-2</v>
      </c>
    </row>
    <row r="56" spans="1:17" x14ac:dyDescent="0.25">
      <c r="A56" s="92" t="s">
        <v>22</v>
      </c>
      <c r="B56" s="157">
        <v>35.739887388006579</v>
      </c>
      <c r="C56" s="157">
        <v>37.944958591801544</v>
      </c>
      <c r="D56" s="157">
        <v>35.351190422987479</v>
      </c>
      <c r="E56" s="157">
        <v>40.526218449700501</v>
      </c>
      <c r="F56" s="157">
        <v>38.433107595473857</v>
      </c>
      <c r="G56" s="157">
        <v>44.060530975753977</v>
      </c>
      <c r="H56" s="157">
        <v>37.075020931499537</v>
      </c>
      <c r="I56" s="157">
        <v>37.320392329694315</v>
      </c>
      <c r="J56" s="157">
        <v>44.086044147909313</v>
      </c>
      <c r="K56" s="157">
        <v>35.132923798336513</v>
      </c>
      <c r="L56" s="157">
        <v>38.496540499756499</v>
      </c>
      <c r="M56" s="157">
        <v>38.149614120531311</v>
      </c>
      <c r="N56" s="157">
        <v>38.04172368512161</v>
      </c>
      <c r="O56" s="157">
        <v>37.598470492310817</v>
      </c>
      <c r="P56" s="157">
        <v>37.469342650473351</v>
      </c>
      <c r="Q56" s="157">
        <v>35.819516221091902</v>
      </c>
    </row>
    <row r="57" spans="1:17" x14ac:dyDescent="0.25">
      <c r="A57" s="156" t="s">
        <v>211</v>
      </c>
      <c r="B57" s="204">
        <v>587.00969536525326</v>
      </c>
      <c r="C57" s="204">
        <v>626.82343610162684</v>
      </c>
      <c r="D57" s="204">
        <v>641.79502177260997</v>
      </c>
      <c r="E57" s="204">
        <v>671.85136610889663</v>
      </c>
      <c r="F57" s="204">
        <v>668.87357202807664</v>
      </c>
      <c r="G57" s="204">
        <v>748.20111070092582</v>
      </c>
      <c r="H57" s="204">
        <v>686.28514306498823</v>
      </c>
      <c r="I57" s="204">
        <v>695.21756948911559</v>
      </c>
      <c r="J57" s="204">
        <v>742.61119563542775</v>
      </c>
      <c r="K57" s="204">
        <v>627.92755582340556</v>
      </c>
      <c r="L57" s="204">
        <v>662.53718793105008</v>
      </c>
      <c r="M57" s="204">
        <v>635.62861541156508</v>
      </c>
      <c r="N57" s="204">
        <v>655.88641897358264</v>
      </c>
      <c r="O57" s="204">
        <v>631.22082335641699</v>
      </c>
      <c r="P57" s="204">
        <v>633.54027051442972</v>
      </c>
      <c r="Q57" s="204">
        <v>598.18770573316101</v>
      </c>
    </row>
    <row r="58" spans="1:17" x14ac:dyDescent="0.25">
      <c r="A58" s="156" t="s">
        <v>210</v>
      </c>
      <c r="B58" s="204">
        <v>1992.8955389159075</v>
      </c>
      <c r="C58" s="204">
        <v>2155.7514225023169</v>
      </c>
      <c r="D58" s="204">
        <v>1984.0835464966508</v>
      </c>
      <c r="E58" s="204">
        <v>2301.8604446326831</v>
      </c>
      <c r="F58" s="204">
        <v>2242.8671096327721</v>
      </c>
      <c r="G58" s="204">
        <v>2462.3610739486021</v>
      </c>
      <c r="H58" s="204">
        <v>2010.4571871203607</v>
      </c>
      <c r="I58" s="204">
        <v>2074.1606658270562</v>
      </c>
      <c r="J58" s="204">
        <v>2476.7873258446321</v>
      </c>
      <c r="K58" s="204">
        <v>1915.4612570081554</v>
      </c>
      <c r="L58" s="204">
        <v>2178.6152968703191</v>
      </c>
      <c r="M58" s="204">
        <v>2230.772295516294</v>
      </c>
      <c r="N58" s="204">
        <v>2181.6735453053252</v>
      </c>
      <c r="O58" s="204">
        <v>2205.3165552711343</v>
      </c>
      <c r="P58" s="204">
        <v>2186.4618372910318</v>
      </c>
      <c r="Q58" s="204">
        <v>2129.157721523331</v>
      </c>
    </row>
    <row r="59" spans="1:17" x14ac:dyDescent="0.25">
      <c r="A59" s="152" t="s">
        <v>226</v>
      </c>
      <c r="B59" s="151">
        <v>1684.8083269501506</v>
      </c>
      <c r="C59" s="151">
        <v>1811.9568248531994</v>
      </c>
      <c r="D59" s="151">
        <v>1645.9403323335962</v>
      </c>
      <c r="E59" s="151">
        <v>1944.3767228898421</v>
      </c>
      <c r="F59" s="151">
        <v>1871.5445712303174</v>
      </c>
      <c r="G59" s="151">
        <v>2060.2120118104367</v>
      </c>
      <c r="H59" s="151">
        <v>1664.9765315579141</v>
      </c>
      <c r="I59" s="151">
        <v>1723.7043436841861</v>
      </c>
      <c r="J59" s="151">
        <v>2081.4185225746137</v>
      </c>
      <c r="K59" s="151">
        <v>1595.447765086541</v>
      </c>
      <c r="L59" s="151">
        <v>1826.1551063179063</v>
      </c>
      <c r="M59" s="151">
        <v>1873.4830956567685</v>
      </c>
      <c r="N59" s="151">
        <v>1812.6758030193359</v>
      </c>
      <c r="O59" s="151">
        <v>1804.8243713115232</v>
      </c>
      <c r="P59" s="151">
        <v>1771.962533638974</v>
      </c>
      <c r="Q59" s="151">
        <v>1688.6103556082085</v>
      </c>
    </row>
    <row r="60" spans="1:17" x14ac:dyDescent="0.25">
      <c r="A60" s="154" t="s">
        <v>34</v>
      </c>
      <c r="B60" s="83">
        <v>12.9157644421661</v>
      </c>
      <c r="C60" s="83">
        <v>21.861355283104029</v>
      </c>
      <c r="D60" s="83">
        <v>33.739809547455764</v>
      </c>
      <c r="E60" s="83">
        <v>19.834786815765703</v>
      </c>
      <c r="F60" s="83">
        <v>12.224834965653249</v>
      </c>
      <c r="G60" s="83">
        <v>16.272946400059919</v>
      </c>
      <c r="H60" s="83">
        <v>3.5056799427782463</v>
      </c>
      <c r="I60" s="83">
        <v>21.950436220604967</v>
      </c>
      <c r="J60" s="83">
        <v>24.037467963503065</v>
      </c>
      <c r="K60" s="83">
        <v>10.189733454789657</v>
      </c>
      <c r="L60" s="83">
        <v>4.8153571009326042</v>
      </c>
      <c r="M60" s="83">
        <v>15.62927200683048</v>
      </c>
      <c r="N60" s="83">
        <v>73.277053818642116</v>
      </c>
      <c r="O60" s="83">
        <v>71.641082961745184</v>
      </c>
      <c r="P60" s="83">
        <v>75.727936887234378</v>
      </c>
      <c r="Q60" s="83">
        <v>39.498542381728875</v>
      </c>
    </row>
    <row r="61" spans="1:17" x14ac:dyDescent="0.25">
      <c r="A61" s="154" t="s">
        <v>31</v>
      </c>
      <c r="B61" s="208">
        <v>313.1758200054021</v>
      </c>
      <c r="C61" s="208">
        <v>314.49508476819904</v>
      </c>
      <c r="D61" s="208">
        <v>371.02585325248697</v>
      </c>
      <c r="E61" s="208">
        <v>332.85248203258124</v>
      </c>
      <c r="F61" s="208">
        <v>350.20442569351815</v>
      </c>
      <c r="G61" s="208">
        <v>312.32495555964192</v>
      </c>
      <c r="H61" s="208">
        <v>327.34342842086062</v>
      </c>
      <c r="I61" s="208">
        <v>283.31003287647195</v>
      </c>
      <c r="J61" s="208">
        <v>238.77528888112201</v>
      </c>
      <c r="K61" s="208">
        <v>219.44868340824053</v>
      </c>
      <c r="L61" s="208">
        <v>238.55166321833445</v>
      </c>
      <c r="M61" s="208">
        <v>220.47169313138207</v>
      </c>
      <c r="N61" s="208">
        <v>200.78110382716147</v>
      </c>
      <c r="O61" s="208">
        <v>169.61396502061672</v>
      </c>
      <c r="P61" s="208">
        <v>145.13793502367122</v>
      </c>
      <c r="Q61" s="208">
        <v>210.92001056404928</v>
      </c>
    </row>
    <row r="62" spans="1:17" x14ac:dyDescent="0.25">
      <c r="A62" s="154" t="s">
        <v>126</v>
      </c>
      <c r="B62" s="208">
        <v>511.19022839959041</v>
      </c>
      <c r="C62" s="208">
        <v>672.13805149070026</v>
      </c>
      <c r="D62" s="208">
        <v>619.67112854135826</v>
      </c>
      <c r="E62" s="208">
        <v>557.24271153533232</v>
      </c>
      <c r="F62" s="208">
        <v>546.01108545607121</v>
      </c>
      <c r="G62" s="208">
        <v>683.04333823686591</v>
      </c>
      <c r="H62" s="208">
        <v>551.70105518184153</v>
      </c>
      <c r="I62" s="208">
        <v>696.42016200421881</v>
      </c>
      <c r="J62" s="208">
        <v>821.72976731562312</v>
      </c>
      <c r="K62" s="208">
        <v>762.95745290830178</v>
      </c>
      <c r="L62" s="208">
        <v>798.9966067255009</v>
      </c>
      <c r="M62" s="208">
        <v>698.53610420714062</v>
      </c>
      <c r="N62" s="208">
        <v>584.5057206257685</v>
      </c>
      <c r="O62" s="208">
        <v>588.06786366113545</v>
      </c>
      <c r="P62" s="208">
        <v>545.75698864003925</v>
      </c>
      <c r="Q62" s="208">
        <v>591.62947029217787</v>
      </c>
    </row>
    <row r="63" spans="1:17" x14ac:dyDescent="0.25">
      <c r="A63" s="154" t="s">
        <v>30</v>
      </c>
      <c r="B63" s="208">
        <v>57.132685334452091</v>
      </c>
      <c r="C63" s="208">
        <v>53.655982325063391</v>
      </c>
      <c r="D63" s="208">
        <v>21.32414582900379</v>
      </c>
      <c r="E63" s="208">
        <v>42.291671903895427</v>
      </c>
      <c r="F63" s="208">
        <v>20.149269268263573</v>
      </c>
      <c r="G63" s="208">
        <v>38.013819568619738</v>
      </c>
      <c r="H63" s="208">
        <v>54.021128467765081</v>
      </c>
      <c r="I63" s="208">
        <v>41.140090266646673</v>
      </c>
      <c r="J63" s="208">
        <v>46.604213962839111</v>
      </c>
      <c r="K63" s="208">
        <v>45.773870836544461</v>
      </c>
      <c r="L63" s="208">
        <v>88.296087029090131</v>
      </c>
      <c r="M63" s="208">
        <v>58.316576185946857</v>
      </c>
      <c r="N63" s="208">
        <v>11.22563713088053</v>
      </c>
      <c r="O63" s="208">
        <v>6.6688678747211512</v>
      </c>
      <c r="P63" s="208">
        <v>10.742662883697369</v>
      </c>
      <c r="Q63" s="208">
        <v>12.249658598930974</v>
      </c>
    </row>
    <row r="64" spans="1:17" x14ac:dyDescent="0.25">
      <c r="A64" s="154" t="s">
        <v>27</v>
      </c>
      <c r="B64" s="208">
        <v>790.39382876853983</v>
      </c>
      <c r="C64" s="208">
        <v>749.80635098613311</v>
      </c>
      <c r="D64" s="208">
        <v>600.17939516329147</v>
      </c>
      <c r="E64" s="208">
        <v>992.15507060226719</v>
      </c>
      <c r="F64" s="208">
        <v>942.95495584681134</v>
      </c>
      <c r="G64" s="208">
        <v>1010.5569520452493</v>
      </c>
      <c r="H64" s="208">
        <v>728.40523954466869</v>
      </c>
      <c r="I64" s="208">
        <v>680.88362231624353</v>
      </c>
      <c r="J64" s="208">
        <v>950.2717844515264</v>
      </c>
      <c r="K64" s="208">
        <v>557.07802447866493</v>
      </c>
      <c r="L64" s="208">
        <v>695.49539224404816</v>
      </c>
      <c r="M64" s="208">
        <v>880.52945012546866</v>
      </c>
      <c r="N64" s="208">
        <v>942.88628761688346</v>
      </c>
      <c r="O64" s="208">
        <v>968.8325917933048</v>
      </c>
      <c r="P64" s="208">
        <v>994.59701020433204</v>
      </c>
      <c r="Q64" s="208">
        <v>834.31267377132178</v>
      </c>
    </row>
    <row r="65" spans="1:17" x14ac:dyDescent="0.25">
      <c r="A65" s="152" t="s">
        <v>225</v>
      </c>
      <c r="B65" s="151">
        <v>308.08721196575664</v>
      </c>
      <c r="C65" s="151">
        <v>343.79459764911729</v>
      </c>
      <c r="D65" s="151">
        <v>338.14321416305438</v>
      </c>
      <c r="E65" s="151">
        <v>357.483721742841</v>
      </c>
      <c r="F65" s="151">
        <v>371.32253840245448</v>
      </c>
      <c r="G65" s="151">
        <v>402.14906213816556</v>
      </c>
      <c r="H65" s="151">
        <v>345.48065556244615</v>
      </c>
      <c r="I65" s="151">
        <v>350.45632214287036</v>
      </c>
      <c r="J65" s="151">
        <v>395.36880327001791</v>
      </c>
      <c r="K65" s="151">
        <v>320.01349192161388</v>
      </c>
      <c r="L65" s="151">
        <v>352.46019055241283</v>
      </c>
      <c r="M65" s="151">
        <v>357.28919985952547</v>
      </c>
      <c r="N65" s="151">
        <v>368.99774228598915</v>
      </c>
      <c r="O65" s="151">
        <v>400.49218395961077</v>
      </c>
      <c r="P65" s="151">
        <v>414.49930365205734</v>
      </c>
      <c r="Q65" s="151">
        <v>414.54736591512187</v>
      </c>
    </row>
    <row r="66" spans="1:17" x14ac:dyDescent="0.25">
      <c r="A66" s="263" t="s">
        <v>34</v>
      </c>
      <c r="B66" s="87">
        <v>47.119467841803932</v>
      </c>
      <c r="C66" s="87">
        <v>48.353399765025955</v>
      </c>
      <c r="D66" s="87">
        <v>37.854025765719186</v>
      </c>
      <c r="E66" s="87">
        <v>58.187643503806243</v>
      </c>
      <c r="F66" s="87">
        <v>53.060106859047053</v>
      </c>
      <c r="G66" s="87">
        <v>91.861128621223216</v>
      </c>
      <c r="H66" s="87">
        <v>67.568085060198314</v>
      </c>
      <c r="I66" s="87">
        <v>75.872103663664575</v>
      </c>
      <c r="J66" s="87">
        <v>102.52755047158661</v>
      </c>
      <c r="K66" s="87">
        <v>81.450389274574505</v>
      </c>
      <c r="L66" s="87">
        <v>96.569580774985639</v>
      </c>
      <c r="M66" s="87">
        <v>120.13099841177238</v>
      </c>
      <c r="N66" s="87">
        <v>127.32191878902664</v>
      </c>
      <c r="O66" s="87">
        <v>155.20420727239599</v>
      </c>
      <c r="P66" s="87">
        <v>174.65270049290325</v>
      </c>
      <c r="Q66" s="87">
        <v>147.19306112399943</v>
      </c>
    </row>
    <row r="67" spans="1:17" x14ac:dyDescent="0.25">
      <c r="A67" s="263" t="s">
        <v>32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31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1.7763568394002497E-15</v>
      </c>
      <c r="N68" s="87">
        <v>0</v>
      </c>
      <c r="O68" s="87">
        <v>0</v>
      </c>
      <c r="P68" s="87">
        <v>7.1054273576010019E-15</v>
      </c>
      <c r="Q68" s="87">
        <v>0</v>
      </c>
    </row>
    <row r="69" spans="1:17" x14ac:dyDescent="0.25">
      <c r="A69" s="263" t="s">
        <v>126</v>
      </c>
      <c r="B69" s="87">
        <v>2.3067390071624921E-17</v>
      </c>
      <c r="C69" s="87">
        <v>3.4929047517609714E-16</v>
      </c>
      <c r="D69" s="87">
        <v>1.1464349921604304E-2</v>
      </c>
      <c r="E69" s="87">
        <v>2.0919791508798115E-2</v>
      </c>
      <c r="F69" s="87">
        <v>7.4156517168312364E-3</v>
      </c>
      <c r="G69" s="87">
        <v>5.2267449323989991E-16</v>
      </c>
      <c r="H69" s="87">
        <v>1.1715184599098782E-15</v>
      </c>
      <c r="I69" s="87">
        <v>2.0395854087041195E-17</v>
      </c>
      <c r="J69" s="87">
        <v>0</v>
      </c>
      <c r="K69" s="87">
        <v>7.9768030876789474E-16</v>
      </c>
      <c r="L69" s="87">
        <v>1.2573317059177946E-16</v>
      </c>
      <c r="M69" s="87">
        <v>0.31374816072553247</v>
      </c>
      <c r="N69" s="87">
        <v>4.8518584649927594E-2</v>
      </c>
      <c r="O69" s="87">
        <v>1.9174008292510036</v>
      </c>
      <c r="P69" s="87">
        <v>2.75196495096935</v>
      </c>
      <c r="Q69" s="87">
        <v>4.3274380066738507</v>
      </c>
    </row>
    <row r="70" spans="1:17" x14ac:dyDescent="0.25">
      <c r="A70" s="263" t="s">
        <v>30</v>
      </c>
      <c r="B70" s="87">
        <v>192.51612936294561</v>
      </c>
      <c r="C70" s="87">
        <v>212.29108974489239</v>
      </c>
      <c r="D70" s="87">
        <v>225.83248087765389</v>
      </c>
      <c r="E70" s="87">
        <v>229.4551342985844</v>
      </c>
      <c r="F70" s="87">
        <v>196.80856937519528</v>
      </c>
      <c r="G70" s="87">
        <v>175.17835397360543</v>
      </c>
      <c r="H70" s="87">
        <v>170.81524396098811</v>
      </c>
      <c r="I70" s="87">
        <v>140.39048647296616</v>
      </c>
      <c r="J70" s="87">
        <v>154.53640984378472</v>
      </c>
      <c r="K70" s="87">
        <v>145.35855778741023</v>
      </c>
      <c r="L70" s="87">
        <v>137.94213253836995</v>
      </c>
      <c r="M70" s="87">
        <v>104.24060642144362</v>
      </c>
      <c r="N70" s="87">
        <v>97.903251153739419</v>
      </c>
      <c r="O70" s="87">
        <v>76.56222033532373</v>
      </c>
      <c r="P70" s="87">
        <v>43.890315637856936</v>
      </c>
      <c r="Q70" s="87">
        <v>38.245261713371661</v>
      </c>
    </row>
    <row r="71" spans="1:17" x14ac:dyDescent="0.25">
      <c r="A71" s="263" t="s">
        <v>29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27</v>
      </c>
      <c r="B72" s="87">
        <v>8.6511102962850034E-16</v>
      </c>
      <c r="C72" s="87">
        <v>1.6526099499126281E-14</v>
      </c>
      <c r="D72" s="87">
        <v>0.65826327037781074</v>
      </c>
      <c r="E72" s="87">
        <v>0.95690406218620438</v>
      </c>
      <c r="F72" s="87">
        <v>0.33293266833160656</v>
      </c>
      <c r="G72" s="87">
        <v>2.141860765860476E-15</v>
      </c>
      <c r="H72" s="87">
        <v>1.2373202440517032E-14</v>
      </c>
      <c r="I72" s="87">
        <v>2.200050195163272E-15</v>
      </c>
      <c r="J72" s="87">
        <v>0</v>
      </c>
      <c r="K72" s="87">
        <v>7.3069477709957489E-15</v>
      </c>
      <c r="L72" s="87">
        <v>2.5388020885085963E-15</v>
      </c>
      <c r="M72" s="87">
        <v>5.2832215610589683</v>
      </c>
      <c r="N72" s="87">
        <v>1.1531066362695954</v>
      </c>
      <c r="O72" s="87">
        <v>22.062252043319205</v>
      </c>
      <c r="P72" s="87">
        <v>37.751619010185955</v>
      </c>
      <c r="Q72" s="87">
        <v>41.587093492468505</v>
      </c>
    </row>
    <row r="73" spans="1:17" x14ac:dyDescent="0.25">
      <c r="A73" s="263" t="s">
        <v>26</v>
      </c>
      <c r="B73" s="87">
        <v>3.5003438863268492</v>
      </c>
      <c r="C73" s="87">
        <v>4.1400219528763778</v>
      </c>
      <c r="D73" s="87">
        <v>5.3654463365320062</v>
      </c>
      <c r="E73" s="87">
        <v>2.9785732965194462</v>
      </c>
      <c r="F73" s="87">
        <v>4.1262416258797945</v>
      </c>
      <c r="G73" s="87">
        <v>3.2377082850786572</v>
      </c>
      <c r="H73" s="87">
        <v>1.5454466007206342</v>
      </c>
      <c r="I73" s="87">
        <v>0.96569689398939218</v>
      </c>
      <c r="J73" s="87">
        <v>0</v>
      </c>
      <c r="K73" s="87">
        <v>3.7668457442850674</v>
      </c>
      <c r="L73" s="87">
        <v>3.2687884720358227</v>
      </c>
      <c r="M73" s="87">
        <v>3.0013111761493061</v>
      </c>
      <c r="N73" s="87">
        <v>2.8543546580622898</v>
      </c>
      <c r="O73" s="87">
        <v>1.4188303537794358</v>
      </c>
      <c r="P73" s="87">
        <v>3.9858014400947255</v>
      </c>
      <c r="Q73" s="87">
        <v>15.622094058771431</v>
      </c>
    </row>
    <row r="74" spans="1:17" x14ac:dyDescent="0.25">
      <c r="A74" s="263" t="s">
        <v>87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23</v>
      </c>
      <c r="B75" s="87">
        <v>64.951270874680148</v>
      </c>
      <c r="C75" s="87">
        <v>79.010086186322468</v>
      </c>
      <c r="D75" s="87">
        <v>68.42153356285003</v>
      </c>
      <c r="E75" s="87">
        <v>65.88454679023593</v>
      </c>
      <c r="F75" s="87">
        <v>116.98727222228392</v>
      </c>
      <c r="G75" s="87">
        <v>131.8718712582583</v>
      </c>
      <c r="H75" s="87">
        <v>105.55187994053911</v>
      </c>
      <c r="I75" s="87">
        <v>133.22803511225018</v>
      </c>
      <c r="J75" s="87">
        <v>138.30484295464655</v>
      </c>
      <c r="K75" s="87">
        <v>89.437699115344074</v>
      </c>
      <c r="L75" s="87">
        <v>114.67968876702142</v>
      </c>
      <c r="M75" s="87">
        <v>124.31931412837564</v>
      </c>
      <c r="N75" s="87">
        <v>139.71659246424119</v>
      </c>
      <c r="O75" s="87">
        <v>143.32727312554141</v>
      </c>
      <c r="P75" s="87">
        <v>151.46690212004714</v>
      </c>
      <c r="Q75" s="87">
        <v>167.5724175198369</v>
      </c>
    </row>
    <row r="76" spans="1:17" x14ac:dyDescent="0.25">
      <c r="A76" s="152" t="s">
        <v>224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26</v>
      </c>
    </row>
    <row r="77" spans="1:17" x14ac:dyDescent="0.25">
      <c r="A77" s="156" t="s">
        <v>209</v>
      </c>
      <c r="B77" s="204">
        <v>8520.6116543351836</v>
      </c>
      <c r="C77" s="204">
        <v>9135.6017263289232</v>
      </c>
      <c r="D77" s="204">
        <v>8786.777804577725</v>
      </c>
      <c r="E77" s="204">
        <v>9790.7969594982424</v>
      </c>
      <c r="F77" s="204">
        <v>9671.7412861009907</v>
      </c>
      <c r="G77" s="204">
        <v>10616.988750341487</v>
      </c>
      <c r="H77" s="204">
        <v>9129.1897611402965</v>
      </c>
      <c r="I77" s="204">
        <v>9380.6487316396924</v>
      </c>
      <c r="J77" s="204">
        <v>10509.502615649646</v>
      </c>
      <c r="K77" s="204">
        <v>8476.9704486866267</v>
      </c>
      <c r="L77" s="204">
        <v>9288.5384438404762</v>
      </c>
      <c r="M77" s="204">
        <v>9288.6624482334828</v>
      </c>
      <c r="N77" s="204">
        <v>9305.2193002457843</v>
      </c>
      <c r="O77" s="204">
        <v>9211.0243253987755</v>
      </c>
      <c r="P77" s="204">
        <v>9250.2194524382539</v>
      </c>
      <c r="Q77" s="204">
        <v>9008.7047962426695</v>
      </c>
    </row>
    <row r="78" spans="1:17" x14ac:dyDescent="0.25">
      <c r="A78" s="152" t="s">
        <v>223</v>
      </c>
      <c r="B78" s="261">
        <v>7964.9931926732716</v>
      </c>
      <c r="C78" s="261">
        <v>8536.6648154763061</v>
      </c>
      <c r="D78" s="261">
        <v>8174.8356217584069</v>
      </c>
      <c r="E78" s="261">
        <v>9158.177246761401</v>
      </c>
      <c r="F78" s="261">
        <v>9030.886419204995</v>
      </c>
      <c r="G78" s="261">
        <v>9900.5306595021866</v>
      </c>
      <c r="H78" s="261">
        <v>8464.1984275316081</v>
      </c>
      <c r="I78" s="261">
        <v>8701.2801057667275</v>
      </c>
      <c r="J78" s="261">
        <v>9790.0434709623096</v>
      </c>
      <c r="K78" s="261">
        <v>7867.9659314375995</v>
      </c>
      <c r="L78" s="261">
        <v>8639.069702415869</v>
      </c>
      <c r="M78" s="261">
        <v>8678.7893298866984</v>
      </c>
      <c r="N78" s="261">
        <v>8686.1279286253121</v>
      </c>
      <c r="O78" s="261">
        <v>8600.6989110780341</v>
      </c>
      <c r="P78" s="261">
        <v>8637.4769825359508</v>
      </c>
      <c r="Q78" s="261">
        <v>8437.0921003942822</v>
      </c>
    </row>
    <row r="79" spans="1:17" x14ac:dyDescent="0.25">
      <c r="A79" s="154" t="s">
        <v>34</v>
      </c>
      <c r="B79" s="83">
        <v>354.88802365422475</v>
      </c>
      <c r="C79" s="83">
        <v>397.66406653693247</v>
      </c>
      <c r="D79" s="83">
        <v>473.0583658148463</v>
      </c>
      <c r="E79" s="83">
        <v>589.61200414316977</v>
      </c>
      <c r="F79" s="83">
        <v>699.67954329992926</v>
      </c>
      <c r="G79" s="83">
        <v>747.31623586311775</v>
      </c>
      <c r="H79" s="83">
        <v>450.66413067220594</v>
      </c>
      <c r="I79" s="83">
        <v>1202.1418420188186</v>
      </c>
      <c r="J79" s="83">
        <v>1781.4681055506585</v>
      </c>
      <c r="K79" s="83">
        <v>904.25025208020247</v>
      </c>
      <c r="L79" s="83">
        <v>1357.6895927543039</v>
      </c>
      <c r="M79" s="83">
        <v>1577.3265864816026</v>
      </c>
      <c r="N79" s="83">
        <v>1572.2850514162114</v>
      </c>
      <c r="O79" s="83">
        <v>1627.882651371466</v>
      </c>
      <c r="P79" s="83">
        <v>1940.0167586238533</v>
      </c>
      <c r="Q79" s="83">
        <v>1652.1200246036046</v>
      </c>
    </row>
    <row r="80" spans="1:17" x14ac:dyDescent="0.25">
      <c r="A80" s="154" t="s">
        <v>31</v>
      </c>
      <c r="B80" s="208">
        <v>5.9396931817445875E-15</v>
      </c>
      <c r="C80" s="208">
        <v>5.3290705182007514E-15</v>
      </c>
      <c r="D80" s="208">
        <v>2.2204460492503131E-15</v>
      </c>
      <c r="E80" s="208">
        <v>2.7533531010703882E-14</v>
      </c>
      <c r="F80" s="208">
        <v>2.8421709430404007E-14</v>
      </c>
      <c r="G80" s="208">
        <v>7.5085541749928497</v>
      </c>
      <c r="H80" s="208">
        <v>12.169668088777224</v>
      </c>
      <c r="I80" s="208">
        <v>3.6859404417555197E-14</v>
      </c>
      <c r="J80" s="208">
        <v>0</v>
      </c>
      <c r="K80" s="208">
        <v>0</v>
      </c>
      <c r="L80" s="208">
        <v>0</v>
      </c>
      <c r="M80" s="208">
        <v>3.1974423109204508E-14</v>
      </c>
      <c r="N80" s="208">
        <v>5.1070259132757201E-15</v>
      </c>
      <c r="O80" s="208">
        <v>0</v>
      </c>
      <c r="P80" s="208">
        <v>2.8421709430404007E-14</v>
      </c>
      <c r="Q80" s="208">
        <v>0</v>
      </c>
    </row>
    <row r="81" spans="1:17" x14ac:dyDescent="0.25">
      <c r="A81" s="154" t="s">
        <v>126</v>
      </c>
      <c r="B81" s="208">
        <v>1.0658141036401503E-14</v>
      </c>
      <c r="C81" s="208">
        <v>0</v>
      </c>
      <c r="D81" s="208">
        <v>1.7763568394002505E-15</v>
      </c>
      <c r="E81" s="208">
        <v>1.7763568394002505E-15</v>
      </c>
      <c r="F81" s="208">
        <v>6.4004357369640275E-14</v>
      </c>
      <c r="G81" s="208">
        <v>6.106226635438361E-16</v>
      </c>
      <c r="H81" s="208">
        <v>0.64436142448013101</v>
      </c>
      <c r="I81" s="208">
        <v>6.2326043021201922</v>
      </c>
      <c r="J81" s="208">
        <v>8.8156557254360877</v>
      </c>
      <c r="K81" s="208">
        <v>1.5381786569500493</v>
      </c>
      <c r="L81" s="208">
        <v>2.0932496079036795</v>
      </c>
      <c r="M81" s="208">
        <v>12.945561096427781</v>
      </c>
      <c r="N81" s="208">
        <v>2.8984167470814484</v>
      </c>
      <c r="O81" s="208">
        <v>0.20000000000000639</v>
      </c>
      <c r="P81" s="208">
        <v>0.20000000000000284</v>
      </c>
      <c r="Q81" s="208">
        <v>0</v>
      </c>
    </row>
    <row r="82" spans="1:17" x14ac:dyDescent="0.25">
      <c r="A82" s="154" t="s">
        <v>30</v>
      </c>
      <c r="B82" s="208">
        <v>780.62907135953355</v>
      </c>
      <c r="C82" s="208">
        <v>508.512769308754</v>
      </c>
      <c r="D82" s="208">
        <v>697.03522427635244</v>
      </c>
      <c r="E82" s="208">
        <v>899.64483949057944</v>
      </c>
      <c r="F82" s="208">
        <v>1118.6094479061189</v>
      </c>
      <c r="G82" s="208">
        <v>831.82836767248455</v>
      </c>
      <c r="H82" s="208">
        <v>699.34916457524616</v>
      </c>
      <c r="I82" s="208">
        <v>957.5440573240304</v>
      </c>
      <c r="J82" s="208">
        <v>1056.3167890028146</v>
      </c>
      <c r="K82" s="208">
        <v>827.80204670312241</v>
      </c>
      <c r="L82" s="208">
        <v>582.50785735347768</v>
      </c>
      <c r="M82" s="208">
        <v>535.21878345768062</v>
      </c>
      <c r="N82" s="208">
        <v>349.01700478243743</v>
      </c>
      <c r="O82" s="208">
        <v>274.76496341534443</v>
      </c>
      <c r="P82" s="208">
        <v>215.12829825049084</v>
      </c>
      <c r="Q82" s="208">
        <v>301.98539668278772</v>
      </c>
    </row>
    <row r="83" spans="1:17" x14ac:dyDescent="0.25">
      <c r="A83" s="154" t="s">
        <v>29</v>
      </c>
      <c r="B83" s="208">
        <v>10.60310339803263</v>
      </c>
      <c r="C83" s="208">
        <v>38.351017855884479</v>
      </c>
      <c r="D83" s="208">
        <v>41.358882483113234</v>
      </c>
      <c r="E83" s="208">
        <v>72.318587901169906</v>
      </c>
      <c r="F83" s="208">
        <v>78.357549227639026</v>
      </c>
      <c r="G83" s="208">
        <v>292.70105515395136</v>
      </c>
      <c r="H83" s="208">
        <v>56.490961703670948</v>
      </c>
      <c r="I83" s="208">
        <v>77.253041115415328</v>
      </c>
      <c r="J83" s="208">
        <v>143.46580508531088</v>
      </c>
      <c r="K83" s="208">
        <v>602.43586240537718</v>
      </c>
      <c r="L83" s="208">
        <v>910.64265498620932</v>
      </c>
      <c r="M83" s="208">
        <v>1097.9444696064431</v>
      </c>
      <c r="N83" s="208">
        <v>1076.3686668185201</v>
      </c>
      <c r="O83" s="208">
        <v>729.42882177111221</v>
      </c>
      <c r="P83" s="208">
        <v>880.55791240907001</v>
      </c>
      <c r="Q83" s="208">
        <v>1200.2689979088996</v>
      </c>
    </row>
    <row r="84" spans="1:17" x14ac:dyDescent="0.25">
      <c r="A84" s="154" t="s">
        <v>27</v>
      </c>
      <c r="B84" s="208">
        <v>6818.6102586385277</v>
      </c>
      <c r="C84" s="208">
        <v>7580.1424917747363</v>
      </c>
      <c r="D84" s="208">
        <v>6953.3268391840975</v>
      </c>
      <c r="E84" s="208">
        <v>7512.1402163818393</v>
      </c>
      <c r="F84" s="208">
        <v>6911.9600130858134</v>
      </c>
      <c r="G84" s="208">
        <v>7555.4925244140386</v>
      </c>
      <c r="H84" s="208">
        <v>6847.804012957773</v>
      </c>
      <c r="I84" s="208">
        <v>6370.8724126697134</v>
      </c>
      <c r="J84" s="208">
        <v>6419.5766749972627</v>
      </c>
      <c r="K84" s="208">
        <v>5147.6439053735385</v>
      </c>
      <c r="L84" s="208">
        <v>5295.1022815271635</v>
      </c>
      <c r="M84" s="208">
        <v>4739.2563666097321</v>
      </c>
      <c r="N84" s="208">
        <v>5003.7685048011208</v>
      </c>
      <c r="O84" s="208">
        <v>5178.2566066608479</v>
      </c>
      <c r="P84" s="208">
        <v>4990.665591569561</v>
      </c>
      <c r="Q84" s="208">
        <v>4362.0834222296717</v>
      </c>
    </row>
    <row r="85" spans="1:17" x14ac:dyDescent="0.25">
      <c r="A85" s="154" t="s">
        <v>87</v>
      </c>
      <c r="B85" s="208">
        <v>0.26273562295257591</v>
      </c>
      <c r="C85" s="208">
        <v>11.994470000000018</v>
      </c>
      <c r="D85" s="208">
        <v>10.05630999999998</v>
      </c>
      <c r="E85" s="208">
        <v>84.461598844639994</v>
      </c>
      <c r="F85" s="208">
        <v>222.27986568549471</v>
      </c>
      <c r="G85" s="208">
        <v>465.68392222360404</v>
      </c>
      <c r="H85" s="208">
        <v>397.0761281094554</v>
      </c>
      <c r="I85" s="208">
        <v>87.236148336628389</v>
      </c>
      <c r="J85" s="208">
        <v>380.40044060082835</v>
      </c>
      <c r="K85" s="208">
        <v>384.29568621841037</v>
      </c>
      <c r="L85" s="208">
        <v>491.03406618681009</v>
      </c>
      <c r="M85" s="208">
        <v>716.09756263481063</v>
      </c>
      <c r="N85" s="208">
        <v>681.79028405994052</v>
      </c>
      <c r="O85" s="208">
        <v>790.16586785926495</v>
      </c>
      <c r="P85" s="208">
        <v>610.90842168297604</v>
      </c>
      <c r="Q85" s="208">
        <v>920.63425896931744</v>
      </c>
    </row>
    <row r="86" spans="1:17" x14ac:dyDescent="0.25">
      <c r="A86" s="152" t="s">
        <v>222</v>
      </c>
      <c r="B86" s="261">
        <v>555.61846166191106</v>
      </c>
      <c r="C86" s="261">
        <v>598.93691085261264</v>
      </c>
      <c r="D86" s="261">
        <v>611.94218281931592</v>
      </c>
      <c r="E86" s="261">
        <v>632.61971273684378</v>
      </c>
      <c r="F86" s="261">
        <v>640.85486689599577</v>
      </c>
      <c r="G86" s="261">
        <v>716.45809083929566</v>
      </c>
      <c r="H86" s="261">
        <v>664.99133360869143</v>
      </c>
      <c r="I86" s="261">
        <v>679.36862587296969</v>
      </c>
      <c r="J86" s="261">
        <v>719.459144687341</v>
      </c>
      <c r="K86" s="261">
        <v>609.00451724902518</v>
      </c>
      <c r="L86" s="261">
        <v>649.46874142460717</v>
      </c>
      <c r="M86" s="261">
        <v>609.87311834678576</v>
      </c>
      <c r="N86" s="261">
        <v>619.09137162047455</v>
      </c>
      <c r="O86" s="261">
        <v>610.32541432074015</v>
      </c>
      <c r="P86" s="261">
        <v>612.74246990230245</v>
      </c>
      <c r="Q86" s="261">
        <v>571.61269584838749</v>
      </c>
    </row>
    <row r="87" spans="1:17" x14ac:dyDescent="0.25">
      <c r="A87" s="156" t="s">
        <v>208</v>
      </c>
      <c r="B87" s="204">
        <v>1516.3866136135612</v>
      </c>
      <c r="C87" s="204">
        <v>1634.1162002075664</v>
      </c>
      <c r="D87" s="204">
        <v>1578.7582247449457</v>
      </c>
      <c r="E87" s="204">
        <v>1746.4824194028679</v>
      </c>
      <c r="F87" s="204">
        <v>1714.8557150530592</v>
      </c>
      <c r="G87" s="204">
        <v>1894.7730471732261</v>
      </c>
      <c r="H87" s="204">
        <v>1609.5128542348427</v>
      </c>
      <c r="I87" s="204">
        <v>1641.4930049845252</v>
      </c>
      <c r="J87" s="204">
        <v>1878.53447081277</v>
      </c>
      <c r="K87" s="204">
        <v>1497.5397094908139</v>
      </c>
      <c r="L87" s="204">
        <v>1646.8892533943454</v>
      </c>
      <c r="M87" s="204">
        <v>1648.9824573200231</v>
      </c>
      <c r="N87" s="204">
        <v>1653.8404476677895</v>
      </c>
      <c r="O87" s="204">
        <v>1649.955656775506</v>
      </c>
      <c r="P87" s="204">
        <v>1637.1930774486893</v>
      </c>
      <c r="Q87" s="204">
        <v>1563.0104431610671</v>
      </c>
    </row>
    <row r="88" spans="1:17" x14ac:dyDescent="0.25">
      <c r="A88" s="152" t="s">
        <v>221</v>
      </c>
      <c r="B88" s="261">
        <v>902.07414171969162</v>
      </c>
      <c r="C88" s="261">
        <v>978.13818568260785</v>
      </c>
      <c r="D88" s="261">
        <v>907.112271727098</v>
      </c>
      <c r="E88" s="261">
        <v>1043.3821525447195</v>
      </c>
      <c r="F88" s="261">
        <v>1014.8717443260023</v>
      </c>
      <c r="G88" s="261">
        <v>1111.7718848117918</v>
      </c>
      <c r="H88" s="261">
        <v>891.30747195752929</v>
      </c>
      <c r="I88" s="261">
        <v>913.93973458893902</v>
      </c>
      <c r="J88" s="261">
        <v>1101.3832195663922</v>
      </c>
      <c r="K88" s="261">
        <v>840.40622083841276</v>
      </c>
      <c r="L88" s="261">
        <v>953.53638230371155</v>
      </c>
      <c r="M88" s="261">
        <v>983.78972026140798</v>
      </c>
      <c r="N88" s="261">
        <v>967.44768362566799</v>
      </c>
      <c r="O88" s="261">
        <v>989.37572535599952</v>
      </c>
      <c r="P88" s="261">
        <v>974.18581760800657</v>
      </c>
      <c r="Q88" s="261">
        <v>937.00005344031729</v>
      </c>
    </row>
    <row r="89" spans="1:17" x14ac:dyDescent="0.25">
      <c r="A89" s="154" t="s">
        <v>34</v>
      </c>
      <c r="B89" s="83">
        <v>6.4325796429014979</v>
      </c>
      <c r="C89" s="83">
        <v>7.1346632913589305</v>
      </c>
      <c r="D89" s="83">
        <v>8.9826948207118598</v>
      </c>
      <c r="E89" s="83">
        <v>10.124196928495666</v>
      </c>
      <c r="F89" s="83">
        <v>5.0690120104407583</v>
      </c>
      <c r="G89" s="83">
        <v>3.4708440699161329</v>
      </c>
      <c r="H89" s="83">
        <v>1.4284553092396473</v>
      </c>
      <c r="I89" s="83">
        <v>4.0867029102297874</v>
      </c>
      <c r="J89" s="83">
        <v>12.06586058171578</v>
      </c>
      <c r="K89" s="83">
        <v>4.1180134032910836</v>
      </c>
      <c r="L89" s="83">
        <v>2.3244632455211987</v>
      </c>
      <c r="M89" s="83">
        <v>4.7882312967613228</v>
      </c>
      <c r="N89" s="83">
        <v>7.7378779240566908</v>
      </c>
      <c r="O89" s="83">
        <v>5.9987209674020781</v>
      </c>
      <c r="P89" s="83">
        <v>3.3273963085328142</v>
      </c>
      <c r="Q89" s="83">
        <v>0</v>
      </c>
    </row>
    <row r="90" spans="1:17" x14ac:dyDescent="0.25">
      <c r="A90" s="154" t="s">
        <v>31</v>
      </c>
      <c r="B90" s="208">
        <v>165.19569731506624</v>
      </c>
      <c r="C90" s="208">
        <v>139.78840597604125</v>
      </c>
      <c r="D90" s="208">
        <v>192.76439430627332</v>
      </c>
      <c r="E90" s="208">
        <v>139.59525300472831</v>
      </c>
      <c r="F90" s="208">
        <v>69.004834119675209</v>
      </c>
      <c r="G90" s="208">
        <v>60.417294284280914</v>
      </c>
      <c r="H90" s="208">
        <v>30.864886683174227</v>
      </c>
      <c r="I90" s="208">
        <v>54.207993178555085</v>
      </c>
      <c r="J90" s="208">
        <v>52.996323406121149</v>
      </c>
      <c r="K90" s="208">
        <v>44.443806591759468</v>
      </c>
      <c r="L90" s="208">
        <v>34.084562879645247</v>
      </c>
      <c r="M90" s="208">
        <v>11.496693572151299</v>
      </c>
      <c r="N90" s="208">
        <v>3.0916354085964439</v>
      </c>
      <c r="O90" s="208">
        <v>5.4570852909911789</v>
      </c>
      <c r="P90" s="208">
        <v>5.7035144101483057</v>
      </c>
      <c r="Q90" s="208">
        <v>9.3453348263683989</v>
      </c>
    </row>
    <row r="91" spans="1:17" x14ac:dyDescent="0.25">
      <c r="A91" s="154" t="s">
        <v>126</v>
      </c>
      <c r="B91" s="208">
        <v>83.141313198515448</v>
      </c>
      <c r="C91" s="208">
        <v>111.21617072192052</v>
      </c>
      <c r="D91" s="208">
        <v>68.872253897937298</v>
      </c>
      <c r="E91" s="208">
        <v>62.647828130134315</v>
      </c>
      <c r="F91" s="208">
        <v>44.468672773635319</v>
      </c>
      <c r="G91" s="208">
        <v>89.784819367459122</v>
      </c>
      <c r="H91" s="208">
        <v>90.849953421933648</v>
      </c>
      <c r="I91" s="208">
        <v>72.784036517640601</v>
      </c>
      <c r="J91" s="208">
        <v>60.57521339498431</v>
      </c>
      <c r="K91" s="208">
        <v>91.159420544063764</v>
      </c>
      <c r="L91" s="208">
        <v>60.310055816894852</v>
      </c>
      <c r="M91" s="208">
        <v>36.112562715168892</v>
      </c>
      <c r="N91" s="208">
        <v>79.699957875020601</v>
      </c>
      <c r="O91" s="208">
        <v>47.960047220213866</v>
      </c>
      <c r="P91" s="208">
        <v>42.113609572837447</v>
      </c>
      <c r="Q91" s="208">
        <v>45.895970214802176</v>
      </c>
    </row>
    <row r="92" spans="1:17" x14ac:dyDescent="0.25">
      <c r="A92" s="154" t="s">
        <v>30</v>
      </c>
      <c r="B92" s="208">
        <v>25.520913421318077</v>
      </c>
      <c r="C92" s="208">
        <v>24.263111305321786</v>
      </c>
      <c r="D92" s="208">
        <v>16.526294697145449</v>
      </c>
      <c r="E92" s="208">
        <v>0</v>
      </c>
      <c r="F92" s="208">
        <v>6.1084620574615673</v>
      </c>
      <c r="G92" s="208">
        <v>16.419566163174611</v>
      </c>
      <c r="H92" s="208">
        <v>18.598712761396161</v>
      </c>
      <c r="I92" s="208">
        <v>22.254681552823197</v>
      </c>
      <c r="J92" s="208">
        <v>0.16173133090206537</v>
      </c>
      <c r="K92" s="208">
        <v>22.817749612738275</v>
      </c>
      <c r="L92" s="208">
        <v>0</v>
      </c>
      <c r="M92" s="208">
        <v>1.7981450833612058</v>
      </c>
      <c r="N92" s="208">
        <v>1.6070134719093041</v>
      </c>
      <c r="O92" s="208">
        <v>6.8961237165986864</v>
      </c>
      <c r="P92" s="208">
        <v>2.6635822585375921</v>
      </c>
      <c r="Q92" s="208">
        <v>3.6826659213958828</v>
      </c>
    </row>
    <row r="93" spans="1:17" x14ac:dyDescent="0.25">
      <c r="A93" s="154" t="s">
        <v>27</v>
      </c>
      <c r="B93" s="208">
        <v>621.78363814189026</v>
      </c>
      <c r="C93" s="208">
        <v>695.73583438796538</v>
      </c>
      <c r="D93" s="208">
        <v>619.96663400502996</v>
      </c>
      <c r="E93" s="208">
        <v>831.01487448136106</v>
      </c>
      <c r="F93" s="208">
        <v>890.22076336478938</v>
      </c>
      <c r="G93" s="208">
        <v>941.67936092696118</v>
      </c>
      <c r="H93" s="208">
        <v>749.56546378178564</v>
      </c>
      <c r="I93" s="208">
        <v>760.60632042968996</v>
      </c>
      <c r="J93" s="208">
        <v>975.58409085266885</v>
      </c>
      <c r="K93" s="208">
        <v>677.86723068656033</v>
      </c>
      <c r="L93" s="208">
        <v>856.81730036165015</v>
      </c>
      <c r="M93" s="208">
        <v>929.59408759396536</v>
      </c>
      <c r="N93" s="208">
        <v>875.31119894608491</v>
      </c>
      <c r="O93" s="208">
        <v>923.06374816079381</v>
      </c>
      <c r="P93" s="208">
        <v>920.37771505795047</v>
      </c>
      <c r="Q93" s="208">
        <v>878.07608247775079</v>
      </c>
    </row>
    <row r="94" spans="1:17" x14ac:dyDescent="0.25">
      <c r="A94" s="149" t="s">
        <v>220</v>
      </c>
      <c r="B94" s="262">
        <v>614.31247189386977</v>
      </c>
      <c r="C94" s="262">
        <v>655.97801452495855</v>
      </c>
      <c r="D94" s="262">
        <v>671.64595301784766</v>
      </c>
      <c r="E94" s="262">
        <v>703.10026685814819</v>
      </c>
      <c r="F94" s="262">
        <v>699.98397072705689</v>
      </c>
      <c r="G94" s="262">
        <v>783.00116236143447</v>
      </c>
      <c r="H94" s="262">
        <v>718.20538227731333</v>
      </c>
      <c r="I94" s="262">
        <v>727.5532703955862</v>
      </c>
      <c r="J94" s="262">
        <v>777.1512512463778</v>
      </c>
      <c r="K94" s="262">
        <v>657.13348865240118</v>
      </c>
      <c r="L94" s="262">
        <v>693.3528710906337</v>
      </c>
      <c r="M94" s="262">
        <v>665.19273705861485</v>
      </c>
      <c r="N94" s="262">
        <v>686.3927640421216</v>
      </c>
      <c r="O94" s="262">
        <v>660.57993141950624</v>
      </c>
      <c r="P94" s="262">
        <v>663.00725984068231</v>
      </c>
      <c r="Q94" s="262">
        <v>626.01038972075014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37</v>
      </c>
      <c r="B97" s="96">
        <v>10783.61768904362</v>
      </c>
      <c r="C97" s="96">
        <v>10827.826903125069</v>
      </c>
      <c r="D97" s="96">
        <v>10563.875762223326</v>
      </c>
      <c r="E97" s="96">
        <v>10495.322266104637</v>
      </c>
      <c r="F97" s="96">
        <v>10533.359948920986</v>
      </c>
      <c r="G97" s="96">
        <v>10438.027301962509</v>
      </c>
      <c r="H97" s="96">
        <v>10451.936699172269</v>
      </c>
      <c r="I97" s="96">
        <v>10816.28812188602</v>
      </c>
      <c r="J97" s="96">
        <v>10325.847387836622</v>
      </c>
      <c r="K97" s="96">
        <v>8820.2716507480582</v>
      </c>
      <c r="L97" s="96">
        <v>9183.9501351027993</v>
      </c>
      <c r="M97" s="96">
        <v>9363.1713850536198</v>
      </c>
      <c r="N97" s="96">
        <v>9036.6904456797092</v>
      </c>
      <c r="O97" s="96">
        <v>8409.4264733619621</v>
      </c>
      <c r="P97" s="96">
        <v>8339.8513206173775</v>
      </c>
      <c r="Q97" s="96">
        <v>8510.567284335888</v>
      </c>
    </row>
    <row r="98" spans="1:17" x14ac:dyDescent="0.25">
      <c r="A98" s="132" t="s">
        <v>84</v>
      </c>
      <c r="B98" s="160">
        <v>88.516495966540901</v>
      </c>
      <c r="C98" s="160">
        <v>89.808740293287244</v>
      </c>
      <c r="D98" s="160">
        <v>87.887175734404323</v>
      </c>
      <c r="E98" s="160">
        <v>87.21812625583884</v>
      </c>
      <c r="F98" s="160">
        <v>87.980683478599659</v>
      </c>
      <c r="G98" s="160">
        <v>87.119302312529499</v>
      </c>
      <c r="H98" s="160">
        <v>86.869864478113712</v>
      </c>
      <c r="I98" s="160">
        <v>89.864465460089704</v>
      </c>
      <c r="J98" s="160">
        <v>85.168980043474704</v>
      </c>
      <c r="K98" s="160">
        <v>72.479345229926111</v>
      </c>
      <c r="L98" s="160">
        <v>75.542180935893782</v>
      </c>
      <c r="M98" s="160">
        <v>77.428502979871737</v>
      </c>
      <c r="N98" s="160">
        <v>74.54849377461025</v>
      </c>
      <c r="O98" s="160">
        <v>69.546196083092738</v>
      </c>
      <c r="P98" s="160">
        <v>68.315542971494935</v>
      </c>
      <c r="Q98" s="160">
        <v>69.786379051751624</v>
      </c>
    </row>
    <row r="99" spans="1:17" x14ac:dyDescent="0.25">
      <c r="A99" s="76" t="s">
        <v>83</v>
      </c>
      <c r="B99" s="159">
        <v>91.108373760490153</v>
      </c>
      <c r="C99" s="159">
        <v>92.436016630945758</v>
      </c>
      <c r="D99" s="159">
        <v>90.44345344601966</v>
      </c>
      <c r="E99" s="159">
        <v>89.735452526516141</v>
      </c>
      <c r="F99" s="159">
        <v>90.531073106663683</v>
      </c>
      <c r="G99" s="159">
        <v>89.644060308197211</v>
      </c>
      <c r="H99" s="159">
        <v>89.385636269419422</v>
      </c>
      <c r="I99" s="159">
        <v>92.448419317815379</v>
      </c>
      <c r="J99" s="159">
        <v>87.628088075235908</v>
      </c>
      <c r="K99" s="159">
        <v>74.587304182344525</v>
      </c>
      <c r="L99" s="159">
        <v>77.733937121708067</v>
      </c>
      <c r="M99" s="159">
        <v>79.6735794672461</v>
      </c>
      <c r="N99" s="159">
        <v>76.713310002170715</v>
      </c>
      <c r="O99" s="159">
        <v>71.544623209382522</v>
      </c>
      <c r="P99" s="159">
        <v>70.304676644457032</v>
      </c>
      <c r="Q99" s="159">
        <v>71.805304391918</v>
      </c>
    </row>
    <row r="100" spans="1:17" x14ac:dyDescent="0.25">
      <c r="A100" s="76" t="s">
        <v>82</v>
      </c>
      <c r="B100" s="159">
        <v>177.90536733203857</v>
      </c>
      <c r="C100" s="159">
        <v>180.50485133610448</v>
      </c>
      <c r="D100" s="159">
        <v>176.65642755302119</v>
      </c>
      <c r="E100" s="159">
        <v>175.3296639732994</v>
      </c>
      <c r="F100" s="159">
        <v>176.85235287647615</v>
      </c>
      <c r="G100" s="159">
        <v>175.12148020345958</v>
      </c>
      <c r="H100" s="159">
        <v>174.62170414025354</v>
      </c>
      <c r="I100" s="159">
        <v>180.65848099378019</v>
      </c>
      <c r="J100" s="159">
        <v>171.20952461557388</v>
      </c>
      <c r="K100" s="159">
        <v>145.68628216805291</v>
      </c>
      <c r="L100" s="159">
        <v>151.84759069020177</v>
      </c>
      <c r="M100" s="159">
        <v>155.64059760016471</v>
      </c>
      <c r="N100" s="159">
        <v>149.84842603932248</v>
      </c>
      <c r="O100" s="159">
        <v>139.81297318250859</v>
      </c>
      <c r="P100" s="159">
        <v>137.31477394408643</v>
      </c>
      <c r="Q100" s="159">
        <v>140.28323657304395</v>
      </c>
    </row>
    <row r="101" spans="1:17" x14ac:dyDescent="0.25">
      <c r="A101" s="76" t="s">
        <v>81</v>
      </c>
      <c r="B101" s="159">
        <v>70.710264469031955</v>
      </c>
      <c r="C101" s="159">
        <v>71.741179558359192</v>
      </c>
      <c r="D101" s="159">
        <v>70.197844189277035</v>
      </c>
      <c r="E101" s="159">
        <v>69.652451327180344</v>
      </c>
      <c r="F101" s="159">
        <v>70.267671265435538</v>
      </c>
      <c r="G101" s="159">
        <v>69.579336918052661</v>
      </c>
      <c r="H101" s="159">
        <v>69.379126846417222</v>
      </c>
      <c r="I101" s="159">
        <v>71.760313340478916</v>
      </c>
      <c r="J101" s="159">
        <v>68.016524163009777</v>
      </c>
      <c r="K101" s="159">
        <v>57.891101839161841</v>
      </c>
      <c r="L101" s="159">
        <v>60.3344851433407</v>
      </c>
      <c r="M101" s="159">
        <v>61.840268782899891</v>
      </c>
      <c r="N101" s="159">
        <v>59.541908508070222</v>
      </c>
      <c r="O101" s="159">
        <v>55.534642942652049</v>
      </c>
      <c r="P101" s="159">
        <v>54.566650123856959</v>
      </c>
      <c r="Q101" s="159">
        <v>55.734112677369943</v>
      </c>
    </row>
    <row r="102" spans="1:17" x14ac:dyDescent="0.25">
      <c r="A102" s="129" t="s">
        <v>80</v>
      </c>
      <c r="B102" s="158">
        <v>80.147567031862962</v>
      </c>
      <c r="C102" s="158">
        <v>81.313459879498652</v>
      </c>
      <c r="D102" s="158">
        <v>79.548369009139932</v>
      </c>
      <c r="E102" s="158">
        <v>78.909454882603939</v>
      </c>
      <c r="F102" s="158">
        <v>79.618279035473833</v>
      </c>
      <c r="G102" s="158">
        <v>78.837638327627502</v>
      </c>
      <c r="H102" s="158">
        <v>78.608905959981684</v>
      </c>
      <c r="I102" s="158">
        <v>81.28701228575116</v>
      </c>
      <c r="J102" s="158">
        <v>77.057099302483664</v>
      </c>
      <c r="K102" s="158">
        <v>65.602158384264754</v>
      </c>
      <c r="L102" s="158">
        <v>68.365343269233378</v>
      </c>
      <c r="M102" s="158">
        <v>70.070046348472076</v>
      </c>
      <c r="N102" s="158">
        <v>67.469294953516069</v>
      </c>
      <c r="O102" s="158">
        <v>62.905877612093803</v>
      </c>
      <c r="P102" s="158">
        <v>61.837326072040995</v>
      </c>
      <c r="Q102" s="158">
        <v>63.146387580296199</v>
      </c>
    </row>
    <row r="103" spans="1:17" x14ac:dyDescent="0.25">
      <c r="A103" s="92" t="s">
        <v>126</v>
      </c>
      <c r="B103" s="91">
        <v>15.035540230411263</v>
      </c>
      <c r="C103" s="91">
        <v>16.262691975899727</v>
      </c>
      <c r="D103" s="91">
        <v>15.753456509865568</v>
      </c>
      <c r="E103" s="91">
        <v>15.764001369923614</v>
      </c>
      <c r="F103" s="91">
        <v>15.911393642162864</v>
      </c>
      <c r="G103" s="91">
        <v>15.748512893667305</v>
      </c>
      <c r="H103" s="91">
        <v>15.540368660984619</v>
      </c>
      <c r="I103" s="91">
        <v>16.007680214132584</v>
      </c>
      <c r="J103" s="91">
        <v>15.174846082462395</v>
      </c>
      <c r="K103" s="91">
        <v>12.937567977335915</v>
      </c>
      <c r="L103" s="91">
        <v>13.490124961780058</v>
      </c>
      <c r="M103" s="91">
        <v>13.82812294526901</v>
      </c>
      <c r="N103" s="91">
        <v>12.785631275043771</v>
      </c>
      <c r="O103" s="91">
        <v>12.091499439756547</v>
      </c>
      <c r="P103" s="91">
        <v>11.899200159615146</v>
      </c>
      <c r="Q103" s="91">
        <v>12.627362687825521</v>
      </c>
    </row>
    <row r="104" spans="1:17" x14ac:dyDescent="0.25">
      <c r="A104" s="92" t="s">
        <v>27</v>
      </c>
      <c r="B104" s="91">
        <v>24.579552701962477</v>
      </c>
      <c r="C104" s="91">
        <v>24.928014211128893</v>
      </c>
      <c r="D104" s="91">
        <v>24.331795849183987</v>
      </c>
      <c r="E104" s="91">
        <v>24.036870632456043</v>
      </c>
      <c r="F104" s="91">
        <v>24.302696687199187</v>
      </c>
      <c r="G104" s="91">
        <v>24.051636697071782</v>
      </c>
      <c r="H104" s="91">
        <v>24.152693696381025</v>
      </c>
      <c r="I104" s="91">
        <v>24.873524484458521</v>
      </c>
      <c r="J104" s="91">
        <v>23.627991448053315</v>
      </c>
      <c r="K104" s="91">
        <v>20.175822346351676</v>
      </c>
      <c r="L104" s="91">
        <v>20.997693412884761</v>
      </c>
      <c r="M104" s="91">
        <v>21.513198090648377</v>
      </c>
      <c r="N104" s="91">
        <v>20.7582000212522</v>
      </c>
      <c r="O104" s="91">
        <v>19.147307967723371</v>
      </c>
      <c r="P104" s="91">
        <v>18.919392712936869</v>
      </c>
      <c r="Q104" s="91">
        <v>19.271441062452411</v>
      </c>
    </row>
    <row r="105" spans="1:17" x14ac:dyDescent="0.25">
      <c r="A105" s="92" t="s">
        <v>127</v>
      </c>
      <c r="B105" s="91">
        <v>0</v>
      </c>
      <c r="C105" s="91">
        <v>0</v>
      </c>
      <c r="D105" s="91">
        <v>0</v>
      </c>
      <c r="E105" s="91">
        <v>8.944803298588816E-2</v>
      </c>
      <c r="F105" s="91">
        <v>6.1310824659523845E-2</v>
      </c>
      <c r="G105" s="91">
        <v>9.5073859290944529E-2</v>
      </c>
      <c r="H105" s="91">
        <v>6.492195015449384E-2</v>
      </c>
      <c r="I105" s="91">
        <v>8.4545351982170946E-2</v>
      </c>
      <c r="J105" s="91">
        <v>9.4463064924390397E-2</v>
      </c>
      <c r="K105" s="91">
        <v>0.14484811723738877</v>
      </c>
      <c r="L105" s="91">
        <v>0.1522124901184275</v>
      </c>
      <c r="M105" s="91">
        <v>0.158417949382155</v>
      </c>
      <c r="N105" s="91">
        <v>6.4050868510369091E-2</v>
      </c>
      <c r="O105" s="91">
        <v>1.0221542784906E-2</v>
      </c>
      <c r="P105" s="91">
        <v>9.7815564567808096E-3</v>
      </c>
      <c r="Q105" s="91">
        <v>9.5741411685719719E-3</v>
      </c>
    </row>
    <row r="106" spans="1:17" x14ac:dyDescent="0.25">
      <c r="A106" s="92" t="s">
        <v>22</v>
      </c>
      <c r="B106" s="157">
        <v>40.532474099489221</v>
      </c>
      <c r="C106" s="157">
        <v>40.12275369247002</v>
      </c>
      <c r="D106" s="157">
        <v>39.463116650090384</v>
      </c>
      <c r="E106" s="157">
        <v>39.019134847238412</v>
      </c>
      <c r="F106" s="157">
        <v>39.342877881452267</v>
      </c>
      <c r="G106" s="157">
        <v>38.942414877597464</v>
      </c>
      <c r="H106" s="157">
        <v>38.850921652461544</v>
      </c>
      <c r="I106" s="157">
        <v>40.321262235177912</v>
      </c>
      <c r="J106" s="157">
        <v>38.159798707043578</v>
      </c>
      <c r="K106" s="157">
        <v>32.343919943339777</v>
      </c>
      <c r="L106" s="157">
        <v>33.725312404450136</v>
      </c>
      <c r="M106" s="157">
        <v>34.570307363172525</v>
      </c>
      <c r="N106" s="157">
        <v>33.861412788709735</v>
      </c>
      <c r="O106" s="157">
        <v>31.656848661828992</v>
      </c>
      <c r="P106" s="157">
        <v>31.008951643032198</v>
      </c>
      <c r="Q106" s="157">
        <v>31.238009688849683</v>
      </c>
    </row>
    <row r="107" spans="1:17" x14ac:dyDescent="0.25">
      <c r="A107" s="156" t="s">
        <v>207</v>
      </c>
      <c r="B107" s="204">
        <v>8028.5318360356796</v>
      </c>
      <c r="C107" s="204">
        <v>8043.6821377084862</v>
      </c>
      <c r="D107" s="204">
        <v>7784.7569990737256</v>
      </c>
      <c r="E107" s="204">
        <v>7880.8075677337465</v>
      </c>
      <c r="F107" s="204">
        <v>7828.2071761377456</v>
      </c>
      <c r="G107" s="204">
        <v>7830.7616517655642</v>
      </c>
      <c r="H107" s="204">
        <v>7708.557528327683</v>
      </c>
      <c r="I107" s="204">
        <v>7974.1252779911974</v>
      </c>
      <c r="J107" s="204">
        <v>7673.0675729470331</v>
      </c>
      <c r="K107" s="204">
        <v>6492.1370070149951</v>
      </c>
      <c r="L107" s="204">
        <v>6835.363350448406</v>
      </c>
      <c r="M107" s="204">
        <v>6878.6980210702768</v>
      </c>
      <c r="N107" s="204">
        <v>6662.1352984271325</v>
      </c>
      <c r="O107" s="204">
        <v>6239.9583401812051</v>
      </c>
      <c r="P107" s="204">
        <v>6150.777185775778</v>
      </c>
      <c r="Q107" s="204">
        <v>6225.0775476595882</v>
      </c>
    </row>
    <row r="108" spans="1:17" x14ac:dyDescent="0.25">
      <c r="A108" s="152" t="s">
        <v>219</v>
      </c>
      <c r="B108" s="151">
        <v>7137.3668703792382</v>
      </c>
      <c r="C108" s="151">
        <v>7145.6475153641268</v>
      </c>
      <c r="D108" s="151">
        <v>6872.749900712096</v>
      </c>
      <c r="E108" s="151">
        <v>7048.753578150232</v>
      </c>
      <c r="F108" s="151">
        <v>6942.0127443781703</v>
      </c>
      <c r="G108" s="151">
        <v>6993.3596718181288</v>
      </c>
      <c r="H108" s="151">
        <v>6773.3696392044703</v>
      </c>
      <c r="I108" s="151">
        <v>7004.8403473274739</v>
      </c>
      <c r="J108" s="151">
        <v>6791.191384219389</v>
      </c>
      <c r="K108" s="151">
        <v>5699.2311754745342</v>
      </c>
      <c r="L108" s="151">
        <v>6036.3870683794848</v>
      </c>
      <c r="M108" s="151">
        <v>6038.3513743544408</v>
      </c>
      <c r="N108" s="151">
        <v>5878.0034403274731</v>
      </c>
      <c r="O108" s="151">
        <v>5517.0069725903777</v>
      </c>
      <c r="P108" s="151">
        <v>5412.7390738475597</v>
      </c>
      <c r="Q108" s="151">
        <v>5442.2239531884306</v>
      </c>
    </row>
    <row r="109" spans="1:17" x14ac:dyDescent="0.25">
      <c r="A109" s="154" t="s">
        <v>34</v>
      </c>
      <c r="B109" s="83">
        <v>64.410132193553551</v>
      </c>
      <c r="C109" s="83">
        <v>72.412956472158982</v>
      </c>
      <c r="D109" s="83">
        <v>24.750771357932813</v>
      </c>
      <c r="E109" s="83">
        <v>21.594210215476735</v>
      </c>
      <c r="F109" s="83">
        <v>23.284862053966943</v>
      </c>
      <c r="G109" s="83">
        <v>15.887262440661065</v>
      </c>
      <c r="H109" s="83">
        <v>20.355022722855502</v>
      </c>
      <c r="I109" s="83">
        <v>5.8737668021103042</v>
      </c>
      <c r="J109" s="83">
        <v>11.338527709776503</v>
      </c>
      <c r="K109" s="83">
        <v>15.414241666115045</v>
      </c>
      <c r="L109" s="83">
        <v>15.392076514119466</v>
      </c>
      <c r="M109" s="83">
        <v>5.497697976067049</v>
      </c>
      <c r="N109" s="83">
        <v>3.3739370499054657</v>
      </c>
      <c r="O109" s="83">
        <v>7.4348688540093084</v>
      </c>
      <c r="P109" s="83">
        <v>6.3052768561504422</v>
      </c>
      <c r="Q109" s="83">
        <v>0</v>
      </c>
    </row>
    <row r="110" spans="1:17" x14ac:dyDescent="0.25">
      <c r="A110" s="154" t="s">
        <v>31</v>
      </c>
      <c r="B110" s="208">
        <v>285.74138319039673</v>
      </c>
      <c r="C110" s="208">
        <v>291.94148919666958</v>
      </c>
      <c r="D110" s="208">
        <v>147.72535641415746</v>
      </c>
      <c r="E110" s="208">
        <v>173.35703596057158</v>
      </c>
      <c r="F110" s="208">
        <v>85.489600186806513</v>
      </c>
      <c r="G110" s="208">
        <v>77.951880109107151</v>
      </c>
      <c r="H110" s="208">
        <v>92.117776807187923</v>
      </c>
      <c r="I110" s="208">
        <v>69.099338949769603</v>
      </c>
      <c r="J110" s="208">
        <v>56.412364226371729</v>
      </c>
      <c r="K110" s="208">
        <v>37.209904639948505</v>
      </c>
      <c r="L110" s="208">
        <v>37.445889066670127</v>
      </c>
      <c r="M110" s="208">
        <v>36.308705087800021</v>
      </c>
      <c r="N110" s="208">
        <v>46.876913850868576</v>
      </c>
      <c r="O110" s="208">
        <v>44.293935707535653</v>
      </c>
      <c r="P110" s="208">
        <v>38.780789086961072</v>
      </c>
      <c r="Q110" s="208">
        <v>37.013815195242188</v>
      </c>
    </row>
    <row r="111" spans="1:17" x14ac:dyDescent="0.25">
      <c r="A111" s="154" t="s">
        <v>126</v>
      </c>
      <c r="B111" s="208">
        <v>175.70495795915207</v>
      </c>
      <c r="C111" s="208">
        <v>181.53597492189891</v>
      </c>
      <c r="D111" s="208">
        <v>182.14386482244052</v>
      </c>
      <c r="E111" s="208">
        <v>192.56082797348859</v>
      </c>
      <c r="F111" s="208">
        <v>169.79964246947338</v>
      </c>
      <c r="G111" s="208">
        <v>85.018211601749869</v>
      </c>
      <c r="H111" s="208">
        <v>97.552520812484104</v>
      </c>
      <c r="I111" s="208">
        <v>143.8857900905324</v>
      </c>
      <c r="J111" s="208">
        <v>53.795717455084009</v>
      </c>
      <c r="K111" s="208">
        <v>56.611675897395706</v>
      </c>
      <c r="L111" s="208">
        <v>27.769615378828117</v>
      </c>
      <c r="M111" s="208">
        <v>20.76674965567555</v>
      </c>
      <c r="N111" s="208">
        <v>15.732263098213055</v>
      </c>
      <c r="O111" s="208">
        <v>18.716774096165722</v>
      </c>
      <c r="P111" s="208">
        <v>9.8349577536303734</v>
      </c>
      <c r="Q111" s="208">
        <v>14.953362892841625</v>
      </c>
    </row>
    <row r="112" spans="1:17" x14ac:dyDescent="0.25">
      <c r="A112" s="154" t="s">
        <v>30</v>
      </c>
      <c r="B112" s="208">
        <v>87.101247194337432</v>
      </c>
      <c r="C112" s="208">
        <v>56.651474447710761</v>
      </c>
      <c r="D112" s="208">
        <v>97.363562623828784</v>
      </c>
      <c r="E112" s="208">
        <v>27.133619168858939</v>
      </c>
      <c r="F112" s="208">
        <v>9.9459641413100801</v>
      </c>
      <c r="G112" s="208">
        <v>81.580614196804177</v>
      </c>
      <c r="H112" s="208">
        <v>56.785815354644072</v>
      </c>
      <c r="I112" s="208">
        <v>26.923976024727462</v>
      </c>
      <c r="J112" s="208">
        <v>9.7981211592848716</v>
      </c>
      <c r="K112" s="208">
        <v>51.863142607082018</v>
      </c>
      <c r="L112" s="208">
        <v>0.91679298818645794</v>
      </c>
      <c r="M112" s="208">
        <v>0.90778981837945683</v>
      </c>
      <c r="N112" s="208">
        <v>0</v>
      </c>
      <c r="O112" s="208">
        <v>0.8631897695655919</v>
      </c>
      <c r="P112" s="208">
        <v>0</v>
      </c>
      <c r="Q112" s="208">
        <v>0</v>
      </c>
    </row>
    <row r="113" spans="1:17" x14ac:dyDescent="0.25">
      <c r="A113" s="154" t="s">
        <v>27</v>
      </c>
      <c r="B113" s="208">
        <v>6524.4091498417993</v>
      </c>
      <c r="C113" s="208">
        <v>6543.1056203256876</v>
      </c>
      <c r="D113" s="208">
        <v>6420.7663454937365</v>
      </c>
      <c r="E113" s="208">
        <v>6634.1078848318366</v>
      </c>
      <c r="F113" s="208">
        <v>6653.4926755266151</v>
      </c>
      <c r="G113" s="208">
        <v>6732.9217034698077</v>
      </c>
      <c r="H113" s="208">
        <v>6506.5585035073</v>
      </c>
      <c r="I113" s="208">
        <v>6759.0574754603331</v>
      </c>
      <c r="J113" s="208">
        <v>6659.8466536688702</v>
      </c>
      <c r="K113" s="208">
        <v>5538.1322106639927</v>
      </c>
      <c r="L113" s="208">
        <v>5954.8626944316802</v>
      </c>
      <c r="M113" s="208">
        <v>5974.8704318165192</v>
      </c>
      <c r="N113" s="208">
        <v>5812.0203263284866</v>
      </c>
      <c r="O113" s="208">
        <v>5445.6982041631009</v>
      </c>
      <c r="P113" s="208">
        <v>5357.8180501508195</v>
      </c>
      <c r="Q113" s="208">
        <v>5390.2567751003471</v>
      </c>
    </row>
    <row r="114" spans="1:17" x14ac:dyDescent="0.25">
      <c r="A114" s="152" t="s">
        <v>218</v>
      </c>
      <c r="B114" s="151">
        <v>891.16496565644013</v>
      </c>
      <c r="C114" s="151">
        <v>898.03462234435835</v>
      </c>
      <c r="D114" s="151">
        <v>912.00709836162821</v>
      </c>
      <c r="E114" s="151">
        <v>832.05398958351554</v>
      </c>
      <c r="F114" s="151">
        <v>886.19443175957065</v>
      </c>
      <c r="G114" s="151">
        <v>837.40197994743642</v>
      </c>
      <c r="H114" s="151">
        <v>935.18788912321054</v>
      </c>
      <c r="I114" s="151">
        <v>969.28493066372289</v>
      </c>
      <c r="J114" s="151">
        <v>881.87618872764324</v>
      </c>
      <c r="K114" s="151">
        <v>792.90583154046271</v>
      </c>
      <c r="L114" s="151">
        <v>798.97628206892318</v>
      </c>
      <c r="M114" s="151">
        <v>840.3466467158355</v>
      </c>
      <c r="N114" s="151">
        <v>784.13185809966114</v>
      </c>
      <c r="O114" s="151">
        <v>722.95136759082573</v>
      </c>
      <c r="P114" s="151">
        <v>738.03811192821684</v>
      </c>
      <c r="Q114" s="151">
        <v>782.85359447115684</v>
      </c>
    </row>
    <row r="115" spans="1:17" x14ac:dyDescent="0.25">
      <c r="A115" s="156" t="s">
        <v>206</v>
      </c>
      <c r="B115" s="204">
        <v>747.9338540130916</v>
      </c>
      <c r="C115" s="204">
        <v>755.78976712890994</v>
      </c>
      <c r="D115" s="204">
        <v>768.15671346530394</v>
      </c>
      <c r="E115" s="204">
        <v>694.4865724361357</v>
      </c>
      <c r="F115" s="204">
        <v>739.15791112727118</v>
      </c>
      <c r="G115" s="204">
        <v>700.20453425658695</v>
      </c>
      <c r="H115" s="204">
        <v>776.63228795409577</v>
      </c>
      <c r="I115" s="204">
        <v>802.93564356939714</v>
      </c>
      <c r="J115" s="204">
        <v>730.11091020291235</v>
      </c>
      <c r="K115" s="204">
        <v>656.91757976057829</v>
      </c>
      <c r="L115" s="204">
        <v>647.24213818670296</v>
      </c>
      <c r="M115" s="204">
        <v>705.94853496968733</v>
      </c>
      <c r="N115" s="204">
        <v>666.22553915427557</v>
      </c>
      <c r="O115" s="204">
        <v>606.35266112631894</v>
      </c>
      <c r="P115" s="204">
        <v>621.03656759594662</v>
      </c>
      <c r="Q115" s="204">
        <v>658.79367054790384</v>
      </c>
    </row>
    <row r="116" spans="1:17" x14ac:dyDescent="0.25">
      <c r="A116" s="156" t="s">
        <v>205</v>
      </c>
      <c r="B116" s="204">
        <v>831.37679916166269</v>
      </c>
      <c r="C116" s="204">
        <v>838.15372761291337</v>
      </c>
      <c r="D116" s="204">
        <v>820.7966354295512</v>
      </c>
      <c r="E116" s="204">
        <v>799.48726618014575</v>
      </c>
      <c r="F116" s="204">
        <v>801.18851196437436</v>
      </c>
      <c r="G116" s="204">
        <v>781.96140576461482</v>
      </c>
      <c r="H116" s="204">
        <v>774.88668056034078</v>
      </c>
      <c r="I116" s="204">
        <v>806.74285774251462</v>
      </c>
      <c r="J116" s="204">
        <v>782.10510707506955</v>
      </c>
      <c r="K116" s="204">
        <v>668.79826253621866</v>
      </c>
      <c r="L116" s="204">
        <v>689.98197061763847</v>
      </c>
      <c r="M116" s="204">
        <v>703.94852570820251</v>
      </c>
      <c r="N116" s="204">
        <v>685.73000142141086</v>
      </c>
      <c r="O116" s="204">
        <v>622.71801525045692</v>
      </c>
      <c r="P116" s="204">
        <v>621.54289101948768</v>
      </c>
      <c r="Q116" s="204">
        <v>638.09398598050461</v>
      </c>
    </row>
    <row r="117" spans="1:17" x14ac:dyDescent="0.25">
      <c r="A117" s="152" t="s">
        <v>217</v>
      </c>
      <c r="B117" s="151">
        <v>615.91047395848409</v>
      </c>
      <c r="C117" s="151">
        <v>620.13217494048683</v>
      </c>
      <c r="D117" s="151">
        <v>600.00201436135535</v>
      </c>
      <c r="E117" s="151">
        <v>598.76508617651461</v>
      </c>
      <c r="F117" s="151">
        <v>586.75133246875657</v>
      </c>
      <c r="G117" s="151">
        <v>578.63643807664982</v>
      </c>
      <c r="H117" s="151">
        <v>548.66656761204649</v>
      </c>
      <c r="I117" s="151">
        <v>572.76235918429347</v>
      </c>
      <c r="J117" s="151">
        <v>569.3502067097703</v>
      </c>
      <c r="K117" s="151">
        <v>477.42272389405866</v>
      </c>
      <c r="L117" s="151">
        <v>501.33642098168593</v>
      </c>
      <c r="M117" s="151">
        <v>499.90806132209605</v>
      </c>
      <c r="N117" s="151">
        <v>493.06141907592848</v>
      </c>
      <c r="O117" s="151">
        <v>447.20191996155779</v>
      </c>
      <c r="P117" s="151">
        <v>442.07733171829125</v>
      </c>
      <c r="Q117" s="151">
        <v>447.62630880275162</v>
      </c>
    </row>
    <row r="118" spans="1:17" x14ac:dyDescent="0.25">
      <c r="A118" s="154" t="s">
        <v>34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31</v>
      </c>
      <c r="B119" s="208">
        <v>3.1789144620857925</v>
      </c>
      <c r="C119" s="208">
        <v>2.3018600590900817</v>
      </c>
      <c r="D119" s="208">
        <v>0.73070602708224186</v>
      </c>
      <c r="E119" s="208">
        <v>3.0564590021187978</v>
      </c>
      <c r="F119" s="208">
        <v>0</v>
      </c>
      <c r="G119" s="208">
        <v>0</v>
      </c>
      <c r="H119" s="208">
        <v>0</v>
      </c>
      <c r="I119" s="208">
        <v>1.8465649952031491</v>
      </c>
      <c r="J119" s="208">
        <v>0.68106348638497494</v>
      </c>
      <c r="K119" s="208">
        <v>1.46085536005149</v>
      </c>
      <c r="L119" s="208">
        <v>0</v>
      </c>
      <c r="M119" s="208">
        <v>1.1228669564512859</v>
      </c>
      <c r="N119" s="208">
        <v>0</v>
      </c>
      <c r="O119" s="208">
        <v>1.7752105043033914</v>
      </c>
      <c r="P119" s="208">
        <v>1.803284147129169</v>
      </c>
      <c r="Q119" s="208">
        <v>0</v>
      </c>
    </row>
    <row r="120" spans="1:17" x14ac:dyDescent="0.25">
      <c r="A120" s="154" t="s">
        <v>126</v>
      </c>
      <c r="B120" s="208">
        <v>3.8500159790021371</v>
      </c>
      <c r="C120" s="208">
        <v>0</v>
      </c>
      <c r="D120" s="208">
        <v>0</v>
      </c>
      <c r="E120" s="208">
        <v>0</v>
      </c>
      <c r="F120" s="208">
        <v>6.2115178861032945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1.8614146174584789E-2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30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27</v>
      </c>
      <c r="B122" s="208">
        <v>608.88154351739615</v>
      </c>
      <c r="C122" s="208">
        <v>617.83031488139682</v>
      </c>
      <c r="D122" s="208">
        <v>599.27130833427304</v>
      </c>
      <c r="E122" s="208">
        <v>595.70862717439593</v>
      </c>
      <c r="F122" s="208">
        <v>580.53981458265332</v>
      </c>
      <c r="G122" s="208">
        <v>578.63643807664982</v>
      </c>
      <c r="H122" s="208">
        <v>548.66656761204649</v>
      </c>
      <c r="I122" s="208">
        <v>570.91579418909032</v>
      </c>
      <c r="J122" s="208">
        <v>568.66914322338528</v>
      </c>
      <c r="K122" s="208">
        <v>475.96186853400718</v>
      </c>
      <c r="L122" s="208">
        <v>501.33642098168593</v>
      </c>
      <c r="M122" s="208">
        <v>498.76658021947014</v>
      </c>
      <c r="N122" s="208">
        <v>493.06141907592848</v>
      </c>
      <c r="O122" s="208">
        <v>445.42670945725433</v>
      </c>
      <c r="P122" s="208">
        <v>440.27404757116204</v>
      </c>
      <c r="Q122" s="208">
        <v>447.62630880275162</v>
      </c>
    </row>
    <row r="123" spans="1:17" x14ac:dyDescent="0.25">
      <c r="A123" s="152" t="s">
        <v>216</v>
      </c>
      <c r="B123" s="261">
        <v>215.46632520317837</v>
      </c>
      <c r="C123" s="261">
        <v>218.02155267242648</v>
      </c>
      <c r="D123" s="261">
        <v>220.79462106819597</v>
      </c>
      <c r="E123" s="261">
        <v>200.72218000363111</v>
      </c>
      <c r="F123" s="261">
        <v>214.4371794956177</v>
      </c>
      <c r="G123" s="261">
        <v>203.32496768796517</v>
      </c>
      <c r="H123" s="261">
        <v>226.22011294829412</v>
      </c>
      <c r="I123" s="261">
        <v>233.98049855822103</v>
      </c>
      <c r="J123" s="261">
        <v>212.75490036529908</v>
      </c>
      <c r="K123" s="261">
        <v>191.37553864216028</v>
      </c>
      <c r="L123" s="261">
        <v>188.64554963595256</v>
      </c>
      <c r="M123" s="261">
        <v>204.04046438610678</v>
      </c>
      <c r="N123" s="261">
        <v>192.66858234548229</v>
      </c>
      <c r="O123" s="261">
        <v>175.51609528889924</v>
      </c>
      <c r="P123" s="261">
        <v>179.46555930119652</v>
      </c>
      <c r="Q123" s="261">
        <v>190.46767717775305</v>
      </c>
    </row>
    <row r="124" spans="1:17" x14ac:dyDescent="0.25">
      <c r="A124" s="243" t="s">
        <v>204</v>
      </c>
      <c r="B124" s="242">
        <v>667.38713127322035</v>
      </c>
      <c r="C124" s="242">
        <v>674.39702297656584</v>
      </c>
      <c r="D124" s="242">
        <v>685.43214432288653</v>
      </c>
      <c r="E124" s="242">
        <v>619.69571078916726</v>
      </c>
      <c r="F124" s="242">
        <v>659.55628992894958</v>
      </c>
      <c r="G124" s="242">
        <v>624.79789210587774</v>
      </c>
      <c r="H124" s="242">
        <v>692.99496463596245</v>
      </c>
      <c r="I124" s="242">
        <v>716.46565118500075</v>
      </c>
      <c r="J124" s="242">
        <v>651.48358141182928</v>
      </c>
      <c r="K124" s="242">
        <v>586.17260963251613</v>
      </c>
      <c r="L124" s="242">
        <v>577.53913868967356</v>
      </c>
      <c r="M124" s="242">
        <v>629.92330812679779</v>
      </c>
      <c r="N124" s="242">
        <v>594.4781733991997</v>
      </c>
      <c r="O124" s="242">
        <v>541.05314377425373</v>
      </c>
      <c r="P124" s="242">
        <v>554.15570647022935</v>
      </c>
      <c r="Q124" s="242">
        <v>587.84665987351434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125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39</v>
      </c>
      <c r="B129" s="77">
        <f t="shared" ref="B129:Q129" si="0">SUM(B130:B135,B137:B140)</f>
        <v>1.0000000000000002</v>
      </c>
      <c r="C129" s="77">
        <f t="shared" si="0"/>
        <v>1</v>
      </c>
      <c r="D129" s="77">
        <f t="shared" si="0"/>
        <v>1.0000000000000002</v>
      </c>
      <c r="E129" s="77">
        <f t="shared" si="0"/>
        <v>1.0000000000000004</v>
      </c>
      <c r="F129" s="77">
        <f t="shared" si="0"/>
        <v>1.0000000000000002</v>
      </c>
      <c r="G129" s="77">
        <f t="shared" si="0"/>
        <v>1</v>
      </c>
      <c r="H129" s="77">
        <f t="shared" si="0"/>
        <v>1.0000000000000002</v>
      </c>
      <c r="I129" s="77">
        <f t="shared" si="0"/>
        <v>1</v>
      </c>
      <c r="J129" s="77">
        <f t="shared" si="0"/>
        <v>1.0000000000000002</v>
      </c>
      <c r="K129" s="77">
        <f t="shared" si="0"/>
        <v>1</v>
      </c>
      <c r="L129" s="77">
        <f t="shared" si="0"/>
        <v>0.99999999999999978</v>
      </c>
      <c r="M129" s="77">
        <f t="shared" si="0"/>
        <v>1</v>
      </c>
      <c r="N129" s="77">
        <f t="shared" si="0"/>
        <v>1.0000000000000002</v>
      </c>
      <c r="O129" s="77">
        <f t="shared" si="0"/>
        <v>1.0000000000000002</v>
      </c>
      <c r="P129" s="77">
        <f t="shared" si="0"/>
        <v>1</v>
      </c>
      <c r="Q129" s="77">
        <f t="shared" si="0"/>
        <v>0.99999999999999978</v>
      </c>
    </row>
    <row r="130" spans="1:17" x14ac:dyDescent="0.25">
      <c r="A130" s="132" t="s">
        <v>84</v>
      </c>
      <c r="B130" s="240">
        <f t="shared" ref="B130:Q130" si="1">IF(B$6=0,0,B$6/B$5)</f>
        <v>5.0030160647176573E-3</v>
      </c>
      <c r="C130" s="240">
        <f t="shared" si="1"/>
        <v>5.029987417620437E-3</v>
      </c>
      <c r="D130" s="240">
        <f t="shared" si="1"/>
        <v>5.0443746097656519E-3</v>
      </c>
      <c r="E130" s="240">
        <f t="shared" si="1"/>
        <v>5.0017958143040251E-3</v>
      </c>
      <c r="F130" s="240">
        <f t="shared" si="1"/>
        <v>5.0177251848431683E-3</v>
      </c>
      <c r="G130" s="240">
        <f t="shared" si="1"/>
        <v>5.0312223391517936E-3</v>
      </c>
      <c r="H130" s="240">
        <f t="shared" si="1"/>
        <v>5.0337338924153424E-3</v>
      </c>
      <c r="I130" s="240">
        <f t="shared" si="1"/>
        <v>4.9930555772628301E-3</v>
      </c>
      <c r="J130" s="240">
        <f t="shared" si="1"/>
        <v>4.9454266017130953E-3</v>
      </c>
      <c r="K130" s="240">
        <f t="shared" si="1"/>
        <v>4.9428085804129763E-3</v>
      </c>
      <c r="L130" s="240">
        <f t="shared" si="1"/>
        <v>4.9160988546013001E-3</v>
      </c>
      <c r="M130" s="240">
        <f t="shared" si="1"/>
        <v>4.8940989733057957E-3</v>
      </c>
      <c r="N130" s="240">
        <f t="shared" si="1"/>
        <v>4.9085778424145599E-3</v>
      </c>
      <c r="O130" s="240">
        <f t="shared" si="1"/>
        <v>4.8483720757267774E-3</v>
      </c>
      <c r="P130" s="240">
        <f t="shared" si="1"/>
        <v>4.8443936630619654E-3</v>
      </c>
      <c r="Q130" s="240">
        <f t="shared" si="1"/>
        <v>4.8501250260261581E-3</v>
      </c>
    </row>
    <row r="131" spans="1:17" x14ac:dyDescent="0.25">
      <c r="A131" s="76" t="s">
        <v>83</v>
      </c>
      <c r="B131" s="239">
        <f t="shared" ref="B131:Q131" si="2">IF(B$7=0,0,B$7/B$5)</f>
        <v>2.0006991133431052E-3</v>
      </c>
      <c r="C131" s="239">
        <f t="shared" si="2"/>
        <v>2.0114779209065401E-3</v>
      </c>
      <c r="D131" s="239">
        <f t="shared" si="2"/>
        <v>2.0172868316891321E-3</v>
      </c>
      <c r="E131" s="239">
        <f t="shared" si="2"/>
        <v>2.0003367754280322E-3</v>
      </c>
      <c r="F131" s="239">
        <f t="shared" si="2"/>
        <v>2.006641503977875E-3</v>
      </c>
      <c r="G131" s="239">
        <f t="shared" si="2"/>
        <v>2.0120512945015641E-3</v>
      </c>
      <c r="H131" s="239">
        <f t="shared" si="2"/>
        <v>2.0130113071066395E-3</v>
      </c>
      <c r="I131" s="239">
        <f t="shared" si="2"/>
        <v>1.9967505872785086E-3</v>
      </c>
      <c r="J131" s="239">
        <f t="shared" si="2"/>
        <v>1.9775953507148603E-3</v>
      </c>
      <c r="K131" s="239">
        <f t="shared" si="2"/>
        <v>1.9764524972320984E-3</v>
      </c>
      <c r="L131" s="239">
        <f t="shared" si="2"/>
        <v>1.9656747148097406E-3</v>
      </c>
      <c r="M131" s="239">
        <f t="shared" si="2"/>
        <v>1.9567261442478947E-3</v>
      </c>
      <c r="N131" s="239">
        <f t="shared" si="2"/>
        <v>1.9624705094711424E-3</v>
      </c>
      <c r="O131" s="239">
        <f t="shared" si="2"/>
        <v>1.9384097839703052E-3</v>
      </c>
      <c r="P131" s="239">
        <f t="shared" si="2"/>
        <v>1.9367928533364331E-3</v>
      </c>
      <c r="Q131" s="239">
        <f t="shared" si="2"/>
        <v>1.9392769621427634E-3</v>
      </c>
    </row>
    <row r="132" spans="1:17" x14ac:dyDescent="0.25">
      <c r="A132" s="76" t="s">
        <v>82</v>
      </c>
      <c r="B132" s="239">
        <f t="shared" ref="B132:Q132" si="3">IF(B$8=0,0,B$8/B$5)</f>
        <v>8.5010688096683572E-3</v>
      </c>
      <c r="C132" s="239">
        <f t="shared" si="3"/>
        <v>8.5468422408216636E-3</v>
      </c>
      <c r="D132" s="239">
        <f t="shared" si="3"/>
        <v>8.5717327388645827E-3</v>
      </c>
      <c r="E132" s="239">
        <f t="shared" si="3"/>
        <v>8.5000004819682159E-3</v>
      </c>
      <c r="F132" s="239">
        <f t="shared" si="3"/>
        <v>8.5265442545582482E-3</v>
      </c>
      <c r="G132" s="239">
        <f t="shared" si="3"/>
        <v>8.5495768472848236E-3</v>
      </c>
      <c r="H132" s="239">
        <f t="shared" si="3"/>
        <v>8.5534896182301035E-3</v>
      </c>
      <c r="I132" s="239">
        <f t="shared" si="3"/>
        <v>8.4844213323338209E-3</v>
      </c>
      <c r="J132" s="239">
        <f t="shared" si="3"/>
        <v>8.4026229031492431E-3</v>
      </c>
      <c r="K132" s="239">
        <f t="shared" si="3"/>
        <v>8.397407107237324E-3</v>
      </c>
      <c r="L132" s="239">
        <f t="shared" si="3"/>
        <v>8.3512494365759818E-3</v>
      </c>
      <c r="M132" s="239">
        <f t="shared" si="3"/>
        <v>8.3126606940244624E-3</v>
      </c>
      <c r="N132" s="239">
        <f t="shared" si="3"/>
        <v>8.3368973121473022E-3</v>
      </c>
      <c r="O132" s="239">
        <f t="shared" si="3"/>
        <v>8.2347201581722731E-3</v>
      </c>
      <c r="P132" s="239">
        <f t="shared" si="3"/>
        <v>8.2277523320985115E-3</v>
      </c>
      <c r="Q132" s="239">
        <f t="shared" si="3"/>
        <v>8.2390281581028683E-3</v>
      </c>
    </row>
    <row r="133" spans="1:17" x14ac:dyDescent="0.25">
      <c r="A133" s="76" t="s">
        <v>81</v>
      </c>
      <c r="B133" s="239">
        <f t="shared" ref="B133:Q133" si="4">IF(B$9=0,0,B$9/B$5)</f>
        <v>9.9908127531165777E-4</v>
      </c>
      <c r="C133" s="239">
        <f t="shared" si="4"/>
        <v>1.0044463450991823E-3</v>
      </c>
      <c r="D133" s="239">
        <f t="shared" si="4"/>
        <v>1.0074858853017462E-3</v>
      </c>
      <c r="E133" s="239">
        <f t="shared" si="4"/>
        <v>9.9921451198007097E-4</v>
      </c>
      <c r="F133" s="239">
        <f t="shared" si="4"/>
        <v>1.0021993270904568E-3</v>
      </c>
      <c r="G133" s="239">
        <f t="shared" si="4"/>
        <v>1.0049315443528988E-3</v>
      </c>
      <c r="H133" s="239">
        <f t="shared" si="4"/>
        <v>1.0053000289045756E-3</v>
      </c>
      <c r="I133" s="239">
        <f t="shared" si="4"/>
        <v>9.9719618457269513E-4</v>
      </c>
      <c r="J133" s="239">
        <f t="shared" si="4"/>
        <v>9.8735945043148415E-4</v>
      </c>
      <c r="K133" s="239">
        <f t="shared" si="4"/>
        <v>9.8654891128331906E-4</v>
      </c>
      <c r="L133" s="239">
        <f t="shared" si="4"/>
        <v>9.8092528982792328E-4</v>
      </c>
      <c r="M133" s="239">
        <f t="shared" si="4"/>
        <v>9.7607945943788696E-4</v>
      </c>
      <c r="N133" s="239">
        <f t="shared" si="4"/>
        <v>9.7883368599886852E-4</v>
      </c>
      <c r="O133" s="239">
        <f t="shared" si="4"/>
        <v>9.6685727618413698E-4</v>
      </c>
      <c r="P133" s="239">
        <f t="shared" si="4"/>
        <v>9.6598489694733154E-4</v>
      </c>
      <c r="Q133" s="239">
        <f t="shared" si="4"/>
        <v>9.6770586040213248E-4</v>
      </c>
    </row>
    <row r="134" spans="1:17" x14ac:dyDescent="0.25">
      <c r="A134" s="129" t="s">
        <v>80</v>
      </c>
      <c r="B134" s="238">
        <f t="shared" ref="B134:Q134" si="5">IF(B$10=0,0,B$10/B$5)</f>
        <v>2.8434125085741342E-3</v>
      </c>
      <c r="C134" s="238">
        <f t="shared" si="5"/>
        <v>2.8738596124214164E-3</v>
      </c>
      <c r="D134" s="238">
        <f t="shared" si="5"/>
        <v>2.8838371689172094E-3</v>
      </c>
      <c r="E134" s="238">
        <f t="shared" si="5"/>
        <v>2.8542652188740924E-3</v>
      </c>
      <c r="F134" s="238">
        <f t="shared" si="5"/>
        <v>2.8477691348902912E-3</v>
      </c>
      <c r="G134" s="238">
        <f t="shared" si="5"/>
        <v>2.8884024291188481E-3</v>
      </c>
      <c r="H134" s="238">
        <f t="shared" si="5"/>
        <v>2.8940569292756147E-3</v>
      </c>
      <c r="I134" s="238">
        <f t="shared" si="5"/>
        <v>2.8526309534225415E-3</v>
      </c>
      <c r="J134" s="238">
        <f t="shared" si="5"/>
        <v>2.8544748970830806E-3</v>
      </c>
      <c r="K134" s="238">
        <f t="shared" si="5"/>
        <v>2.8656329592981313E-3</v>
      </c>
      <c r="L134" s="238">
        <f t="shared" si="5"/>
        <v>2.8492473846064201E-3</v>
      </c>
      <c r="M134" s="238">
        <f t="shared" si="5"/>
        <v>2.8204362220530343E-3</v>
      </c>
      <c r="N134" s="238">
        <f t="shared" si="5"/>
        <v>2.8291768420532341E-3</v>
      </c>
      <c r="O134" s="238">
        <f t="shared" si="5"/>
        <v>2.7780767469139799E-3</v>
      </c>
      <c r="P134" s="238">
        <f t="shared" si="5"/>
        <v>2.761963332589054E-3</v>
      </c>
      <c r="Q134" s="238">
        <f t="shared" si="5"/>
        <v>2.7435856189119688E-3</v>
      </c>
    </row>
    <row r="135" spans="1:17" x14ac:dyDescent="0.25">
      <c r="A135" s="127" t="s">
        <v>215</v>
      </c>
      <c r="B135" s="236">
        <f t="shared" ref="B135:Q135" si="6">IF(B$15=0,0,B$15/B$5)</f>
        <v>3.3216451131620264E-2</v>
      </c>
      <c r="C135" s="236">
        <f t="shared" si="6"/>
        <v>3.3305221486659674E-2</v>
      </c>
      <c r="D135" s="236">
        <f t="shared" si="6"/>
        <v>3.3344035060025597E-2</v>
      </c>
      <c r="E135" s="236">
        <f t="shared" si="6"/>
        <v>3.3169813696728494E-2</v>
      </c>
      <c r="F135" s="236">
        <f t="shared" si="6"/>
        <v>3.333236218052682E-2</v>
      </c>
      <c r="G135" s="236">
        <f t="shared" si="6"/>
        <v>3.3384071731036871E-2</v>
      </c>
      <c r="H135" s="236">
        <f t="shared" si="6"/>
        <v>3.2902016101943474E-2</v>
      </c>
      <c r="I135" s="236">
        <f t="shared" si="6"/>
        <v>3.3218257868325309E-2</v>
      </c>
      <c r="J135" s="236">
        <f t="shared" si="6"/>
        <v>3.3003423495145068E-2</v>
      </c>
      <c r="K135" s="236">
        <f t="shared" si="6"/>
        <v>3.2673931866096795E-2</v>
      </c>
      <c r="L135" s="236">
        <f t="shared" si="6"/>
        <v>3.293863000821666E-2</v>
      </c>
      <c r="M135" s="236">
        <f t="shared" si="6"/>
        <v>3.2667911551966841E-2</v>
      </c>
      <c r="N135" s="236">
        <f t="shared" si="6"/>
        <v>3.3289767884534742E-2</v>
      </c>
      <c r="O135" s="236">
        <f t="shared" si="6"/>
        <v>3.304033768052398E-2</v>
      </c>
      <c r="P135" s="236">
        <f t="shared" si="6"/>
        <v>3.2895488741640284E-2</v>
      </c>
      <c r="Q135" s="236">
        <f t="shared" si="6"/>
        <v>3.2951984687761768E-2</v>
      </c>
    </row>
    <row r="136" spans="1:17" x14ac:dyDescent="0.25">
      <c r="A136" s="127" t="s">
        <v>214</v>
      </c>
      <c r="B136" s="237">
        <f t="shared" ref="B136:Q136" si="7">IF(B$16=0,0,B$16/B$5)</f>
        <v>0.35036970408481199</v>
      </c>
      <c r="C136" s="237">
        <f t="shared" si="7"/>
        <v>0.3502026242375591</v>
      </c>
      <c r="D136" s="237">
        <f t="shared" si="7"/>
        <v>0.35011279423200553</v>
      </c>
      <c r="E136" s="237">
        <f t="shared" si="7"/>
        <v>0.3502499115974757</v>
      </c>
      <c r="F136" s="237">
        <f t="shared" si="7"/>
        <v>0.35005878611393693</v>
      </c>
      <c r="G136" s="237">
        <f t="shared" si="7"/>
        <v>0.34991323339783592</v>
      </c>
      <c r="H136" s="237">
        <f t="shared" si="7"/>
        <v>0.3501041546378052</v>
      </c>
      <c r="I136" s="237">
        <f t="shared" si="7"/>
        <v>0.35025584409951288</v>
      </c>
      <c r="J136" s="237">
        <f t="shared" si="7"/>
        <v>0.35050723602016026</v>
      </c>
      <c r="K136" s="237">
        <f t="shared" si="7"/>
        <v>0.35033519018583464</v>
      </c>
      <c r="L136" s="237">
        <f t="shared" si="7"/>
        <v>0.35053768620096781</v>
      </c>
      <c r="M136" s="237">
        <f t="shared" si="7"/>
        <v>0.35086990531386897</v>
      </c>
      <c r="N136" s="237">
        <f t="shared" si="7"/>
        <v>0.35063070061647489</v>
      </c>
      <c r="O136" s="237">
        <f t="shared" si="7"/>
        <v>0.3506717364774381</v>
      </c>
      <c r="P136" s="237">
        <f t="shared" si="7"/>
        <v>0.35226896359873683</v>
      </c>
      <c r="Q136" s="237">
        <f t="shared" si="7"/>
        <v>0.35453934801117337</v>
      </c>
    </row>
    <row r="137" spans="1:17" x14ac:dyDescent="0.25">
      <c r="A137" s="142" t="s">
        <v>228</v>
      </c>
      <c r="B137" s="235">
        <f t="shared" ref="B137:Q137" si="8">IF(B$17=0,0,B$17/B$5)</f>
        <v>0.32225839159085518</v>
      </c>
      <c r="C137" s="235">
        <f t="shared" si="8"/>
        <v>0.32284721675806016</v>
      </c>
      <c r="D137" s="235">
        <f t="shared" si="8"/>
        <v>0.32314002498566946</v>
      </c>
      <c r="E137" s="235">
        <f t="shared" si="8"/>
        <v>0.32291688024499415</v>
      </c>
      <c r="F137" s="235">
        <f t="shared" si="8"/>
        <v>0.32280163419071489</v>
      </c>
      <c r="G137" s="235">
        <f t="shared" si="8"/>
        <v>0.32252953672952139</v>
      </c>
      <c r="H137" s="235">
        <f t="shared" si="8"/>
        <v>0.32252413619631459</v>
      </c>
      <c r="I137" s="235">
        <f t="shared" si="8"/>
        <v>0.32225005304963955</v>
      </c>
      <c r="J137" s="235">
        <f t="shared" si="8"/>
        <v>0.32200696888480823</v>
      </c>
      <c r="K137" s="235">
        <f t="shared" si="8"/>
        <v>0.32148217434006571</v>
      </c>
      <c r="L137" s="235">
        <f t="shared" si="8"/>
        <v>0.32120954111471867</v>
      </c>
      <c r="M137" s="235">
        <f t="shared" si="8"/>
        <v>0.32056695907437144</v>
      </c>
      <c r="N137" s="235">
        <f t="shared" si="8"/>
        <v>0.32086644793529873</v>
      </c>
      <c r="O137" s="235">
        <f t="shared" si="8"/>
        <v>0.32114561762894034</v>
      </c>
      <c r="P137" s="235">
        <f t="shared" si="8"/>
        <v>0.32076923658217388</v>
      </c>
      <c r="Q137" s="235">
        <f t="shared" si="8"/>
        <v>0.32100961083817475</v>
      </c>
    </row>
    <row r="138" spans="1:17" x14ac:dyDescent="0.25">
      <c r="A138" s="142" t="s">
        <v>227</v>
      </c>
      <c r="B138" s="235">
        <f t="shared" ref="B138:Q138" si="9">IF(B$25=0,0,B$25/B$5)</f>
        <v>2.8111312493956868E-2</v>
      </c>
      <c r="C138" s="235">
        <f t="shared" si="9"/>
        <v>2.7355407479498963E-2</v>
      </c>
      <c r="D138" s="235">
        <f t="shared" si="9"/>
        <v>2.6972769246336022E-2</v>
      </c>
      <c r="E138" s="235">
        <f t="shared" si="9"/>
        <v>2.7333031352481559E-2</v>
      </c>
      <c r="F138" s="235">
        <f t="shared" si="9"/>
        <v>2.7257151923222093E-2</v>
      </c>
      <c r="G138" s="235">
        <f t="shared" si="9"/>
        <v>2.7383696668314566E-2</v>
      </c>
      <c r="H138" s="235">
        <f t="shared" si="9"/>
        <v>2.7580018441490627E-2</v>
      </c>
      <c r="I138" s="235">
        <f t="shared" si="9"/>
        <v>2.8005791049873406E-2</v>
      </c>
      <c r="J138" s="235">
        <f t="shared" si="9"/>
        <v>2.8500267135352104E-2</v>
      </c>
      <c r="K138" s="235">
        <f t="shared" si="9"/>
        <v>2.8853015845768916E-2</v>
      </c>
      <c r="L138" s="235">
        <f t="shared" si="9"/>
        <v>2.9328145086249115E-2</v>
      </c>
      <c r="M138" s="235">
        <f t="shared" si="9"/>
        <v>3.0302946239497499E-2</v>
      </c>
      <c r="N138" s="235">
        <f t="shared" si="9"/>
        <v>2.9764252681176141E-2</v>
      </c>
      <c r="O138" s="235">
        <f t="shared" si="9"/>
        <v>2.9526118848497821E-2</v>
      </c>
      <c r="P138" s="235">
        <f t="shared" si="9"/>
        <v>3.1499727016563048E-2</v>
      </c>
      <c r="Q138" s="235">
        <f t="shared" si="9"/>
        <v>3.3529737172998529E-2</v>
      </c>
    </row>
    <row r="139" spans="1:17" x14ac:dyDescent="0.25">
      <c r="A139" s="127" t="s">
        <v>213</v>
      </c>
      <c r="B139" s="237">
        <f t="shared" ref="B139:Q139" si="10">IF(B$36=0,0,B$36/B$5)</f>
        <v>0.56640604652360149</v>
      </c>
      <c r="C139" s="237">
        <f t="shared" si="10"/>
        <v>0.56629851910264839</v>
      </c>
      <c r="D139" s="237">
        <f t="shared" si="10"/>
        <v>0.56630380075297659</v>
      </c>
      <c r="E139" s="237">
        <f t="shared" si="10"/>
        <v>0.56642864542982352</v>
      </c>
      <c r="F139" s="237">
        <f t="shared" si="10"/>
        <v>0.56644337224195107</v>
      </c>
      <c r="G139" s="237">
        <f t="shared" si="10"/>
        <v>0.56644114520938982</v>
      </c>
      <c r="H139" s="237">
        <f t="shared" si="10"/>
        <v>0.56676498082177884</v>
      </c>
      <c r="I139" s="237">
        <f t="shared" si="10"/>
        <v>0.56642821619593509</v>
      </c>
      <c r="J139" s="237">
        <f t="shared" si="10"/>
        <v>0.56660052889369428</v>
      </c>
      <c r="K139" s="237">
        <f t="shared" si="10"/>
        <v>0.56716246354864264</v>
      </c>
      <c r="L139" s="237">
        <f t="shared" si="10"/>
        <v>0.56681274429910811</v>
      </c>
      <c r="M139" s="237">
        <f t="shared" si="10"/>
        <v>0.56710078577799516</v>
      </c>
      <c r="N139" s="237">
        <f t="shared" si="10"/>
        <v>0.56653581251334439</v>
      </c>
      <c r="O139" s="237">
        <f t="shared" si="10"/>
        <v>0.5667892780456073</v>
      </c>
      <c r="P139" s="237">
        <f t="shared" si="10"/>
        <v>0.56557765703214968</v>
      </c>
      <c r="Q139" s="237">
        <f t="shared" si="10"/>
        <v>0.56322071238313987</v>
      </c>
    </row>
    <row r="140" spans="1:17" x14ac:dyDescent="0.25">
      <c r="A140" s="72" t="s">
        <v>212</v>
      </c>
      <c r="B140" s="234">
        <f t="shared" ref="B140:Q140" si="11">IF(B$44=0,0,B$44/B$5)</f>
        <v>3.0660520488351481E-2</v>
      </c>
      <c r="C140" s="234">
        <f t="shared" si="11"/>
        <v>3.0727021636263604E-2</v>
      </c>
      <c r="D140" s="234">
        <f t="shared" si="11"/>
        <v>3.0714652720454254E-2</v>
      </c>
      <c r="E140" s="234">
        <f t="shared" si="11"/>
        <v>3.0796016473418147E-2</v>
      </c>
      <c r="F140" s="234">
        <f t="shared" si="11"/>
        <v>3.0764600058225403E-2</v>
      </c>
      <c r="G140" s="234">
        <f t="shared" si="11"/>
        <v>3.0775365207327533E-2</v>
      </c>
      <c r="H140" s="234">
        <f t="shared" si="11"/>
        <v>3.0729256662540363E-2</v>
      </c>
      <c r="I140" s="234">
        <f t="shared" si="11"/>
        <v>3.0773627201356353E-2</v>
      </c>
      <c r="J140" s="234">
        <f t="shared" si="11"/>
        <v>3.0721332387908813E-2</v>
      </c>
      <c r="K140" s="234">
        <f t="shared" si="11"/>
        <v>3.0659564343962043E-2</v>
      </c>
      <c r="L140" s="234">
        <f t="shared" si="11"/>
        <v>3.0647743811285925E-2</v>
      </c>
      <c r="M140" s="234">
        <f t="shared" si="11"/>
        <v>3.0401395863099989E-2</v>
      </c>
      <c r="N140" s="234">
        <f t="shared" si="11"/>
        <v>3.0527762793561189E-2</v>
      </c>
      <c r="O140" s="234">
        <f t="shared" si="11"/>
        <v>3.0732211755463427E-2</v>
      </c>
      <c r="P140" s="234">
        <f t="shared" si="11"/>
        <v>3.0521003549439818E-2</v>
      </c>
      <c r="Q140" s="234">
        <f t="shared" si="11"/>
        <v>3.054823329233898E-2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38</v>
      </c>
      <c r="B143" s="77">
        <f t="shared" ref="B143:Q143" si="12">SUM(B144:B149,B151:B153,B155:B156,B158:B159)</f>
        <v>0.99999999999999978</v>
      </c>
      <c r="C143" s="77">
        <f t="shared" si="12"/>
        <v>1</v>
      </c>
      <c r="D143" s="77">
        <f t="shared" si="12"/>
        <v>1</v>
      </c>
      <c r="E143" s="77">
        <f t="shared" si="12"/>
        <v>1</v>
      </c>
      <c r="F143" s="77">
        <f t="shared" si="12"/>
        <v>1</v>
      </c>
      <c r="G143" s="77">
        <f t="shared" si="12"/>
        <v>0.99999999999999978</v>
      </c>
      <c r="H143" s="77">
        <f t="shared" si="12"/>
        <v>1</v>
      </c>
      <c r="I143" s="77">
        <f t="shared" si="12"/>
        <v>1.0000000000000002</v>
      </c>
      <c r="J143" s="77">
        <f t="shared" si="12"/>
        <v>1.0000000000000002</v>
      </c>
      <c r="K143" s="77">
        <f t="shared" si="12"/>
        <v>0.99999999999999989</v>
      </c>
      <c r="L143" s="77">
        <f t="shared" si="12"/>
        <v>1</v>
      </c>
      <c r="M143" s="77">
        <f t="shared" si="12"/>
        <v>1.0000000000000002</v>
      </c>
      <c r="N143" s="77">
        <f t="shared" si="12"/>
        <v>1.0000000000000002</v>
      </c>
      <c r="O143" s="77">
        <f t="shared" si="12"/>
        <v>0.99999999999999978</v>
      </c>
      <c r="P143" s="77">
        <f t="shared" si="12"/>
        <v>0.99999999999999989</v>
      </c>
      <c r="Q143" s="77">
        <f t="shared" si="12"/>
        <v>0.99999999999999989</v>
      </c>
    </row>
    <row r="144" spans="1:17" x14ac:dyDescent="0.25">
      <c r="A144" s="132" t="s">
        <v>84</v>
      </c>
      <c r="B144" s="240">
        <f t="shared" ref="B144:Q144" si="13">IF(B$48=0,0,B$48/B$47)</f>
        <v>6.9676714380884188E-3</v>
      </c>
      <c r="C144" s="240">
        <f t="shared" si="13"/>
        <v>7.1137339376400287E-3</v>
      </c>
      <c r="D144" s="240">
        <f t="shared" si="13"/>
        <v>6.8979768042893193E-3</v>
      </c>
      <c r="E144" s="240">
        <f t="shared" si="13"/>
        <v>7.0989829750822825E-3</v>
      </c>
      <c r="F144" s="240">
        <f t="shared" si="13"/>
        <v>6.8409697911723071E-3</v>
      </c>
      <c r="G144" s="240">
        <f t="shared" si="13"/>
        <v>7.1273521930542236E-3</v>
      </c>
      <c r="H144" s="240">
        <f t="shared" si="13"/>
        <v>7.0201982869398478E-3</v>
      </c>
      <c r="I144" s="240">
        <f t="shared" si="13"/>
        <v>6.8890349538630862E-3</v>
      </c>
      <c r="J144" s="240">
        <f t="shared" si="13"/>
        <v>7.1781753119994022E-3</v>
      </c>
      <c r="K144" s="240">
        <f t="shared" si="13"/>
        <v>7.1378213571147552E-3</v>
      </c>
      <c r="L144" s="240">
        <f t="shared" si="13"/>
        <v>7.1114761704957957E-3</v>
      </c>
      <c r="M144" s="240">
        <f t="shared" si="13"/>
        <v>7.0424003751811143E-3</v>
      </c>
      <c r="N144" s="240">
        <f t="shared" si="13"/>
        <v>6.9698897087633578E-3</v>
      </c>
      <c r="O144" s="240">
        <f t="shared" si="13"/>
        <v>6.9312802141065508E-3</v>
      </c>
      <c r="P144" s="240">
        <f t="shared" si="13"/>
        <v>6.89304221995337E-3</v>
      </c>
      <c r="Q144" s="240">
        <f t="shared" si="13"/>
        <v>6.8496387890009322E-3</v>
      </c>
    </row>
    <row r="145" spans="1:17" x14ac:dyDescent="0.25">
      <c r="A145" s="76" t="s">
        <v>83</v>
      </c>
      <c r="B145" s="239">
        <f t="shared" ref="B145:Q145" si="14">IF(B$49=0,0,B$49/B$47)</f>
        <v>7.1612616909956248E-3</v>
      </c>
      <c r="C145" s="239">
        <f t="shared" si="14"/>
        <v>7.3118697848605207E-3</v>
      </c>
      <c r="D145" s="239">
        <f t="shared" si="14"/>
        <v>7.0894479550637039E-3</v>
      </c>
      <c r="E145" s="239">
        <f t="shared" si="14"/>
        <v>7.295472933414141E-3</v>
      </c>
      <c r="F145" s="239">
        <f t="shared" si="14"/>
        <v>7.0309867746036073E-3</v>
      </c>
      <c r="G145" s="239">
        <f t="shared" si="14"/>
        <v>7.3256125341676437E-3</v>
      </c>
      <c r="H145" s="239">
        <f t="shared" si="14"/>
        <v>7.2156658455051594E-3</v>
      </c>
      <c r="I145" s="239">
        <f t="shared" si="14"/>
        <v>7.0803688944792017E-3</v>
      </c>
      <c r="J145" s="239">
        <f t="shared" si="14"/>
        <v>7.376991880642606E-3</v>
      </c>
      <c r="K145" s="239">
        <f t="shared" si="14"/>
        <v>7.3355560439460135E-3</v>
      </c>
      <c r="L145" s="239">
        <f t="shared" si="14"/>
        <v>7.3084191903331217E-3</v>
      </c>
      <c r="M145" s="239">
        <f t="shared" si="14"/>
        <v>7.2374416117766179E-3</v>
      </c>
      <c r="N145" s="239">
        <f t="shared" si="14"/>
        <v>7.1630033810252958E-3</v>
      </c>
      <c r="O145" s="239">
        <f t="shared" si="14"/>
        <v>7.1237446950924788E-3</v>
      </c>
      <c r="P145" s="239">
        <f t="shared" si="14"/>
        <v>7.0843649984243685E-3</v>
      </c>
      <c r="Q145" s="239">
        <f t="shared" si="14"/>
        <v>7.0408006414524925E-3</v>
      </c>
    </row>
    <row r="146" spans="1:17" x14ac:dyDescent="0.25">
      <c r="A146" s="76" t="s">
        <v>82</v>
      </c>
      <c r="B146" s="239">
        <f t="shared" ref="B146:Q146" si="15">IF(B$50=0,0,B$50/B$47)</f>
        <v>9.9226082190293306E-3</v>
      </c>
      <c r="C146" s="239">
        <f t="shared" si="15"/>
        <v>1.0129621169929715E-2</v>
      </c>
      <c r="D146" s="239">
        <f t="shared" si="15"/>
        <v>9.8237290622393437E-3</v>
      </c>
      <c r="E146" s="239">
        <f t="shared" si="15"/>
        <v>1.0111134164012808E-2</v>
      </c>
      <c r="F146" s="239">
        <f t="shared" si="15"/>
        <v>9.7422813680848163E-3</v>
      </c>
      <c r="G146" s="239">
        <f t="shared" si="15"/>
        <v>1.0149532361522436E-2</v>
      </c>
      <c r="H146" s="239">
        <f t="shared" si="15"/>
        <v>9.99655941044446E-3</v>
      </c>
      <c r="I146" s="239">
        <f t="shared" si="15"/>
        <v>9.8107682924683838E-3</v>
      </c>
      <c r="J146" s="239">
        <f t="shared" si="15"/>
        <v>1.0223653853909557E-2</v>
      </c>
      <c r="K146" s="239">
        <f t="shared" si="15"/>
        <v>1.0166105946349669E-2</v>
      </c>
      <c r="L146" s="239">
        <f t="shared" si="15"/>
        <v>1.012870964668134E-2</v>
      </c>
      <c r="M146" s="239">
        <f t="shared" si="15"/>
        <v>1.0030303810718328E-2</v>
      </c>
      <c r="N146" s="239">
        <f t="shared" si="15"/>
        <v>9.926864409319662E-3</v>
      </c>
      <c r="O146" s="239">
        <f t="shared" si="15"/>
        <v>9.871017522781798E-3</v>
      </c>
      <c r="P146" s="239">
        <f t="shared" si="15"/>
        <v>9.8167247312478043E-3</v>
      </c>
      <c r="Q146" s="239">
        <f t="shared" si="15"/>
        <v>9.7527839661984018E-3</v>
      </c>
    </row>
    <row r="147" spans="1:17" x14ac:dyDescent="0.25">
      <c r="A147" s="76" t="s">
        <v>81</v>
      </c>
      <c r="B147" s="239">
        <f t="shared" ref="B147:Q147" si="16">IF(B$51=0,0,B$51/B$47)</f>
        <v>5.1004871046859464E-3</v>
      </c>
      <c r="C147" s="239">
        <f t="shared" si="16"/>
        <v>5.2076222938603721E-3</v>
      </c>
      <c r="D147" s="239">
        <f t="shared" si="16"/>
        <v>5.0493887978258333E-3</v>
      </c>
      <c r="E147" s="239">
        <f t="shared" si="16"/>
        <v>5.1962808835069423E-3</v>
      </c>
      <c r="F147" s="239">
        <f t="shared" si="16"/>
        <v>5.0077154503533287E-3</v>
      </c>
      <c r="G147" s="239">
        <f t="shared" si="16"/>
        <v>5.2174795451878191E-3</v>
      </c>
      <c r="H147" s="239">
        <f t="shared" si="16"/>
        <v>5.1391216143843394E-3</v>
      </c>
      <c r="I147" s="239">
        <f t="shared" si="16"/>
        <v>5.0428920674734177E-3</v>
      </c>
      <c r="J147" s="239">
        <f t="shared" si="16"/>
        <v>5.2543069316980254E-3</v>
      </c>
      <c r="K147" s="239">
        <f t="shared" si="16"/>
        <v>5.2247842421916891E-3</v>
      </c>
      <c r="L147" s="239">
        <f t="shared" si="16"/>
        <v>5.2054727514737609E-3</v>
      </c>
      <c r="M147" s="239">
        <f t="shared" si="16"/>
        <v>5.1549154258069118E-3</v>
      </c>
      <c r="N147" s="239">
        <f t="shared" si="16"/>
        <v>5.1018743205143461E-3</v>
      </c>
      <c r="O147" s="239">
        <f t="shared" si="16"/>
        <v>5.0737975237307329E-3</v>
      </c>
      <c r="P147" s="239">
        <f t="shared" si="16"/>
        <v>5.0457716204870212E-3</v>
      </c>
      <c r="Q147" s="239">
        <f t="shared" si="16"/>
        <v>5.0144587612550029E-3</v>
      </c>
    </row>
    <row r="148" spans="1:17" x14ac:dyDescent="0.25">
      <c r="A148" s="129" t="s">
        <v>80</v>
      </c>
      <c r="B148" s="238">
        <f t="shared" ref="B148:Q148" si="17">IF(B$52=0,0,B$52/B$47)</f>
        <v>5.2940234360997433E-3</v>
      </c>
      <c r="C148" s="238">
        <f t="shared" si="17"/>
        <v>5.405703082090923E-3</v>
      </c>
      <c r="D148" s="238">
        <f t="shared" si="17"/>
        <v>5.2408065691393422E-3</v>
      </c>
      <c r="E148" s="238">
        <f t="shared" si="17"/>
        <v>5.3927159151277299E-3</v>
      </c>
      <c r="F148" s="238">
        <f t="shared" si="17"/>
        <v>5.1976794935882061E-3</v>
      </c>
      <c r="G148" s="238">
        <f t="shared" si="17"/>
        <v>5.4156847256447401E-3</v>
      </c>
      <c r="H148" s="238">
        <f t="shared" si="17"/>
        <v>5.3345348388333354E-3</v>
      </c>
      <c r="I148" s="238">
        <f t="shared" si="17"/>
        <v>5.2341726961969868E-3</v>
      </c>
      <c r="J148" s="238">
        <f t="shared" si="17"/>
        <v>5.4530679589233338E-3</v>
      </c>
      <c r="K148" s="238">
        <f t="shared" si="17"/>
        <v>5.4224636993202143E-3</v>
      </c>
      <c r="L148" s="238">
        <f t="shared" si="17"/>
        <v>5.4023607463640107E-3</v>
      </c>
      <c r="M148" s="238">
        <f t="shared" si="17"/>
        <v>5.349902171764398E-3</v>
      </c>
      <c r="N148" s="238">
        <f t="shared" si="17"/>
        <v>5.2949340620078271E-3</v>
      </c>
      <c r="O148" s="238">
        <f t="shared" si="17"/>
        <v>5.2662083665295312E-3</v>
      </c>
      <c r="P148" s="238">
        <f t="shared" si="17"/>
        <v>5.2370410578501973E-3</v>
      </c>
      <c r="Q148" s="238">
        <f t="shared" si="17"/>
        <v>5.2055675931670688E-3</v>
      </c>
    </row>
    <row r="149" spans="1:17" x14ac:dyDescent="0.25">
      <c r="A149" s="127" t="s">
        <v>211</v>
      </c>
      <c r="B149" s="237">
        <f t="shared" ref="B149:Q149" si="18">IF(B$57=0,0,B$57/B$47)</f>
        <v>4.4923029556280643E-2</v>
      </c>
      <c r="C149" s="237">
        <f t="shared" si="18"/>
        <v>4.4625582856563144E-2</v>
      </c>
      <c r="D149" s="237">
        <f t="shared" si="18"/>
        <v>4.7716816438339957E-2</v>
      </c>
      <c r="E149" s="237">
        <f t="shared" si="18"/>
        <v>4.4674620189915082E-2</v>
      </c>
      <c r="F149" s="237">
        <f t="shared" si="18"/>
        <v>4.519773750742722E-2</v>
      </c>
      <c r="G149" s="237">
        <f t="shared" si="18"/>
        <v>4.5911644522417791E-2</v>
      </c>
      <c r="H149" s="237">
        <f t="shared" si="18"/>
        <v>4.9307401330875585E-2</v>
      </c>
      <c r="I149" s="237">
        <f t="shared" si="18"/>
        <v>4.8692267523170268E-2</v>
      </c>
      <c r="J149" s="237">
        <f t="shared" si="18"/>
        <v>4.5892148283313977E-2</v>
      </c>
      <c r="K149" s="237">
        <f t="shared" si="18"/>
        <v>4.8392309787376998E-2</v>
      </c>
      <c r="L149" s="237">
        <f t="shared" si="18"/>
        <v>4.6400828912503377E-2</v>
      </c>
      <c r="M149" s="237">
        <f t="shared" si="18"/>
        <v>4.4443436119326059E-2</v>
      </c>
      <c r="N149" s="237">
        <f t="shared" si="18"/>
        <v>4.5901593185735085E-2</v>
      </c>
      <c r="O149" s="237">
        <f t="shared" si="18"/>
        <v>4.45037859098283E-2</v>
      </c>
      <c r="P149" s="237">
        <f t="shared" si="18"/>
        <v>4.464380555862027E-2</v>
      </c>
      <c r="Q149" s="237">
        <f t="shared" si="18"/>
        <v>4.345653731054315E-2</v>
      </c>
    </row>
    <row r="150" spans="1:17" x14ac:dyDescent="0.25">
      <c r="A150" s="127" t="s">
        <v>210</v>
      </c>
      <c r="B150" s="237">
        <f t="shared" ref="B150:Q150" si="19">IF(B$58=0,0,B$58/B$47)</f>
        <v>0.15251350344663916</v>
      </c>
      <c r="C150" s="237">
        <f t="shared" si="19"/>
        <v>0.1534748992815799</v>
      </c>
      <c r="D150" s="237">
        <f t="shared" si="19"/>
        <v>0.14751462254260767</v>
      </c>
      <c r="E150" s="237">
        <f t="shared" si="19"/>
        <v>0.15306174294134914</v>
      </c>
      <c r="F150" s="237">
        <f t="shared" si="19"/>
        <v>0.15155707016178657</v>
      </c>
      <c r="G150" s="237">
        <f t="shared" si="19"/>
        <v>0.15109713778299427</v>
      </c>
      <c r="H150" s="237">
        <f t="shared" si="19"/>
        <v>0.14444494447477735</v>
      </c>
      <c r="I150" s="237">
        <f t="shared" si="19"/>
        <v>0.14527191264844636</v>
      </c>
      <c r="J150" s="237">
        <f t="shared" si="19"/>
        <v>0.15306137571308107</v>
      </c>
      <c r="K150" s="237">
        <f t="shared" si="19"/>
        <v>0.14761829398187101</v>
      </c>
      <c r="L150" s="237">
        <f t="shared" si="19"/>
        <v>0.15257944383759295</v>
      </c>
      <c r="M150" s="237">
        <f t="shared" si="19"/>
        <v>0.15597659326326307</v>
      </c>
      <c r="N150" s="237">
        <f t="shared" si="19"/>
        <v>0.15268236792797332</v>
      </c>
      <c r="O150" s="237">
        <f t="shared" si="19"/>
        <v>0.15548431263296481</v>
      </c>
      <c r="P150" s="237">
        <f t="shared" si="19"/>
        <v>0.15407383187512974</v>
      </c>
      <c r="Q150" s="237">
        <f t="shared" si="19"/>
        <v>0.15467690338437598</v>
      </c>
    </row>
    <row r="151" spans="1:17" x14ac:dyDescent="0.25">
      <c r="A151" s="142" t="s">
        <v>226</v>
      </c>
      <c r="B151" s="235">
        <f t="shared" ref="B151:Q151" si="20">IF(B$59=0,0,B$59/B$47)</f>
        <v>0.12893602076053456</v>
      </c>
      <c r="C151" s="235">
        <f t="shared" si="20"/>
        <v>0.1289990526245923</v>
      </c>
      <c r="D151" s="235">
        <f t="shared" si="20"/>
        <v>0.12237401357446039</v>
      </c>
      <c r="E151" s="235">
        <f t="shared" si="20"/>
        <v>0.12929093544052736</v>
      </c>
      <c r="F151" s="235">
        <f t="shared" si="20"/>
        <v>0.12646572357080296</v>
      </c>
      <c r="G151" s="235">
        <f t="shared" si="20"/>
        <v>0.12642018325586929</v>
      </c>
      <c r="H151" s="235">
        <f t="shared" si="20"/>
        <v>0.11962325991988028</v>
      </c>
      <c r="I151" s="235">
        <f t="shared" si="20"/>
        <v>0.12072634052559722</v>
      </c>
      <c r="J151" s="235">
        <f t="shared" si="20"/>
        <v>0.12862823512362553</v>
      </c>
      <c r="K151" s="235">
        <f t="shared" si="20"/>
        <v>0.12295590754319358</v>
      </c>
      <c r="L151" s="235">
        <f t="shared" si="20"/>
        <v>0.12789487473232963</v>
      </c>
      <c r="M151" s="235">
        <f t="shared" si="20"/>
        <v>0.13099477314838312</v>
      </c>
      <c r="N151" s="235">
        <f t="shared" si="20"/>
        <v>0.12685840853059421</v>
      </c>
      <c r="O151" s="235">
        <f t="shared" si="20"/>
        <v>0.12724788925465341</v>
      </c>
      <c r="P151" s="235">
        <f t="shared" si="20"/>
        <v>0.12486522876391756</v>
      </c>
      <c r="Q151" s="235">
        <f t="shared" si="20"/>
        <v>0.12267246253668651</v>
      </c>
    </row>
    <row r="152" spans="1:17" x14ac:dyDescent="0.25">
      <c r="A152" s="142" t="s">
        <v>225</v>
      </c>
      <c r="B152" s="235">
        <f t="shared" ref="B152:Q152" si="21">IF(B$65=0,0,B$65/B$47)</f>
        <v>2.3577482686104583E-2</v>
      </c>
      <c r="C152" s="235">
        <f t="shared" si="21"/>
        <v>2.4475846656987581E-2</v>
      </c>
      <c r="D152" s="235">
        <f t="shared" si="21"/>
        <v>2.5140608968147255E-2</v>
      </c>
      <c r="E152" s="235">
        <f t="shared" si="21"/>
        <v>2.3770807500821767E-2</v>
      </c>
      <c r="F152" s="235">
        <f t="shared" si="21"/>
        <v>2.5091346590983596E-2</v>
      </c>
      <c r="G152" s="235">
        <f t="shared" si="21"/>
        <v>2.4676954527124997E-2</v>
      </c>
      <c r="H152" s="235">
        <f t="shared" si="21"/>
        <v>2.4821684554897045E-2</v>
      </c>
      <c r="I152" s="235">
        <f t="shared" si="21"/>
        <v>2.454557212284916E-2</v>
      </c>
      <c r="J152" s="235">
        <f t="shared" si="21"/>
        <v>2.4433140589455508E-2</v>
      </c>
      <c r="K152" s="235">
        <f t="shared" si="21"/>
        <v>2.4662386438677401E-2</v>
      </c>
      <c r="L152" s="235">
        <f t="shared" si="21"/>
        <v>2.4684569105263336E-2</v>
      </c>
      <c r="M152" s="235">
        <f t="shared" si="21"/>
        <v>2.4981820114879968E-2</v>
      </c>
      <c r="N152" s="235">
        <f t="shared" si="21"/>
        <v>2.5823959397379123E-2</v>
      </c>
      <c r="O152" s="235">
        <f t="shared" si="21"/>
        <v>2.8236423378311379E-2</v>
      </c>
      <c r="P152" s="235">
        <f t="shared" si="21"/>
        <v>2.9208603111212133E-2</v>
      </c>
      <c r="Q152" s="235">
        <f t="shared" si="21"/>
        <v>3.0115619062745996E-2</v>
      </c>
    </row>
    <row r="153" spans="1:17" x14ac:dyDescent="0.25">
      <c r="A153" s="142" t="s">
        <v>224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1.8888217849434257E-3</v>
      </c>
    </row>
    <row r="154" spans="1:17" x14ac:dyDescent="0.25">
      <c r="A154" s="127" t="s">
        <v>209</v>
      </c>
      <c r="B154" s="237">
        <f t="shared" ref="B154:Q154" si="23">IF(B$77=0,0,B$77/B$47)</f>
        <v>0.65207047210202873</v>
      </c>
      <c r="C154" s="237">
        <f t="shared" si="23"/>
        <v>0.65039296283866976</v>
      </c>
      <c r="D154" s="237">
        <f t="shared" si="23"/>
        <v>0.65328812060194863</v>
      </c>
      <c r="E154" s="237">
        <f t="shared" si="23"/>
        <v>0.65103705609086115</v>
      </c>
      <c r="F154" s="237">
        <f t="shared" si="23"/>
        <v>0.65354775875431015</v>
      </c>
      <c r="G154" s="237">
        <f t="shared" si="23"/>
        <v>0.65148715556909942</v>
      </c>
      <c r="H154" s="237">
        <f t="shared" si="23"/>
        <v>0.65590320281148629</v>
      </c>
      <c r="I154" s="237">
        <f t="shared" si="23"/>
        <v>0.65701023338283016</v>
      </c>
      <c r="J154" s="237">
        <f t="shared" si="23"/>
        <v>0.64946994504786382</v>
      </c>
      <c r="K154" s="237">
        <f t="shared" si="23"/>
        <v>0.65329220896088713</v>
      </c>
      <c r="L154" s="237">
        <f t="shared" si="23"/>
        <v>0.6505233080210221</v>
      </c>
      <c r="M154" s="237">
        <f t="shared" si="23"/>
        <v>0.64946741877684266</v>
      </c>
      <c r="N154" s="237">
        <f t="shared" si="23"/>
        <v>0.65121700719516784</v>
      </c>
      <c r="O154" s="237">
        <f t="shared" si="23"/>
        <v>0.64941687507717816</v>
      </c>
      <c r="P154" s="237">
        <f t="shared" si="23"/>
        <v>0.65183701467610877</v>
      </c>
      <c r="Q154" s="237">
        <f t="shared" si="23"/>
        <v>0.65445530281797992</v>
      </c>
    </row>
    <row r="155" spans="1:17" x14ac:dyDescent="0.25">
      <c r="A155" s="142" t="s">
        <v>223</v>
      </c>
      <c r="B155" s="259">
        <f t="shared" ref="B155:Q155" si="24">IF(B$78=0,0,B$78/B$47)</f>
        <v>0.60954976968037211</v>
      </c>
      <c r="C155" s="259">
        <f t="shared" si="24"/>
        <v>0.60775271169022027</v>
      </c>
      <c r="D155" s="259">
        <f t="shared" si="24"/>
        <v>0.60779083281087554</v>
      </c>
      <c r="E155" s="259">
        <f t="shared" si="24"/>
        <v>0.60897113672709702</v>
      </c>
      <c r="F155" s="259">
        <f t="shared" si="24"/>
        <v>0.61024332684724925</v>
      </c>
      <c r="G155" s="259">
        <f t="shared" si="24"/>
        <v>0.60752334863087032</v>
      </c>
      <c r="H155" s="259">
        <f t="shared" si="24"/>
        <v>0.60812569385746706</v>
      </c>
      <c r="I155" s="259">
        <f t="shared" si="24"/>
        <v>0.60942800829297228</v>
      </c>
      <c r="J155" s="259">
        <f t="shared" si="24"/>
        <v>0.60500855536530518</v>
      </c>
      <c r="K155" s="259">
        <f t="shared" si="24"/>
        <v>0.60635823546774881</v>
      </c>
      <c r="L155" s="259">
        <f t="shared" si="24"/>
        <v>0.60503772848854409</v>
      </c>
      <c r="M155" s="259">
        <f t="shared" si="24"/>
        <v>0.60682481849272973</v>
      </c>
      <c r="N155" s="259">
        <f t="shared" si="24"/>
        <v>0.60789048073744256</v>
      </c>
      <c r="O155" s="259">
        <f t="shared" si="24"/>
        <v>0.60638630547424743</v>
      </c>
      <c r="P155" s="259">
        <f t="shared" si="24"/>
        <v>0.60865877178143857</v>
      </c>
      <c r="Q155" s="259">
        <f t="shared" si="24"/>
        <v>0.61292936003072329</v>
      </c>
    </row>
    <row r="156" spans="1:17" x14ac:dyDescent="0.25">
      <c r="A156" s="142" t="s">
        <v>222</v>
      </c>
      <c r="B156" s="259">
        <f t="shared" ref="B156:Q156" si="25">IF(B$86=0,0,B$86/B$47)</f>
        <v>4.2520702421656578E-2</v>
      </c>
      <c r="C156" s="259">
        <f t="shared" si="25"/>
        <v>4.2640251148449153E-2</v>
      </c>
      <c r="D156" s="259">
        <f t="shared" si="25"/>
        <v>4.5497287791072955E-2</v>
      </c>
      <c r="E156" s="259">
        <f t="shared" si="25"/>
        <v>4.2065919363764227E-2</v>
      </c>
      <c r="F156" s="259">
        <f t="shared" si="25"/>
        <v>4.3304431907060882E-2</v>
      </c>
      <c r="G156" s="259">
        <f t="shared" si="25"/>
        <v>4.3963806938228801E-2</v>
      </c>
      <c r="H156" s="259">
        <f t="shared" si="25"/>
        <v>4.7777508954019346E-2</v>
      </c>
      <c r="I156" s="259">
        <f t="shared" si="25"/>
        <v>4.7582225089858175E-2</v>
      </c>
      <c r="J156" s="259">
        <f t="shared" si="25"/>
        <v>4.4461389682558847E-2</v>
      </c>
      <c r="K156" s="259">
        <f t="shared" si="25"/>
        <v>4.6933973493138249E-2</v>
      </c>
      <c r="L156" s="259">
        <f t="shared" si="25"/>
        <v>4.5485579532477984E-2</v>
      </c>
      <c r="M156" s="259">
        <f t="shared" si="25"/>
        <v>4.2642600284112993E-2</v>
      </c>
      <c r="N156" s="259">
        <f t="shared" si="25"/>
        <v>4.33265264577255E-2</v>
      </c>
      <c r="O156" s="259">
        <f t="shared" si="25"/>
        <v>4.303056960293062E-2</v>
      </c>
      <c r="P156" s="259">
        <f t="shared" si="25"/>
        <v>4.3178242894670218E-2</v>
      </c>
      <c r="Q156" s="259">
        <f t="shared" si="25"/>
        <v>4.1525942787256721E-2</v>
      </c>
    </row>
    <row r="157" spans="1:17" x14ac:dyDescent="0.25">
      <c r="A157" s="127" t="s">
        <v>208</v>
      </c>
      <c r="B157" s="237">
        <f t="shared" ref="B157:Q157" si="26">IF(B$87=0,0,B$87/B$47)</f>
        <v>0.11604694300615223</v>
      </c>
      <c r="C157" s="237">
        <f t="shared" si="26"/>
        <v>0.11633800475480598</v>
      </c>
      <c r="D157" s="237">
        <f t="shared" si="26"/>
        <v>0.11737909122854628</v>
      </c>
      <c r="E157" s="237">
        <f t="shared" si="26"/>
        <v>0.11613199390673073</v>
      </c>
      <c r="F157" s="237">
        <f t="shared" si="26"/>
        <v>0.11587780069867391</v>
      </c>
      <c r="G157" s="237">
        <f t="shared" si="26"/>
        <v>0.11626840076591172</v>
      </c>
      <c r="H157" s="237">
        <f t="shared" si="26"/>
        <v>0.11563837138675362</v>
      </c>
      <c r="I157" s="237">
        <f t="shared" si="26"/>
        <v>0.11496834954107202</v>
      </c>
      <c r="J157" s="237">
        <f t="shared" si="26"/>
        <v>0.11609033501856833</v>
      </c>
      <c r="K157" s="237">
        <f t="shared" si="26"/>
        <v>0.11541045598094259</v>
      </c>
      <c r="L157" s="237">
        <f t="shared" si="26"/>
        <v>0.11533998072353355</v>
      </c>
      <c r="M157" s="237">
        <f t="shared" si="26"/>
        <v>0.11529758844532084</v>
      </c>
      <c r="N157" s="237">
        <f t="shared" si="26"/>
        <v>0.11574246580949327</v>
      </c>
      <c r="O157" s="237">
        <f t="shared" si="26"/>
        <v>0.11632897805778762</v>
      </c>
      <c r="P157" s="237">
        <f t="shared" si="26"/>
        <v>0.11536840326217856</v>
      </c>
      <c r="Q157" s="237">
        <f t="shared" si="26"/>
        <v>0.11354800673602698</v>
      </c>
    </row>
    <row r="158" spans="1:17" x14ac:dyDescent="0.25">
      <c r="A158" s="142" t="s">
        <v>221</v>
      </c>
      <c r="B158" s="259">
        <f t="shared" ref="B158:Q158" si="27">IF(B$88=0,0,B$88/B$47)</f>
        <v>6.9034470214695748E-2</v>
      </c>
      <c r="C158" s="259">
        <f t="shared" si="27"/>
        <v>6.9636813393286395E-2</v>
      </c>
      <c r="D158" s="259">
        <f t="shared" si="27"/>
        <v>6.7442887979120736E-2</v>
      </c>
      <c r="E158" s="259">
        <f t="shared" si="27"/>
        <v>6.9379484405656763E-2</v>
      </c>
      <c r="F158" s="259">
        <f t="shared" si="27"/>
        <v>6.8577842842064043E-2</v>
      </c>
      <c r="G158" s="259">
        <f t="shared" si="27"/>
        <v>6.8221330916869813E-2</v>
      </c>
      <c r="H158" s="259">
        <f t="shared" si="27"/>
        <v>6.4037602552116366E-2</v>
      </c>
      <c r="I158" s="259">
        <f t="shared" si="27"/>
        <v>6.4011325388917087E-2</v>
      </c>
      <c r="J158" s="259">
        <f t="shared" si="27"/>
        <v>6.8063668210449055E-2</v>
      </c>
      <c r="K158" s="259">
        <f t="shared" si="27"/>
        <v>6.4767341087175967E-2</v>
      </c>
      <c r="L158" s="259">
        <f t="shared" si="27"/>
        <v>6.6780973722076531E-2</v>
      </c>
      <c r="M158" s="259">
        <f t="shared" si="27"/>
        <v>6.878701576230517E-2</v>
      </c>
      <c r="N158" s="259">
        <f t="shared" si="27"/>
        <v>6.7705914801165848E-2</v>
      </c>
      <c r="O158" s="259">
        <f t="shared" si="27"/>
        <v>6.9755248617269602E-2</v>
      </c>
      <c r="P158" s="259">
        <f t="shared" si="27"/>
        <v>6.8648141631064294E-2</v>
      </c>
      <c r="Q158" s="259">
        <f t="shared" si="27"/>
        <v>6.8070235131970205E-2</v>
      </c>
    </row>
    <row r="159" spans="1:17" x14ac:dyDescent="0.25">
      <c r="A159" s="140" t="s">
        <v>220</v>
      </c>
      <c r="B159" s="260">
        <f t="shared" ref="B159:Q159" si="28">IF(B$94=0,0,B$94/B$47)</f>
        <v>4.7012472791456497E-2</v>
      </c>
      <c r="C159" s="260">
        <f t="shared" si="28"/>
        <v>4.6701191361519588E-2</v>
      </c>
      <c r="D159" s="260">
        <f t="shared" si="28"/>
        <v>4.9936203249425534E-2</v>
      </c>
      <c r="E159" s="260">
        <f t="shared" si="28"/>
        <v>4.6752509501073965E-2</v>
      </c>
      <c r="F159" s="260">
        <f t="shared" si="28"/>
        <v>4.7299957856609877E-2</v>
      </c>
      <c r="G159" s="260">
        <f t="shared" si="28"/>
        <v>4.8047069849041904E-2</v>
      </c>
      <c r="H159" s="260">
        <f t="shared" si="28"/>
        <v>5.1600768834637246E-2</v>
      </c>
      <c r="I159" s="260">
        <f t="shared" si="28"/>
        <v>5.0957024152154938E-2</v>
      </c>
      <c r="J159" s="260">
        <f t="shared" si="28"/>
        <v>4.8026666808119275E-2</v>
      </c>
      <c r="K159" s="260">
        <f t="shared" si="28"/>
        <v>5.0643114893766626E-2</v>
      </c>
      <c r="L159" s="260">
        <f t="shared" si="28"/>
        <v>4.8559007001457016E-2</v>
      </c>
      <c r="M159" s="260">
        <f t="shared" si="28"/>
        <v>4.6510572683015658E-2</v>
      </c>
      <c r="N159" s="260">
        <f t="shared" si="28"/>
        <v>4.8036551008327426E-2</v>
      </c>
      <c r="O159" s="260">
        <f t="shared" si="28"/>
        <v>4.6573729440517998E-2</v>
      </c>
      <c r="P159" s="260">
        <f t="shared" si="28"/>
        <v>4.6720261631114243E-2</v>
      </c>
      <c r="Q159" s="260">
        <f t="shared" si="28"/>
        <v>4.5477771604056798E-2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37</v>
      </c>
      <c r="B162" s="77">
        <f t="shared" ref="B162:Q162" si="29">SUM(B163:B167,B169:B171,B173:B175)</f>
        <v>0.99999999999999989</v>
      </c>
      <c r="C162" s="77">
        <f t="shared" si="29"/>
        <v>1</v>
      </c>
      <c r="D162" s="77">
        <f t="shared" si="29"/>
        <v>1</v>
      </c>
      <c r="E162" s="77">
        <f t="shared" si="29"/>
        <v>0.99999999999999978</v>
      </c>
      <c r="F162" s="77">
        <f t="shared" si="29"/>
        <v>0.99999999999999989</v>
      </c>
      <c r="G162" s="77">
        <f t="shared" si="29"/>
        <v>1</v>
      </c>
      <c r="H162" s="77">
        <f t="shared" si="29"/>
        <v>0.99999999999999956</v>
      </c>
      <c r="I162" s="77">
        <f t="shared" si="29"/>
        <v>1.0000000000000002</v>
      </c>
      <c r="J162" s="77">
        <f t="shared" si="29"/>
        <v>0.99999999999999978</v>
      </c>
      <c r="K162" s="77">
        <f t="shared" si="29"/>
        <v>1.0000000000000002</v>
      </c>
      <c r="L162" s="77">
        <f t="shared" si="29"/>
        <v>1.0000000000000002</v>
      </c>
      <c r="M162" s="77">
        <f t="shared" si="29"/>
        <v>0.99999999999999978</v>
      </c>
      <c r="N162" s="77">
        <f t="shared" si="29"/>
        <v>1.0000000000000002</v>
      </c>
      <c r="O162" s="77">
        <f t="shared" si="29"/>
        <v>1.0000000000000002</v>
      </c>
      <c r="P162" s="77">
        <f t="shared" si="29"/>
        <v>0.99999999999999989</v>
      </c>
      <c r="Q162" s="77">
        <f t="shared" si="29"/>
        <v>1.0000000000000002</v>
      </c>
    </row>
    <row r="163" spans="1:17" x14ac:dyDescent="0.25">
      <c r="A163" s="132" t="s">
        <v>84</v>
      </c>
      <c r="B163" s="240">
        <f t="shared" ref="B163:Q163" si="30">IF(B$98=0,0,B$98/B$97)</f>
        <v>8.2084230467921269E-3</v>
      </c>
      <c r="C163" s="240">
        <f t="shared" si="30"/>
        <v>8.2942534173100907E-3</v>
      </c>
      <c r="D163" s="240">
        <f t="shared" si="30"/>
        <v>8.3195957348051151E-3</v>
      </c>
      <c r="E163" s="240">
        <f t="shared" si="30"/>
        <v>8.3101903919154309E-3</v>
      </c>
      <c r="F163" s="240">
        <f t="shared" si="30"/>
        <v>8.352575427521795E-3</v>
      </c>
      <c r="G163" s="240">
        <f t="shared" si="30"/>
        <v>8.3463378464386402E-3</v>
      </c>
      <c r="H163" s="240">
        <f t="shared" si="30"/>
        <v>8.3113653458112974E-3</v>
      </c>
      <c r="I163" s="240">
        <f t="shared" si="30"/>
        <v>8.3082536677490208E-3</v>
      </c>
      <c r="J163" s="240">
        <f t="shared" si="30"/>
        <v>8.2481346900206837E-3</v>
      </c>
      <c r="K163" s="240">
        <f t="shared" si="30"/>
        <v>8.2173597480729565E-3</v>
      </c>
      <c r="L163" s="240">
        <f t="shared" si="30"/>
        <v>8.2254563477165716E-3</v>
      </c>
      <c r="M163" s="240">
        <f t="shared" si="30"/>
        <v>8.2694740698082744E-3</v>
      </c>
      <c r="N163" s="240">
        <f t="shared" si="30"/>
        <v>8.2495349622439089E-3</v>
      </c>
      <c r="O163" s="240">
        <f t="shared" si="30"/>
        <v>8.2700284381330962E-3</v>
      </c>
      <c r="P163" s="240">
        <f t="shared" si="30"/>
        <v>8.1914581381814979E-3</v>
      </c>
      <c r="Q163" s="240">
        <f t="shared" si="30"/>
        <v>8.1999679598558414E-3</v>
      </c>
    </row>
    <row r="164" spans="1:17" x14ac:dyDescent="0.25">
      <c r="A164" s="76" t="s">
        <v>83</v>
      </c>
      <c r="B164" s="239">
        <f t="shared" ref="B164:Q164" si="31">IF(B$99=0,0,B$99/B$97)</f>
        <v>8.4487763186428758E-3</v>
      </c>
      <c r="C164" s="239">
        <f t="shared" si="31"/>
        <v>8.5368945641592555E-3</v>
      </c>
      <c r="D164" s="239">
        <f t="shared" si="31"/>
        <v>8.5615786745095613E-3</v>
      </c>
      <c r="E164" s="239">
        <f t="shared" si="31"/>
        <v>8.5500426048205243E-3</v>
      </c>
      <c r="F164" s="239">
        <f t="shared" si="31"/>
        <v>8.5947004133222933E-3</v>
      </c>
      <c r="G164" s="239">
        <f t="shared" si="31"/>
        <v>8.5882186082558674E-3</v>
      </c>
      <c r="H164" s="239">
        <f t="shared" si="31"/>
        <v>8.5520644491176665E-3</v>
      </c>
      <c r="I164" s="239">
        <f t="shared" si="31"/>
        <v>8.5471483632866916E-3</v>
      </c>
      <c r="J164" s="239">
        <f t="shared" si="31"/>
        <v>8.4862854140627525E-3</v>
      </c>
      <c r="K164" s="239">
        <f t="shared" si="31"/>
        <v>8.4563500009683587E-3</v>
      </c>
      <c r="L164" s="239">
        <f t="shared" si="31"/>
        <v>8.464107053956468E-3</v>
      </c>
      <c r="M164" s="239">
        <f t="shared" si="31"/>
        <v>8.5092514267578832E-3</v>
      </c>
      <c r="N164" s="239">
        <f t="shared" si="31"/>
        <v>8.4890934865259286E-3</v>
      </c>
      <c r="O164" s="239">
        <f t="shared" si="31"/>
        <v>8.5076697484674068E-3</v>
      </c>
      <c r="P164" s="239">
        <f t="shared" si="31"/>
        <v>8.4299676267193414E-3</v>
      </c>
      <c r="Q164" s="239">
        <f t="shared" si="31"/>
        <v>8.4371936667581669E-3</v>
      </c>
    </row>
    <row r="165" spans="1:17" x14ac:dyDescent="0.25">
      <c r="A165" s="76" t="s">
        <v>82</v>
      </c>
      <c r="B165" s="239">
        <f t="shared" ref="B165:Q165" si="32">IF(B$100=0,0,B$100/B$97)</f>
        <v>1.6497744306420852E-2</v>
      </c>
      <c r="C165" s="239">
        <f t="shared" si="32"/>
        <v>1.6670459636181304E-2</v>
      </c>
      <c r="D165" s="239">
        <f t="shared" si="32"/>
        <v>1.6722690755674053E-2</v>
      </c>
      <c r="E165" s="239">
        <f t="shared" si="32"/>
        <v>1.6705505512635718E-2</v>
      </c>
      <c r="F165" s="239">
        <f t="shared" si="32"/>
        <v>1.6789737912126748E-2</v>
      </c>
      <c r="G165" s="239">
        <f t="shared" si="32"/>
        <v>1.6777258301531178E-2</v>
      </c>
      <c r="H165" s="239">
        <f t="shared" si="32"/>
        <v>1.6707114591890185E-2</v>
      </c>
      <c r="I165" s="239">
        <f t="shared" si="32"/>
        <v>1.670244717577651E-2</v>
      </c>
      <c r="J165" s="239">
        <f t="shared" si="32"/>
        <v>1.6580675482115968E-2</v>
      </c>
      <c r="K165" s="239">
        <f t="shared" si="32"/>
        <v>1.6517210346429306E-2</v>
      </c>
      <c r="L165" s="239">
        <f t="shared" si="32"/>
        <v>1.6534017329842797E-2</v>
      </c>
      <c r="M165" s="239">
        <f t="shared" si="32"/>
        <v>1.6622636839544874E-2</v>
      </c>
      <c r="N165" s="239">
        <f t="shared" si="32"/>
        <v>1.6582224094105438E-2</v>
      </c>
      <c r="O165" s="239">
        <f t="shared" si="32"/>
        <v>1.6625744172374394E-2</v>
      </c>
      <c r="P165" s="239">
        <f t="shared" si="32"/>
        <v>1.6464894716363046E-2</v>
      </c>
      <c r="Q165" s="239">
        <f t="shared" si="32"/>
        <v>1.6483417836463388E-2</v>
      </c>
    </row>
    <row r="166" spans="1:17" x14ac:dyDescent="0.25">
      <c r="A166" s="76" t="s">
        <v>81</v>
      </c>
      <c r="B166" s="239">
        <f t="shared" ref="B166:Q166" si="33">IF(B$101=0,0,B$101/B$97)</f>
        <v>6.5571931895244259E-3</v>
      </c>
      <c r="C166" s="239">
        <f t="shared" si="33"/>
        <v>6.6256304427672035E-3</v>
      </c>
      <c r="D166" s="239">
        <f t="shared" si="33"/>
        <v>6.6450842256500419E-3</v>
      </c>
      <c r="E166" s="239">
        <f t="shared" si="33"/>
        <v>6.6365233540400864E-3</v>
      </c>
      <c r="F166" s="239">
        <f t="shared" si="33"/>
        <v>6.6709645930815836E-3</v>
      </c>
      <c r="G166" s="239">
        <f t="shared" si="33"/>
        <v>6.6659470132800552E-3</v>
      </c>
      <c r="H166" s="239">
        <f t="shared" si="33"/>
        <v>6.6379206881258318E-3</v>
      </c>
      <c r="I166" s="239">
        <f t="shared" si="33"/>
        <v>6.6344676225180083E-3</v>
      </c>
      <c r="J166" s="239">
        <f t="shared" si="33"/>
        <v>6.5870162136165353E-3</v>
      </c>
      <c r="K166" s="239">
        <f t="shared" si="33"/>
        <v>6.5634148392982915E-3</v>
      </c>
      <c r="L166" s="239">
        <f t="shared" si="33"/>
        <v>6.5695571356306536E-3</v>
      </c>
      <c r="M166" s="239">
        <f t="shared" si="33"/>
        <v>6.6046285216582899E-3</v>
      </c>
      <c r="N166" s="239">
        <f t="shared" si="33"/>
        <v>6.5889065101855087E-3</v>
      </c>
      <c r="O166" s="239">
        <f t="shared" si="33"/>
        <v>6.6038561748016731E-3</v>
      </c>
      <c r="P166" s="239">
        <f t="shared" si="33"/>
        <v>6.5428804454774779E-3</v>
      </c>
      <c r="Q166" s="239">
        <f t="shared" si="33"/>
        <v>6.5488128834785527E-3</v>
      </c>
    </row>
    <row r="167" spans="1:17" x14ac:dyDescent="0.25">
      <c r="A167" s="129" t="s">
        <v>80</v>
      </c>
      <c r="B167" s="238">
        <f t="shared" ref="B167:Q167" si="34">IF(B$102=0,0,B$102/B$97)</f>
        <v>7.4323450017422781E-3</v>
      </c>
      <c r="C167" s="238">
        <f t="shared" si="34"/>
        <v>7.5096748966341897E-3</v>
      </c>
      <c r="D167" s="238">
        <f t="shared" si="34"/>
        <v>7.5302257239342795E-3</v>
      </c>
      <c r="E167" s="238">
        <f t="shared" si="34"/>
        <v>7.5185356754072655E-3</v>
      </c>
      <c r="F167" s="238">
        <f t="shared" si="34"/>
        <v>7.5586782775452143E-3</v>
      </c>
      <c r="G167" s="238">
        <f t="shared" si="34"/>
        <v>7.5529250927332614E-3</v>
      </c>
      <c r="H167" s="238">
        <f t="shared" si="34"/>
        <v>7.5209894799886266E-3</v>
      </c>
      <c r="I167" s="238">
        <f t="shared" si="34"/>
        <v>7.5152410299862893E-3</v>
      </c>
      <c r="J167" s="238">
        <f t="shared" si="34"/>
        <v>7.462544855471466E-3</v>
      </c>
      <c r="K167" s="238">
        <f t="shared" si="34"/>
        <v>7.4376573627072985E-3</v>
      </c>
      <c r="L167" s="238">
        <f t="shared" si="34"/>
        <v>7.4440020104124989E-3</v>
      </c>
      <c r="M167" s="238">
        <f t="shared" si="34"/>
        <v>7.4835804522733092E-3</v>
      </c>
      <c r="N167" s="238">
        <f t="shared" si="34"/>
        <v>7.4661509497397924E-3</v>
      </c>
      <c r="O167" s="238">
        <f t="shared" si="34"/>
        <v>7.4804004543421593E-3</v>
      </c>
      <c r="P167" s="238">
        <f t="shared" si="34"/>
        <v>7.4146796741051896E-3</v>
      </c>
      <c r="Q167" s="238">
        <f t="shared" si="34"/>
        <v>7.4197624518544366E-3</v>
      </c>
    </row>
    <row r="168" spans="1:17" x14ac:dyDescent="0.25">
      <c r="A168" s="127" t="s">
        <v>207</v>
      </c>
      <c r="B168" s="237">
        <f t="shared" ref="B168:Q168" si="35">IF(B$107=0,0,B$107/B$97)</f>
        <v>0.74451191312103315</v>
      </c>
      <c r="C168" s="237">
        <f t="shared" si="35"/>
        <v>0.74287132678367451</v>
      </c>
      <c r="D168" s="237">
        <f t="shared" si="35"/>
        <v>0.73692243020428205</v>
      </c>
      <c r="E168" s="237">
        <f t="shared" si="35"/>
        <v>0.75088762097237882</v>
      </c>
      <c r="F168" s="237">
        <f t="shared" si="35"/>
        <v>0.74318234771229374</v>
      </c>
      <c r="G168" s="237">
        <f t="shared" si="35"/>
        <v>0.7502147125341645</v>
      </c>
      <c r="H168" s="237">
        <f t="shared" si="35"/>
        <v>0.73752432206541729</v>
      </c>
      <c r="I168" s="237">
        <f t="shared" si="35"/>
        <v>0.7372330681406406</v>
      </c>
      <c r="J168" s="237">
        <f t="shared" si="35"/>
        <v>0.74309325760378342</v>
      </c>
      <c r="K168" s="237">
        <f t="shared" si="35"/>
        <v>0.73604728562576516</v>
      </c>
      <c r="L168" s="237">
        <f t="shared" si="35"/>
        <v>0.74427269855509681</v>
      </c>
      <c r="M168" s="237">
        <f t="shared" si="35"/>
        <v>0.73465471667545312</v>
      </c>
      <c r="N168" s="237">
        <f t="shared" si="35"/>
        <v>0.73723177068792789</v>
      </c>
      <c r="O168" s="237">
        <f t="shared" si="35"/>
        <v>0.74201948966997311</v>
      </c>
      <c r="P168" s="237">
        <f t="shared" si="35"/>
        <v>0.73751640758512371</v>
      </c>
      <c r="Q168" s="237">
        <f t="shared" si="35"/>
        <v>0.73145271515767762</v>
      </c>
    </row>
    <row r="169" spans="1:17" x14ac:dyDescent="0.25">
      <c r="A169" s="142" t="s">
        <v>219</v>
      </c>
      <c r="B169" s="235">
        <f t="shared" ref="B169:Q169" si="36">IF(B$108=0,0,B$108/B$97)</f>
        <v>0.66187128255028471</v>
      </c>
      <c r="C169" s="235">
        <f t="shared" si="36"/>
        <v>0.65993366714255364</v>
      </c>
      <c r="D169" s="235">
        <f t="shared" si="36"/>
        <v>0.65058980770005026</v>
      </c>
      <c r="E169" s="235">
        <f t="shared" si="36"/>
        <v>0.67160906539427234</v>
      </c>
      <c r="F169" s="235">
        <f t="shared" si="36"/>
        <v>0.65905017753516482</v>
      </c>
      <c r="G169" s="235">
        <f t="shared" si="36"/>
        <v>0.66998863573610978</v>
      </c>
      <c r="H169" s="235">
        <f t="shared" si="36"/>
        <v>0.64804924045711843</v>
      </c>
      <c r="I169" s="235">
        <f t="shared" si="36"/>
        <v>0.64761961482457719</v>
      </c>
      <c r="J169" s="235">
        <f t="shared" si="36"/>
        <v>0.65768852948757528</v>
      </c>
      <c r="K169" s="235">
        <f t="shared" si="36"/>
        <v>0.64615143400840447</v>
      </c>
      <c r="L169" s="235">
        <f t="shared" si="36"/>
        <v>0.65727567980876422</v>
      </c>
      <c r="M169" s="235">
        <f t="shared" si="36"/>
        <v>0.64490450148049505</v>
      </c>
      <c r="N169" s="235">
        <f t="shared" si="36"/>
        <v>0.6504597535636123</v>
      </c>
      <c r="O169" s="235">
        <f t="shared" si="36"/>
        <v>0.65605032519949735</v>
      </c>
      <c r="P169" s="235">
        <f t="shared" si="36"/>
        <v>0.64902105154638046</v>
      </c>
      <c r="Q169" s="235">
        <f t="shared" si="36"/>
        <v>0.63946665026726335</v>
      </c>
    </row>
    <row r="170" spans="1:17" x14ac:dyDescent="0.25">
      <c r="A170" s="142" t="s">
        <v>218</v>
      </c>
      <c r="B170" s="235">
        <f t="shared" ref="B170:Q170" si="37">IF(B$114=0,0,B$114/B$97)</f>
        <v>8.2640630570748289E-2</v>
      </c>
      <c r="C170" s="235">
        <f t="shared" si="37"/>
        <v>8.293765964112082E-2</v>
      </c>
      <c r="D170" s="235">
        <f t="shared" si="37"/>
        <v>8.6332622504231599E-2</v>
      </c>
      <c r="E170" s="235">
        <f t="shared" si="37"/>
        <v>7.9278555578106549E-2</v>
      </c>
      <c r="F170" s="235">
        <f t="shared" si="37"/>
        <v>8.4132170177128568E-2</v>
      </c>
      <c r="G170" s="235">
        <f t="shared" si="37"/>
        <v>8.0226076798054741E-2</v>
      </c>
      <c r="H170" s="235">
        <f t="shared" si="37"/>
        <v>8.9475081608298659E-2</v>
      </c>
      <c r="I170" s="235">
        <f t="shared" si="37"/>
        <v>8.9613453316063296E-2</v>
      </c>
      <c r="J170" s="235">
        <f t="shared" si="37"/>
        <v>8.5404728116208001E-2</v>
      </c>
      <c r="K170" s="235">
        <f t="shared" si="37"/>
        <v>8.9895851617360939E-2</v>
      </c>
      <c r="L170" s="235">
        <f t="shared" si="37"/>
        <v>8.6997018746332727E-2</v>
      </c>
      <c r="M170" s="235">
        <f t="shared" si="37"/>
        <v>8.9750215194958016E-2</v>
      </c>
      <c r="N170" s="235">
        <f t="shared" si="37"/>
        <v>8.6772017124315842E-2</v>
      </c>
      <c r="O170" s="235">
        <f t="shared" si="37"/>
        <v>8.5969164470475548E-2</v>
      </c>
      <c r="P170" s="235">
        <f t="shared" si="37"/>
        <v>8.8495356038743117E-2</v>
      </c>
      <c r="Q170" s="235">
        <f t="shared" si="37"/>
        <v>9.1986064890414165E-2</v>
      </c>
    </row>
    <row r="171" spans="1:17" x14ac:dyDescent="0.25">
      <c r="A171" s="127" t="s">
        <v>206</v>
      </c>
      <c r="B171" s="237">
        <f t="shared" ref="B171:Q171" si="38">IF(B$115=0,0,B$115/B$97)</f>
        <v>6.9358342958783487E-2</v>
      </c>
      <c r="C171" s="237">
        <f t="shared" si="38"/>
        <v>6.9800687976529982E-2</v>
      </c>
      <c r="D171" s="237">
        <f t="shared" si="38"/>
        <v>7.2715424788717301E-2</v>
      </c>
      <c r="E171" s="237">
        <f t="shared" si="38"/>
        <v>6.6171057431845398E-2</v>
      </c>
      <c r="F171" s="237">
        <f t="shared" si="38"/>
        <v>7.0173042097834024E-2</v>
      </c>
      <c r="G171" s="237">
        <f t="shared" si="38"/>
        <v>6.7082075376918945E-2</v>
      </c>
      <c r="H171" s="237">
        <f t="shared" si="38"/>
        <v>7.4305108259563074E-2</v>
      </c>
      <c r="I171" s="237">
        <f t="shared" si="38"/>
        <v>7.4233936311728949E-2</v>
      </c>
      <c r="J171" s="237">
        <f t="shared" si="38"/>
        <v>7.0707118048534176E-2</v>
      </c>
      <c r="K171" s="237">
        <f t="shared" si="38"/>
        <v>7.4478157337122861E-2</v>
      </c>
      <c r="L171" s="237">
        <f t="shared" si="38"/>
        <v>7.0475354141223037E-2</v>
      </c>
      <c r="M171" s="237">
        <f t="shared" si="38"/>
        <v>7.5396306009798048E-2</v>
      </c>
      <c r="N171" s="237">
        <f t="shared" si="38"/>
        <v>7.3724506018991373E-2</v>
      </c>
      <c r="O171" s="237">
        <f t="shared" si="38"/>
        <v>7.2103925641900324E-2</v>
      </c>
      <c r="P171" s="237">
        <f t="shared" si="38"/>
        <v>7.4466143786118821E-2</v>
      </c>
      <c r="Q171" s="237">
        <f t="shared" si="38"/>
        <v>7.7408902196266699E-2</v>
      </c>
    </row>
    <row r="172" spans="1:17" x14ac:dyDescent="0.25">
      <c r="A172" s="127" t="s">
        <v>205</v>
      </c>
      <c r="B172" s="237">
        <f t="shared" ref="B172:Q172" si="39">IF(B$116=0,0,B$116/B$97)</f>
        <v>7.7096279109223134E-2</v>
      </c>
      <c r="C172" s="237">
        <f t="shared" si="39"/>
        <v>7.7407381472916786E-2</v>
      </c>
      <c r="D172" s="237">
        <f t="shared" si="39"/>
        <v>7.7698437004034046E-2</v>
      </c>
      <c r="E172" s="237">
        <f t="shared" si="39"/>
        <v>7.6175580502386736E-2</v>
      </c>
      <c r="F172" s="237">
        <f t="shared" si="39"/>
        <v>7.6062008309746049E-2</v>
      </c>
      <c r="G172" s="237">
        <f t="shared" si="39"/>
        <v>7.491467335188845E-2</v>
      </c>
      <c r="H172" s="237">
        <f t="shared" si="39"/>
        <v>7.4138095442321916E-2</v>
      </c>
      <c r="I172" s="237">
        <f t="shared" si="39"/>
        <v>7.4585925287079358E-2</v>
      </c>
      <c r="J172" s="237">
        <f t="shared" si="39"/>
        <v>7.5742462356779908E-2</v>
      </c>
      <c r="K172" s="237">
        <f t="shared" si="39"/>
        <v>7.5825132038818452E-2</v>
      </c>
      <c r="L172" s="237">
        <f t="shared" si="39"/>
        <v>7.5129106807799023E-2</v>
      </c>
      <c r="M172" s="237">
        <f t="shared" si="39"/>
        <v>7.5182702180578667E-2</v>
      </c>
      <c r="N172" s="237">
        <f t="shared" si="39"/>
        <v>7.5882869457949281E-2</v>
      </c>
      <c r="O172" s="237">
        <f t="shared" si="39"/>
        <v>7.4049998204158585E-2</v>
      </c>
      <c r="P172" s="237">
        <f t="shared" si="39"/>
        <v>7.4526855111066478E-2</v>
      </c>
      <c r="Q172" s="237">
        <f t="shared" si="39"/>
        <v>7.4976668964823009E-2</v>
      </c>
    </row>
    <row r="173" spans="1:17" x14ac:dyDescent="0.25">
      <c r="A173" s="142" t="s">
        <v>217</v>
      </c>
      <c r="B173" s="235">
        <f t="shared" ref="B173:Q173" si="40">IF(B$117=0,0,B$117/B$97)</f>
        <v>5.7115384810448346E-2</v>
      </c>
      <c r="C173" s="235">
        <f t="shared" si="40"/>
        <v>5.7272080583547894E-2</v>
      </c>
      <c r="D173" s="235">
        <f t="shared" si="40"/>
        <v>5.6797526577033117E-2</v>
      </c>
      <c r="E173" s="235">
        <f t="shared" si="40"/>
        <v>5.7050662285070323E-2</v>
      </c>
      <c r="F173" s="235">
        <f t="shared" si="40"/>
        <v>5.5704099671336313E-2</v>
      </c>
      <c r="G173" s="235">
        <f t="shared" si="40"/>
        <v>5.543542101751902E-2</v>
      </c>
      <c r="H173" s="235">
        <f t="shared" si="40"/>
        <v>5.2494248999374216E-2</v>
      </c>
      <c r="I173" s="235">
        <f t="shared" si="40"/>
        <v>5.2953689170441749E-2</v>
      </c>
      <c r="J173" s="235">
        <f t="shared" si="40"/>
        <v>5.5138351878068516E-2</v>
      </c>
      <c r="K173" s="235">
        <f t="shared" si="40"/>
        <v>5.4127893425319602E-2</v>
      </c>
      <c r="L173" s="235">
        <f t="shared" si="40"/>
        <v>5.4588321322159954E-2</v>
      </c>
      <c r="M173" s="235">
        <f t="shared" si="40"/>
        <v>5.3390890838556755E-2</v>
      </c>
      <c r="N173" s="235">
        <f t="shared" si="40"/>
        <v>5.4562167647521101E-2</v>
      </c>
      <c r="O173" s="235">
        <f t="shared" si="40"/>
        <v>5.317864676956658E-2</v>
      </c>
      <c r="P173" s="235">
        <f t="shared" si="40"/>
        <v>5.30078192911436E-2</v>
      </c>
      <c r="Q173" s="235">
        <f t="shared" si="40"/>
        <v>5.2596530154532653E-2</v>
      </c>
    </row>
    <row r="174" spans="1:17" x14ac:dyDescent="0.25">
      <c r="A174" s="142" t="s">
        <v>216</v>
      </c>
      <c r="B174" s="259">
        <f t="shared" ref="B174:Q174" si="41">IF(B$123=0,0,B$123/B$97)</f>
        <v>1.9980894298774764E-2</v>
      </c>
      <c r="C174" s="259">
        <f t="shared" si="41"/>
        <v>2.0135300889368879E-2</v>
      </c>
      <c r="D174" s="259">
        <f t="shared" si="41"/>
        <v>2.0900910427000936E-2</v>
      </c>
      <c r="E174" s="259">
        <f t="shared" si="41"/>
        <v>1.9124918217316409E-2</v>
      </c>
      <c r="F174" s="259">
        <f t="shared" si="41"/>
        <v>2.0357908638409736E-2</v>
      </c>
      <c r="G174" s="259">
        <f t="shared" si="41"/>
        <v>1.9479252334369441E-2</v>
      </c>
      <c r="H174" s="259">
        <f t="shared" si="41"/>
        <v>2.1643846442947687E-2</v>
      </c>
      <c r="I174" s="259">
        <f t="shared" si="41"/>
        <v>2.1632236116637598E-2</v>
      </c>
      <c r="J174" s="259">
        <f t="shared" si="41"/>
        <v>2.0604110478711381E-2</v>
      </c>
      <c r="K174" s="259">
        <f t="shared" si="41"/>
        <v>2.1697238613498881E-2</v>
      </c>
      <c r="L174" s="259">
        <f t="shared" si="41"/>
        <v>2.054078548563907E-2</v>
      </c>
      <c r="M174" s="259">
        <f t="shared" si="41"/>
        <v>2.1791811342021943E-2</v>
      </c>
      <c r="N174" s="259">
        <f t="shared" si="41"/>
        <v>2.1320701810428166E-2</v>
      </c>
      <c r="O174" s="259">
        <f t="shared" si="41"/>
        <v>2.0871351434592011E-2</v>
      </c>
      <c r="P174" s="259">
        <f t="shared" si="41"/>
        <v>2.1519035819922885E-2</v>
      </c>
      <c r="Q174" s="259">
        <f t="shared" si="41"/>
        <v>2.238013881029036E-2</v>
      </c>
    </row>
    <row r="175" spans="1:17" x14ac:dyDescent="0.25">
      <c r="A175" s="72" t="s">
        <v>204</v>
      </c>
      <c r="B175" s="234">
        <f t="shared" ref="B175:Q175" si="42">IF(B$124=0,0,B$124/B$97)</f>
        <v>6.1888982947837588E-2</v>
      </c>
      <c r="C175" s="234">
        <f t="shared" si="42"/>
        <v>6.2283690809826764E-2</v>
      </c>
      <c r="D175" s="234">
        <f t="shared" si="42"/>
        <v>6.4884532888393895E-2</v>
      </c>
      <c r="E175" s="234">
        <f t="shared" si="42"/>
        <v>5.904494355456974E-2</v>
      </c>
      <c r="F175" s="234">
        <f t="shared" si="42"/>
        <v>6.2615945256528804E-2</v>
      </c>
      <c r="G175" s="234">
        <f t="shared" si="42"/>
        <v>5.9857851874789231E-2</v>
      </c>
      <c r="H175" s="234">
        <f t="shared" si="42"/>
        <v>6.6303019677763975E-2</v>
      </c>
      <c r="I175" s="234">
        <f t="shared" si="42"/>
        <v>6.6239512401235087E-2</v>
      </c>
      <c r="J175" s="234">
        <f t="shared" si="42"/>
        <v>6.3092505335615098E-2</v>
      </c>
      <c r="K175" s="234">
        <f t="shared" si="42"/>
        <v>6.6457432700817345E-2</v>
      </c>
      <c r="L175" s="234">
        <f t="shared" si="42"/>
        <v>6.2885700618322118E-2</v>
      </c>
      <c r="M175" s="234">
        <f t="shared" si="42"/>
        <v>6.7276703824127468E-2</v>
      </c>
      <c r="N175" s="234">
        <f t="shared" si="42"/>
        <v>6.5784943832330758E-2</v>
      </c>
      <c r="O175" s="234">
        <f t="shared" si="42"/>
        <v>6.4338887495849498E-2</v>
      </c>
      <c r="P175" s="234">
        <f t="shared" si="42"/>
        <v>6.6446712916844494E-2</v>
      </c>
      <c r="Q175" s="234">
        <f t="shared" si="42"/>
        <v>6.9072558882822613E-2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119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39</v>
      </c>
      <c r="B180" s="230">
        <f t="shared" ref="B180:Q180" si="43">SUM(B181:B187,B188:B189)</f>
        <v>88.091812390222017</v>
      </c>
      <c r="C180" s="230">
        <f t="shared" si="43"/>
        <v>86.487377775603292</v>
      </c>
      <c r="D180" s="230">
        <f t="shared" si="43"/>
        <v>85.974909104366176</v>
      </c>
      <c r="E180" s="230">
        <f t="shared" si="43"/>
        <v>83.007158890190524</v>
      </c>
      <c r="F180" s="230">
        <f t="shared" si="43"/>
        <v>83.092047443906594</v>
      </c>
      <c r="G180" s="230">
        <f t="shared" si="43"/>
        <v>80.001242329196458</v>
      </c>
      <c r="H180" s="230">
        <f t="shared" si="43"/>
        <v>77.12096919390693</v>
      </c>
      <c r="I180" s="230">
        <f t="shared" si="43"/>
        <v>77.011577572124637</v>
      </c>
      <c r="J180" s="230">
        <f t="shared" si="43"/>
        <v>75.117994743224415</v>
      </c>
      <c r="K180" s="230">
        <f t="shared" si="43"/>
        <v>73.367954796853326</v>
      </c>
      <c r="L180" s="230">
        <f t="shared" si="43"/>
        <v>73.229241444497148</v>
      </c>
      <c r="M180" s="230">
        <f t="shared" si="43"/>
        <v>72.907369555568209</v>
      </c>
      <c r="N180" s="230">
        <f t="shared" si="43"/>
        <v>72.075050977389012</v>
      </c>
      <c r="O180" s="230">
        <f t="shared" si="43"/>
        <v>70.871527849601875</v>
      </c>
      <c r="P180" s="230">
        <f t="shared" si="43"/>
        <v>67.982624176116516</v>
      </c>
      <c r="Q180" s="230">
        <f t="shared" si="43"/>
        <v>66.981836175179268</v>
      </c>
    </row>
    <row r="181" spans="1:17" x14ac:dyDescent="0.25">
      <c r="A181" s="132" t="s">
        <v>84</v>
      </c>
      <c r="B181" s="229">
        <f>IF(B$6=0,0,B$6/NMM!B$9*1000)</f>
        <v>0.44072475255837468</v>
      </c>
      <c r="C181" s="229">
        <f>IF(C$6=0,0,C$6/NMM!C$9*1000)</f>
        <v>0.43503042199427</v>
      </c>
      <c r="D181" s="229">
        <f>IF(D$6=0,0,D$6/NMM!D$9*1000)</f>
        <v>0.43368964856297437</v>
      </c>
      <c r="E181" s="229">
        <f>IF(E$6=0,0,E$6/NMM!E$9*1000)</f>
        <v>0.41518485989422393</v>
      </c>
      <c r="F181" s="229">
        <f>IF(F$6=0,0,F$6/NMM!F$9*1000)</f>
        <v>0.41693305911947331</v>
      </c>
      <c r="G181" s="229">
        <f>IF(G$6=0,0,G$6/NMM!G$9*1000)</f>
        <v>0.40250403756654918</v>
      </c>
      <c r="H181" s="229">
        <f>IF(H$6=0,0,H$6/NMM!H$9*1000)</f>
        <v>0.38820643644728881</v>
      </c>
      <c r="I181" s="229">
        <f>IF(I$6=0,0,I$6/NMM!I$9*1000)</f>
        <v>0.38452308691030601</v>
      </c>
      <c r="J181" s="229">
        <f>IF(J$6=0,0,J$6/NMM!J$9*1000)</f>
        <v>0.37149052947048644</v>
      </c>
      <c r="K181" s="229">
        <f>IF(K$6=0,0,K$6/NMM!K$9*1000)</f>
        <v>0.36264375649723796</v>
      </c>
      <c r="L181" s="229">
        <f>IF(L$6=0,0,L$6/NMM!L$9*1000)</f>
        <v>0.3600021899886145</v>
      </c>
      <c r="M181" s="229">
        <f>IF(M$6=0,0,M$6/NMM!M$9*1000)</f>
        <v>0.35681588248833251</v>
      </c>
      <c r="N181" s="229">
        <f>IF(N$6=0,0,N$6/NMM!N$9*1000)</f>
        <v>0.35378599821851148</v>
      </c>
      <c r="O181" s="229">
        <f>IF(O$6=0,0,O$6/NMM!O$9*1000)</f>
        <v>0.3436115365901023</v>
      </c>
      <c r="P181" s="229">
        <f>IF(P$6=0,0,P$6/NMM!P$9*1000)</f>
        <v>0.32933459375710206</v>
      </c>
      <c r="Q181" s="229">
        <f>IF(Q$6=0,0,Q$6/NMM!Q$9*1000)</f>
        <v>0.32487027992242129</v>
      </c>
    </row>
    <row r="182" spans="1:17" x14ac:dyDescent="0.25">
      <c r="A182" s="76" t="s">
        <v>83</v>
      </c>
      <c r="B182" s="228">
        <f>IF(B$7=0,0,B$7/NMM!B$9*1000)</f>
        <v>0.17624521094190435</v>
      </c>
      <c r="C182" s="228">
        <f>IF(C$7=0,0,C$7/NMM!C$9*1000)</f>
        <v>0.17396745083272896</v>
      </c>
      <c r="D182" s="228">
        <f>IF(D$7=0,0,D$7/NMM!D$9*1000)</f>
        <v>0.17343605199190792</v>
      </c>
      <c r="E182" s="228">
        <f>IF(E$7=0,0,E$7/NMM!E$9*1000)</f>
        <v>0.16604227255184595</v>
      </c>
      <c r="F182" s="228">
        <f>IF(F$7=0,0,F$7/NMM!F$9*1000)</f>
        <v>0.16673595105144159</v>
      </c>
      <c r="G182" s="228">
        <f>IF(G$7=0,0,G$7/NMM!G$9*1000)</f>
        <v>0.16096660319019304</v>
      </c>
      <c r="H182" s="228">
        <f>IF(H$7=0,0,H$7/NMM!H$9*1000)</f>
        <v>0.15524538300235746</v>
      </c>
      <c r="I182" s="228">
        <f>IF(I$7=0,0,I$7/NMM!I$9*1000)</f>
        <v>0.15377291274438426</v>
      </c>
      <c r="J182" s="228">
        <f>IF(J$7=0,0,J$7/NMM!J$9*1000)</f>
        <v>0.14855299715922388</v>
      </c>
      <c r="K182" s="228">
        <f>IF(K$7=0,0,K$7/NMM!K$9*1000)</f>
        <v>0.14500827747505249</v>
      </c>
      <c r="L182" s="228">
        <f>IF(L$7=0,0,L$7/NMM!L$9*1000)</f>
        <v>0.14394486829214559</v>
      </c>
      <c r="M182" s="228">
        <f>IF(M$7=0,0,M$7/NMM!M$9*1000)</f>
        <v>0.1426597561177233</v>
      </c>
      <c r="N182" s="228">
        <f>IF(N$7=0,0,N$7/NMM!N$9*1000)</f>
        <v>0.14144516201175514</v>
      </c>
      <c r="O182" s="228">
        <f>IF(O$7=0,0,O$7/NMM!O$9*1000)</f>
        <v>0.13737806298859223</v>
      </c>
      <c r="P182" s="228">
        <f>IF(P$7=0,0,P$7/NMM!P$9*1000)</f>
        <v>0.13166826065535911</v>
      </c>
      <c r="Q182" s="228">
        <f>IF(Q$7=0,0,Q$7/NMM!Q$9*1000)</f>
        <v>0.12989633177654594</v>
      </c>
    </row>
    <row r="183" spans="1:17" x14ac:dyDescent="0.25">
      <c r="A183" s="76" t="s">
        <v>82</v>
      </c>
      <c r="B183" s="228">
        <f>IF(B$8=0,0,B$8/NMM!B$9*1000)</f>
        <v>0.74887455869767283</v>
      </c>
      <c r="C183" s="228">
        <f>IF(C$8=0,0,C$8/NMM!C$9*1000)</f>
        <v>0.73919397367042683</v>
      </c>
      <c r="D183" s="228">
        <f>IF(D$8=0,0,D$8/NMM!D$9*1000)</f>
        <v>0.73695394309080198</v>
      </c>
      <c r="E183" s="228">
        <f>IF(E$8=0,0,E$8/NMM!E$9*1000)</f>
        <v>0.70556089057343152</v>
      </c>
      <c r="F183" s="228">
        <f>IF(F$8=0,0,F$8/NMM!F$9*1000)</f>
        <v>0.70848801973232278</v>
      </c>
      <c r="G183" s="228">
        <f>IF(G$8=0,0,G$8/NMM!G$9*1000)</f>
        <v>0.68397676917172057</v>
      </c>
      <c r="H183" s="228">
        <f>IF(H$8=0,0,H$8/NMM!H$9*1000)</f>
        <v>0.65965340934792638</v>
      </c>
      <c r="I183" s="228">
        <f>IF(I$8=0,0,I$8/NMM!I$9*1000)</f>
        <v>0.65339867158961507</v>
      </c>
      <c r="J183" s="228">
        <f>IF(J$8=0,0,J$8/NMM!J$9*1000)</f>
        <v>0.63118818306806179</v>
      </c>
      <c r="K183" s="228">
        <f>IF(K$8=0,0,K$8/NMM!K$9*1000)</f>
        <v>0.61610058505456289</v>
      </c>
      <c r="L183" s="228">
        <f>IF(L$8=0,0,L$8/NMM!L$9*1000)</f>
        <v>0.61155566135424333</v>
      </c>
      <c r="M183" s="228">
        <f>IF(M$8=0,0,M$8/NMM!M$9*1000)</f>
        <v>0.60605422520928753</v>
      </c>
      <c r="N183" s="228">
        <f>IF(N$8=0,0,N$8/NMM!N$9*1000)</f>
        <v>0.60088229876627419</v>
      </c>
      <c r="O183" s="228">
        <f>IF(O$8=0,0,O$8/NMM!O$9*1000)</f>
        <v>0.58360719902358404</v>
      </c>
      <c r="P183" s="228">
        <f>IF(P$8=0,0,P$8/NMM!P$9*1000)</f>
        <v>0.5593441946072194</v>
      </c>
      <c r="Q183" s="228">
        <f>IF(Q$8=0,0,Q$8/NMM!Q$9*1000)</f>
        <v>0.55186523432873547</v>
      </c>
    </row>
    <row r="184" spans="1:17" x14ac:dyDescent="0.25">
      <c r="A184" s="76" t="s">
        <v>81</v>
      </c>
      <c r="B184" s="228">
        <f>IF(B$9=0,0,B$9/NMM!B$9*1000)</f>
        <v>8.8010880267338304E-2</v>
      </c>
      <c r="C184" s="228">
        <f>IF(C$9=0,0,C$9/NMM!C$9*1000)</f>
        <v>8.6871930503916964E-2</v>
      </c>
      <c r="D184" s="228">
        <f>IF(D$9=0,0,D$9/NMM!D$9*1000)</f>
        <v>8.6618507412749485E-2</v>
      </c>
      <c r="E184" s="228">
        <f>IF(E$9=0,0,E$9/NMM!E$9*1000)</f>
        <v>8.2941957761313911E-2</v>
      </c>
      <c r="F184" s="228">
        <f>IF(F$9=0,0,F$9/NMM!F$9*1000)</f>
        <v>8.3274794034851468E-2</v>
      </c>
      <c r="G184" s="228">
        <f>IF(G$9=0,0,G$9/NMM!G$9*1000)</f>
        <v>8.0395772004029878E-2</v>
      </c>
      <c r="H184" s="228">
        <f>IF(H$9=0,0,H$9/NMM!H$9*1000)</f>
        <v>7.7529712559783512E-2</v>
      </c>
      <c r="I184" s="228">
        <f>IF(I$9=0,0,I$9/NMM!I$9*1000)</f>
        <v>7.6795651322846825E-2</v>
      </c>
      <c r="J184" s="228">
        <f>IF(J$9=0,0,J$9/NMM!J$9*1000)</f>
        <v>7.416846200718516E-2</v>
      </c>
      <c r="K184" s="228">
        <f>IF(K$9=0,0,K$9/NMM!K$9*1000)</f>
        <v>7.2381075927919425E-2</v>
      </c>
      <c r="L184" s="228">
        <f>IF(L$9=0,0,L$9/NMM!L$9*1000)</f>
        <v>7.1832414887822327E-2</v>
      </c>
      <c r="M184" s="228">
        <f>IF(M$9=0,0,M$9/NMM!M$9*1000)</f>
        <v>7.1163385864837267E-2</v>
      </c>
      <c r="N184" s="228">
        <f>IF(N$9=0,0,N$9/NMM!N$9*1000)</f>
        <v>7.054948781675402E-2</v>
      </c>
      <c r="O184" s="228">
        <f>IF(O$9=0,0,O$9/NMM!O$9*1000)</f>
        <v>6.8522652375674273E-2</v>
      </c>
      <c r="P184" s="228">
        <f>IF(P$9=0,0,P$9/NMM!P$9*1000)</f>
        <v>6.5670188208975092E-2</v>
      </c>
      <c r="Q184" s="228">
        <f>IF(Q$9=0,0,Q$9/NMM!Q$9*1000)</f>
        <v>6.4818715407216551E-2</v>
      </c>
    </row>
    <row r="185" spans="1:17" x14ac:dyDescent="0.25">
      <c r="A185" s="129" t="s">
        <v>80</v>
      </c>
      <c r="B185" s="227">
        <f>IF(B$10=0,0,B$10/NMM!B$9*1000)</f>
        <v>0.25048136125332315</v>
      </c>
      <c r="C185" s="227">
        <f>IF(C$10=0,0,C$10/NMM!C$9*1000)</f>
        <v>0.24855258197353985</v>
      </c>
      <c r="D185" s="227">
        <f>IF(D$10=0,0,D$10/NMM!D$9*1000)</f>
        <v>0.24793763846944966</v>
      </c>
      <c r="E185" s="227">
        <f>IF(E$10=0,0,E$10/NMM!E$9*1000)</f>
        <v>0.23692444653782616</v>
      </c>
      <c r="F185" s="227">
        <f>IF(F$10=0,0,F$10/NMM!F$9*1000)</f>
        <v>0.2366269680655968</v>
      </c>
      <c r="G185" s="227">
        <f>IF(G$10=0,0,G$10/NMM!G$9*1000)</f>
        <v>0.23107578267617659</v>
      </c>
      <c r="H185" s="227">
        <f>IF(H$10=0,0,H$10/NMM!H$9*1000)</f>
        <v>0.22319247528807754</v>
      </c>
      <c r="I185" s="227">
        <f>IF(I$10=0,0,I$10/NMM!I$9*1000)</f>
        <v>0.21968560995414393</v>
      </c>
      <c r="J185" s="227">
        <f>IF(J$10=0,0,J$10/NMM!J$9*1000)</f>
        <v>0.21442243031375285</v>
      </c>
      <c r="K185" s="227">
        <f>IF(K$10=0,0,K$10/NMM!K$9*1000)</f>
        <v>0.21024562942215833</v>
      </c>
      <c r="L185" s="227">
        <f>IF(L$10=0,0,L$10/NMM!L$9*1000)</f>
        <v>0.20864822466244556</v>
      </c>
      <c r="M185" s="227">
        <f>IF(M$10=0,0,M$10/NMM!M$9*1000)</f>
        <v>0.20563058594913119</v>
      </c>
      <c r="N185" s="227">
        <f>IF(N$10=0,0,N$10/NMM!N$9*1000)</f>
        <v>0.20391306511503526</v>
      </c>
      <c r="O185" s="227">
        <f>IF(O$10=0,0,O$10/NMM!O$9*1000)</f>
        <v>0.19688654353724547</v>
      </c>
      <c r="P185" s="227">
        <f>IF(P$10=0,0,P$10/NMM!P$9*1000)</f>
        <v>0.187765515227616</v>
      </c>
      <c r="Q185" s="227">
        <f>IF(Q$10=0,0,Q$10/NMM!Q$9*1000)</f>
        <v>0.18377040245853934</v>
      </c>
    </row>
    <row r="186" spans="1:17" x14ac:dyDescent="0.25">
      <c r="A186" s="127" t="s">
        <v>215</v>
      </c>
      <c r="B186" s="225">
        <f>IF(B$15=0,0,B$15/NMM!B$9*1000)</f>
        <v>2.9260973813556697</v>
      </c>
      <c r="C186" s="225">
        <f>IF(C$15=0,0,C$15/NMM!C$9*1000)</f>
        <v>2.8804812726168745</v>
      </c>
      <c r="D186" s="225">
        <f>IF(D$15=0,0,D$15/NMM!D$9*1000)</f>
        <v>2.8667503834584989</v>
      </c>
      <c r="E186" s="225">
        <f>IF(E$15=0,0,E$15/NMM!E$9*1000)</f>
        <v>2.753331995882359</v>
      </c>
      <c r="F186" s="225">
        <f>IF(F$15=0,0,F$15/NMM!F$9*1000)</f>
        <v>2.769654219721811</v>
      </c>
      <c r="G186" s="225">
        <f>IF(G$15=0,0,G$15/NMM!G$9*1000)</f>
        <v>2.6707672124899577</v>
      </c>
      <c r="H186" s="225">
        <f>IF(H$15=0,0,H$15/NMM!H$9*1000)</f>
        <v>2.537435370215412</v>
      </c>
      <c r="I186" s="225">
        <f>IF(I$15=0,0,I$15/NMM!I$9*1000)</f>
        <v>2.5581904426373741</v>
      </c>
      <c r="J186" s="225">
        <f>IF(J$15=0,0,J$15/NMM!J$9*1000)</f>
        <v>2.4791509926167161</v>
      </c>
      <c r="K186" s="225">
        <f>IF(K$15=0,0,K$15/NMM!K$9*1000)</f>
        <v>2.3972195561872551</v>
      </c>
      <c r="L186" s="225">
        <f>IF(L$15=0,0,L$15/NMM!L$9*1000)</f>
        <v>2.4120708897226568</v>
      </c>
      <c r="M186" s="225">
        <f>IF(M$15=0,0,M$15/NMM!M$9*1000)</f>
        <v>2.3817315001278616</v>
      </c>
      <c r="N186" s="225">
        <f>IF(N$15=0,0,N$15/NMM!N$9*1000)</f>
        <v>2.3993617173032886</v>
      </c>
      <c r="O186" s="225">
        <f>IF(O$15=0,0,O$15/NMM!O$9*1000)</f>
        <v>2.3416192120855053</v>
      </c>
      <c r="P186" s="225">
        <f>IF(P$15=0,0,P$15/NMM!P$9*1000)</f>
        <v>2.2363216482126038</v>
      </c>
      <c r="Q186" s="225">
        <f>IF(Q$15=0,0,Q$15/NMM!Q$9*1000)</f>
        <v>2.207184440002675</v>
      </c>
    </row>
    <row r="187" spans="1:17" x14ac:dyDescent="0.25">
      <c r="A187" s="127" t="s">
        <v>214</v>
      </c>
      <c r="B187" s="226">
        <f>IF(B$16=0,0,B$16/NMM!B$9*1000)</f>
        <v>30.864702239456861</v>
      </c>
      <c r="C187" s="226">
        <f>IF(C$16=0,0,C$16/NMM!C$9*1000)</f>
        <v>30.288106660441414</v>
      </c>
      <c r="D187" s="226">
        <f>IF(D$16=0,0,D$16/NMM!D$9*1000)</f>
        <v>30.100915660372326</v>
      </c>
      <c r="E187" s="226">
        <f>IF(E$16=0,0,E$16/NMM!E$9*1000)</f>
        <v>29.073250063246839</v>
      </c>
      <c r="F187" s="226">
        <f>IF(F$16=0,0,F$16/NMM!F$9*1000)</f>
        <v>29.08710126393559</v>
      </c>
      <c r="G187" s="226">
        <f>IF(G$16=0,0,G$16/NMM!G$9*1000)</f>
        <v>27.993493379252943</v>
      </c>
      <c r="H187" s="226">
        <f>IF(H$16=0,0,H$16/NMM!H$9*1000)</f>
        <v>27.000371724480999</v>
      </c>
      <c r="I187" s="226">
        <f>IF(I$16=0,0,I$16/NMM!I$9*1000)</f>
        <v>26.973755107959629</v>
      </c>
      <c r="J187" s="226">
        <f>IF(J$16=0,0,J$16/NMM!J$9*1000)</f>
        <v>26.329400712824516</v>
      </c>
      <c r="K187" s="226">
        <f>IF(K$16=0,0,K$16/NMM!K$9*1000)</f>
        <v>25.70337639730133</v>
      </c>
      <c r="L187" s="226">
        <f>IF(L$16=0,0,L$16/NMM!L$9*1000)</f>
        <v>25.669608858206047</v>
      </c>
      <c r="M187" s="226">
        <f>IF(M$16=0,0,M$16/NMM!M$9*1000)</f>
        <v>25.581001852645468</v>
      </c>
      <c r="N187" s="226">
        <f>IF(N$16=0,0,N$16/NMM!N$9*1000)</f>
        <v>25.271725621170045</v>
      </c>
      <c r="O187" s="226">
        <f>IF(O$16=0,0,O$16/NMM!O$9*1000)</f>
        <v>24.852641737829</v>
      </c>
      <c r="P187" s="226">
        <f>IF(P$16=0,0,P$16/NMM!P$9*1000)</f>
        <v>23.948168561242998</v>
      </c>
      <c r="Q187" s="226">
        <f>IF(Q$16=0,0,Q$16/NMM!Q$9*1000)</f>
        <v>23.747696526139286</v>
      </c>
    </row>
    <row r="188" spans="1:17" x14ac:dyDescent="0.25">
      <c r="A188" s="127" t="s">
        <v>213</v>
      </c>
      <c r="B188" s="226">
        <f>IF(B$36=0,0,B$36/NMM!B$9*1000)</f>
        <v>49.895735187044458</v>
      </c>
      <c r="C188" s="226">
        <f>IF(C$36=0,0,C$36/NMM!C$9*1000)</f>
        <v>48.977673955395453</v>
      </c>
      <c r="D188" s="226">
        <f>IF(D$36=0,0,D$36/NMM!D$9*1000)</f>
        <v>48.687917795194238</v>
      </c>
      <c r="E188" s="226">
        <f>IF(E$36=0,0,E$36/NMM!E$9*1000)</f>
        <v>47.017632571148738</v>
      </c>
      <c r="F188" s="226">
        <f>IF(F$36=0,0,F$36/NMM!F$9*1000)</f>
        <v>47.066939560614621</v>
      </c>
      <c r="G188" s="226">
        <f>IF(G$36=0,0,G$36/NMM!G$9*1000)</f>
        <v>45.31599532312395</v>
      </c>
      <c r="H188" s="226">
        <f>IF(H$36=0,0,H$36/NMM!H$9*1000)</f>
        <v>43.709464626141646</v>
      </c>
      <c r="I188" s="226">
        <f>IF(I$36=0,0,I$36/NMM!I$9*1000)</f>
        <v>43.621530510613439</v>
      </c>
      <c r="J188" s="226">
        <f>IF(J$36=0,0,J$36/NMM!J$9*1000)</f>
        <v>42.561895550944698</v>
      </c>
      <c r="K188" s="226">
        <f>IF(K$36=0,0,K$36/NMM!K$9*1000)</f>
        <v>41.611549988108784</v>
      </c>
      <c r="L188" s="226">
        <f>IF(L$36=0,0,L$36/NMM!L$9*1000)</f>
        <v>41.507267306097418</v>
      </c>
      <c r="M188" s="226">
        <f>IF(M$36=0,0,M$36/NMM!M$9*1000)</f>
        <v>41.34582656396941</v>
      </c>
      <c r="N188" s="226">
        <f>IF(N$36=0,0,N$36/NMM!N$9*1000)</f>
        <v>40.833097567415791</v>
      </c>
      <c r="O188" s="226">
        <f>IF(O$36=0,0,O$36/NMM!O$9*1000)</f>
        <v>40.169222103864989</v>
      </c>
      <c r="P188" s="226">
        <f>IF(P$36=0,0,P$36/NMM!P$9*1000)</f>
        <v>38.449453300425155</v>
      </c>
      <c r="Q188" s="226">
        <f>IF(Q$36=0,0,Q$36/NMM!Q$9*1000)</f>
        <v>37.725557487315243</v>
      </c>
    </row>
    <row r="189" spans="1:17" x14ac:dyDescent="0.25">
      <c r="A189" s="72" t="s">
        <v>212</v>
      </c>
      <c r="B189" s="224">
        <f>IF(B$44=0,0,B$44/NMM!B$9*1000)</f>
        <v>2.700940818646417</v>
      </c>
      <c r="C189" s="224">
        <f>IF(C$44=0,0,C$44/NMM!C$9*1000)</f>
        <v>2.6574995281746663</v>
      </c>
      <c r="D189" s="224">
        <f>IF(D$44=0,0,D$44/NMM!D$9*1000)</f>
        <v>2.6406894758132267</v>
      </c>
      <c r="E189" s="224">
        <f>IF(E$44=0,0,E$44/NMM!E$9*1000)</f>
        <v>2.556289832593944</v>
      </c>
      <c r="F189" s="224">
        <f>IF(F$44=0,0,F$44/NMM!F$9*1000)</f>
        <v>2.5562936076308755</v>
      </c>
      <c r="G189" s="224">
        <f>IF(G$44=0,0,G$44/NMM!G$9*1000)</f>
        <v>2.4620674497209305</v>
      </c>
      <c r="H189" s="224">
        <f>IF(H$44=0,0,H$44/NMM!H$9*1000)</f>
        <v>2.3698700564234341</v>
      </c>
      <c r="I189" s="224">
        <f>IF(I$44=0,0,I$44/NMM!I$9*1000)</f>
        <v>2.3699255783928992</v>
      </c>
      <c r="J189" s="224">
        <f>IF(J$44=0,0,J$44/NMM!J$9*1000)</f>
        <v>2.307724884819784</v>
      </c>
      <c r="K189" s="224">
        <f>IF(K$44=0,0,K$44/NMM!K$9*1000)</f>
        <v>2.2494295308790231</v>
      </c>
      <c r="L189" s="224">
        <f>IF(L$44=0,0,L$44/NMM!L$9*1000)</f>
        <v>2.2443110312857502</v>
      </c>
      <c r="M189" s="224">
        <f>IF(M$44=0,0,M$44/NMM!M$9*1000)</f>
        <v>2.2164858031961532</v>
      </c>
      <c r="N189" s="224">
        <f>IF(N$44=0,0,N$44/NMM!N$9*1000)</f>
        <v>2.2002900595715618</v>
      </c>
      <c r="O189" s="224">
        <f>IF(O$44=0,0,O$44/NMM!O$9*1000)</f>
        <v>2.1780388013071881</v>
      </c>
      <c r="P189" s="224">
        <f>IF(P$44=0,0,P$44/NMM!P$9*1000)</f>
        <v>2.0748979137794858</v>
      </c>
      <c r="Q189" s="224">
        <f>IF(Q$44=0,0,Q$44/NMM!Q$9*1000)</f>
        <v>2.0461767578286074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38</v>
      </c>
      <c r="B191" s="230">
        <f t="shared" ref="B191:Q191" si="44">SUM(B192:B198,B199,B200)</f>
        <v>55.623860821065179</v>
      </c>
      <c r="C191" s="230">
        <f t="shared" si="44"/>
        <v>52.648942128656046</v>
      </c>
      <c r="D191" s="230">
        <f t="shared" si="44"/>
        <v>55.325460827223921</v>
      </c>
      <c r="E191" s="230">
        <f t="shared" si="44"/>
        <v>48.319322301481762</v>
      </c>
      <c r="F191" s="230">
        <f t="shared" si="44"/>
        <v>49.880047245741828</v>
      </c>
      <c r="G191" s="230">
        <f t="shared" si="44"/>
        <v>45.788405323896377</v>
      </c>
      <c r="H191" s="230">
        <f t="shared" si="44"/>
        <v>46.36382812944656</v>
      </c>
      <c r="I191" s="230">
        <f t="shared" si="44"/>
        <v>47.941918312418203</v>
      </c>
      <c r="J191" s="230">
        <f t="shared" si="44"/>
        <v>44.328287769774413</v>
      </c>
      <c r="K191" s="230">
        <f t="shared" si="44"/>
        <v>43.176792654475378</v>
      </c>
      <c r="L191" s="230">
        <f t="shared" si="44"/>
        <v>42.398164588134009</v>
      </c>
      <c r="M191" s="230">
        <f t="shared" si="44"/>
        <v>43.534076486607383</v>
      </c>
      <c r="N191" s="230">
        <f t="shared" si="44"/>
        <v>42.886632587473578</v>
      </c>
      <c r="O191" s="230">
        <f t="shared" si="44"/>
        <v>42.969729059472044</v>
      </c>
      <c r="P191" s="230">
        <f t="shared" si="44"/>
        <v>41.363129962054757</v>
      </c>
      <c r="Q191" s="230">
        <f t="shared" si="44"/>
        <v>41.286034185111056</v>
      </c>
    </row>
    <row r="192" spans="1:17" x14ac:dyDescent="0.25">
      <c r="A192" s="132" t="s">
        <v>84</v>
      </c>
      <c r="B192" s="229">
        <f>IF(B$48=0,0,B$48/NMM!B$10*1000)</f>
        <v>0.38756878631914127</v>
      </c>
      <c r="C192" s="229">
        <f>IF(C$48=0,0,C$48/NMM!C$10*1000)</f>
        <v>0.37453056640146631</v>
      </c>
      <c r="D192" s="229">
        <f>IF(D$48=0,0,D$48/NMM!D$10*1000)</f>
        <v>0.38163374547280793</v>
      </c>
      <c r="E192" s="229">
        <f>IF(E$48=0,0,E$48/NMM!E$10*1000)</f>
        <v>0.34301804638573263</v>
      </c>
      <c r="F192" s="229">
        <f>IF(F$48=0,0,F$48/NMM!F$10*1000)</f>
        <v>0.34122789639036727</v>
      </c>
      <c r="G192" s="229">
        <f>IF(G$48=0,0,G$48/NMM!G$10*1000)</f>
        <v>0.32635009110172852</v>
      </c>
      <c r="H192" s="229">
        <f>IF(H$48=0,0,H$48/NMM!H$10*1000)</f>
        <v>0.32548326681031436</v>
      </c>
      <c r="I192" s="229">
        <f>IF(I$48=0,0,I$48/NMM!I$10*1000)</f>
        <v>0.33027355100949779</v>
      </c>
      <c r="J192" s="229">
        <f>IF(J$48=0,0,J$48/NMM!J$10*1000)</f>
        <v>0.31819622089219973</v>
      </c>
      <c r="K192" s="229">
        <f>IF(K$48=0,0,K$48/NMM!K$10*1000)</f>
        <v>0.30818823274082979</v>
      </c>
      <c r="L192" s="229">
        <f>IF(L$48=0,0,L$48/NMM!L$10*1000)</f>
        <v>0.30151353714127371</v>
      </c>
      <c r="M192" s="229">
        <f>IF(M$48=0,0,M$48/NMM!M$10*1000)</f>
        <v>0.30658439658244718</v>
      </c>
      <c r="N192" s="229">
        <f>IF(N$48=0,0,N$48/NMM!N$10*1000)</f>
        <v>0.29891509911494735</v>
      </c>
      <c r="O192" s="229">
        <f>IF(O$48=0,0,O$48/NMM!O$10*1000)</f>
        <v>0.29783523283543784</v>
      </c>
      <c r="P192" s="229">
        <f>IF(P$48=0,0,P$48/NMM!P$10*1000)</f>
        <v>0.28511780117786162</v>
      </c>
      <c r="Q192" s="229">
        <f>IF(Q$48=0,0,Q$48/NMM!Q$10*1000)</f>
        <v>0.28279442119835518</v>
      </c>
    </row>
    <row r="193" spans="1:17" x14ac:dyDescent="0.25">
      <c r="A193" s="76" t="s">
        <v>83</v>
      </c>
      <c r="B193" s="228">
        <f>IF(B$49=0,0,B$49/NMM!B$10*1000)</f>
        <v>0.39833702360316653</v>
      </c>
      <c r="C193" s="228">
        <f>IF(C$49=0,0,C$49/NMM!C$10*1000)</f>
        <v>0.3849622091553902</v>
      </c>
      <c r="D193" s="228">
        <f>IF(D$49=0,0,D$49/NMM!D$10*1000)</f>
        <v>0.39222697512451954</v>
      </c>
      <c r="E193" s="228">
        <f>IF(E$49=0,0,E$49/NMM!E$10*1000)</f>
        <v>0.35251230801137445</v>
      </c>
      <c r="F193" s="228">
        <f>IF(F$49=0,0,F$49/NMM!F$10*1000)</f>
        <v>0.35070595250141384</v>
      </c>
      <c r="G193" s="228">
        <f>IF(G$49=0,0,G$49/NMM!G$10*1000)</f>
        <v>0.33542811596028377</v>
      </c>
      <c r="H193" s="228">
        <f>IF(H$49=0,0,H$49/NMM!H$10*1000)</f>
        <v>0.33454589110051897</v>
      </c>
      <c r="I193" s="228">
        <f>IF(I$49=0,0,I$49/NMM!I$10*1000)</f>
        <v>0.33944646716090865</v>
      </c>
      <c r="J193" s="228">
        <f>IF(J$49=0,0,J$49/NMM!J$10*1000)</f>
        <v>0.32700941896041474</v>
      </c>
      <c r="K193" s="228">
        <f>IF(K$49=0,0,K$49/NMM!K$10*1000)</f>
        <v>0.31672578231474063</v>
      </c>
      <c r="L193" s="228">
        <f>IF(L$49=0,0,L$49/NMM!L$10*1000)</f>
        <v>0.3098635597108208</v>
      </c>
      <c r="M193" s="228">
        <f>IF(M$49=0,0,M$49/NMM!M$10*1000)</f>
        <v>0.31507533669443832</v>
      </c>
      <c r="N193" s="228">
        <f>IF(N$49=0,0,N$49/NMM!N$10*1000)</f>
        <v>0.3071970942248628</v>
      </c>
      <c r="O193" s="228">
        <f>IF(O$49=0,0,O$49/NMM!O$10*1000)</f>
        <v>0.30610537943697508</v>
      </c>
      <c r="P193" s="228">
        <f>IF(P$49=0,0,P$49/NMM!P$10*1000)</f>
        <v>0.29303151012845891</v>
      </c>
      <c r="Q193" s="228">
        <f>IF(Q$49=0,0,Q$49/NMM!Q$10*1000)</f>
        <v>0.29068673597355943</v>
      </c>
    </row>
    <row r="194" spans="1:17" x14ac:dyDescent="0.25">
      <c r="A194" s="76" t="s">
        <v>82</v>
      </c>
      <c r="B194" s="228">
        <f>IF(B$50=0,0,B$50/NMM!B$10*1000)</f>
        <v>0.5519337785572449</v>
      </c>
      <c r="C194" s="228">
        <f>IF(C$50=0,0,C$50/NMM!C$10*1000)</f>
        <v>0.5333138387608386</v>
      </c>
      <c r="D194" s="228">
        <f>IF(D$50=0,0,D$50/NMM!D$10*1000)</f>
        <v>0.54350233741018383</v>
      </c>
      <c r="E194" s="228">
        <f>IF(E$50=0,0,E$50/NMM!E$10*1000)</f>
        <v>0.4885631505044582</v>
      </c>
      <c r="F194" s="228">
        <f>IF(F$50=0,0,F$50/NMM!F$10*1000)</f>
        <v>0.48594545492138097</v>
      </c>
      <c r="G194" s="228">
        <f>IF(G$50=0,0,G$50/NMM!G$10*1000)</f>
        <v>0.4647309016173925</v>
      </c>
      <c r="H194" s="228">
        <f>IF(H$50=0,0,H$50/NMM!H$10*1000)</f>
        <v>0.46347876239164865</v>
      </c>
      <c r="I194" s="228">
        <f>IF(I$50=0,0,I$50/NMM!I$10*1000)</f>
        <v>0.47034705205958194</v>
      </c>
      <c r="J194" s="228">
        <f>IF(J$50=0,0,J$50/NMM!J$10*1000)</f>
        <v>0.45319707009466598</v>
      </c>
      <c r="K194" s="228">
        <f>IF(K$50=0,0,K$50/NMM!K$10*1000)</f>
        <v>0.43893984854896878</v>
      </c>
      <c r="L194" s="228">
        <f>IF(L$50=0,0,L$50/NMM!L$10*1000)</f>
        <v>0.42943869866541612</v>
      </c>
      <c r="M194" s="228">
        <f>IF(M$50=0,0,M$50/NMM!M$10*1000)</f>
        <v>0.43666001327972126</v>
      </c>
      <c r="N194" s="228">
        <f>IF(N$50=0,0,N$50/NMM!N$10*1000)</f>
        <v>0.42572978666816019</v>
      </c>
      <c r="O194" s="228">
        <f>IF(O$50=0,0,O$50/NMM!O$10*1000)</f>
        <v>0.42415494849523472</v>
      </c>
      <c r="P194" s="228">
        <f>IF(P$50=0,0,P$50/NMM!P$10*1000)</f>
        <v>0.40605046086031993</v>
      </c>
      <c r="Q194" s="228">
        <f>IF(Q$50=0,0,Q$50/NMM!Q$10*1000)</f>
        <v>0.40265377222847026</v>
      </c>
    </row>
    <row r="195" spans="1:17" x14ac:dyDescent="0.25">
      <c r="A195" s="76" t="s">
        <v>81</v>
      </c>
      <c r="B195" s="228">
        <f>IF(B$51=0,0,B$51/NMM!B$10*1000)</f>
        <v>0.28370878483068879</v>
      </c>
      <c r="C195" s="228">
        <f>IF(C$51=0,0,C$51/NMM!C$10*1000)</f>
        <v>0.27417580477735376</v>
      </c>
      <c r="D195" s="228">
        <f>IF(D$51=0,0,D$51/NMM!D$10*1000)</f>
        <v>0.27935976213553637</v>
      </c>
      <c r="E195" s="228">
        <f>IF(E$51=0,0,E$51/NMM!E$10*1000)</f>
        <v>0.25108077077920038</v>
      </c>
      <c r="F195" s="228">
        <f>IF(F$51=0,0,F$51/NMM!F$10*1000)</f>
        <v>0.24978508325685533</v>
      </c>
      <c r="G195" s="228">
        <f>IF(G$51=0,0,G$51/NMM!G$10*1000)</f>
        <v>0.23890006818419837</v>
      </c>
      <c r="H195" s="228">
        <f>IF(H$51=0,0,H$51/NMM!H$10*1000)</f>
        <v>0.23826935126563953</v>
      </c>
      <c r="I195" s="228">
        <f>IF(I$51=0,0,I$51/NMM!I$10*1000)</f>
        <v>0.24176591955715235</v>
      </c>
      <c r="J195" s="228">
        <f>IF(J$51=0,0,J$51/NMM!J$10*1000)</f>
        <v>0.23291442969903048</v>
      </c>
      <c r="K195" s="228">
        <f>IF(K$51=0,0,K$51/NMM!K$10*1000)</f>
        <v>0.2255894258894808</v>
      </c>
      <c r="L195" s="228">
        <f>IF(L$51=0,0,L$51/NMM!L$10*1000)</f>
        <v>0.22070249047603135</v>
      </c>
      <c r="M195" s="228">
        <f>IF(M$51=0,0,M$51/NMM!M$10*1000)</f>
        <v>0.22441448242907036</v>
      </c>
      <c r="N195" s="228">
        <f>IF(N$51=0,0,N$51/NMM!N$10*1000)</f>
        <v>0.21880220949136517</v>
      </c>
      <c r="O195" s="228">
        <f>IF(O$51=0,0,O$51/NMM!O$10*1000)</f>
        <v>0.21801970489732975</v>
      </c>
      <c r="P195" s="228">
        <f>IF(P$51=0,0,P$51/NMM!P$10*1000)</f>
        <v>0.20870890729705224</v>
      </c>
      <c r="Q195" s="228">
        <f>IF(Q$51=0,0,Q$51/NMM!Q$10*1000)</f>
        <v>0.20702711583700367</v>
      </c>
    </row>
    <row r="196" spans="1:17" x14ac:dyDescent="0.25">
      <c r="A196" s="129" t="s">
        <v>80</v>
      </c>
      <c r="B196" s="227">
        <f>IF(B$52=0,0,B$52/NMM!B$10*1000)</f>
        <v>0.29447402279306939</v>
      </c>
      <c r="C196" s="227">
        <f>IF(C$52=0,0,C$52/NMM!C$10*1000)</f>
        <v>0.28460454873370256</v>
      </c>
      <c r="D196" s="227">
        <f>IF(D$52=0,0,D$52/NMM!D$10*1000)</f>
        <v>0.28995003854397644</v>
      </c>
      <c r="E196" s="227">
        <f>IF(E$52=0,0,E$52/NMM!E$10*1000)</f>
        <v>0.26057237838338693</v>
      </c>
      <c r="F196" s="227">
        <f>IF(F$52=0,0,F$52/NMM!F$10*1000)</f>
        <v>0.25926049870840312</v>
      </c>
      <c r="G196" s="227">
        <f>IF(G$52=0,0,G$52/NMM!G$10*1000)</f>
        <v>0.24797556732425594</v>
      </c>
      <c r="H196" s="227">
        <f>IF(H$52=0,0,H$52/NMM!H$10*1000)</f>
        <v>0.24732945641821374</v>
      </c>
      <c r="I196" s="227">
        <f>IF(I$52=0,0,I$52/NMM!I$10*1000)</f>
        <v>0.25093627983416572</v>
      </c>
      <c r="J196" s="227">
        <f>IF(J$52=0,0,J$52/NMM!J$10*1000)</f>
        <v>0.24172516571128994</v>
      </c>
      <c r="K196" s="227">
        <f>IF(K$52=0,0,K$52/NMM!K$10*1000)</f>
        <v>0.23412459082196835</v>
      </c>
      <c r="L196" s="227">
        <f>IF(L$52=0,0,L$52/NMM!L$10*1000)</f>
        <v>0.22905018008881584</v>
      </c>
      <c r="M196" s="227">
        <f>IF(M$52=0,0,M$52/NMM!M$10*1000)</f>
        <v>0.23290305034145825</v>
      </c>
      <c r="N196" s="227">
        <f>IF(N$52=0,0,N$52/NMM!N$10*1000)</f>
        <v>0.22708189169222873</v>
      </c>
      <c r="O196" s="227">
        <f>IF(O$52=0,0,O$52/NMM!O$10*1000)</f>
        <v>0.22628754668049877</v>
      </c>
      <c r="P196" s="227">
        <f>IF(P$52=0,0,P$52/NMM!P$10*1000)</f>
        <v>0.21662040989247439</v>
      </c>
      <c r="Q196" s="227">
        <f>IF(Q$52=0,0,Q$52/NMM!Q$10*1000)</f>
        <v>0.21491724160440187</v>
      </c>
    </row>
    <row r="197" spans="1:17" x14ac:dyDescent="0.25">
      <c r="A197" s="127" t="s">
        <v>211</v>
      </c>
      <c r="B197" s="226">
        <f>IF(B$57=0,0,B$57/NMM!B$10*1000)</f>
        <v>2.4987923436991522</v>
      </c>
      <c r="C197" s="226">
        <f>IF(C$57=0,0,C$57/NMM!C$10*1000)</f>
        <v>2.3494897292727379</v>
      </c>
      <c r="D197" s="226">
        <f>IF(D$57=0,0,D$57/NMM!D$10*1000)</f>
        <v>2.6399548586592108</v>
      </c>
      <c r="E197" s="226">
        <f>IF(E$57=0,0,E$57/NMM!E$10*1000)</f>
        <v>2.1586473716527914</v>
      </c>
      <c r="F197" s="226">
        <f>IF(F$57=0,0,F$57/NMM!F$10*1000)</f>
        <v>2.2544652822711067</v>
      </c>
      <c r="G197" s="226">
        <f>IF(G$57=0,0,G$57/NMM!G$10*1000)</f>
        <v>2.1022209884791128</v>
      </c>
      <c r="H197" s="226">
        <f>IF(H$57=0,0,H$57/NMM!H$10*1000)</f>
        <v>2.2860798808143605</v>
      </c>
      <c r="I197" s="226">
        <f>IF(I$57=0,0,I$57/NMM!I$10*1000)</f>
        <v>2.334400712042243</v>
      </c>
      <c r="J197" s="226">
        <f>IF(J$57=0,0,J$57/NMM!J$10*1000)</f>
        <v>2.0343203554759004</v>
      </c>
      <c r="K197" s="226">
        <f>IF(K$57=0,0,K$57/NMM!K$10*1000)</f>
        <v>2.0894247257607157</v>
      </c>
      <c r="L197" s="226">
        <f>IF(L$57=0,0,L$57/NMM!L$10*1000)</f>
        <v>1.9673099812581654</v>
      </c>
      <c r="M197" s="226">
        <f>IF(M$57=0,0,M$57/NMM!M$10*1000)</f>
        <v>1.9348039473463898</v>
      </c>
      <c r="N197" s="226">
        <f>IF(N$57=0,0,N$57/NMM!N$10*1000)</f>
        <v>1.9685647621363009</v>
      </c>
      <c r="O197" s="226">
        <f>IF(O$57=0,0,O$57/NMM!O$10*1000)</f>
        <v>1.9123156226660714</v>
      </c>
      <c r="P197" s="226">
        <f>IF(P$57=0,0,P$57/NMM!P$10*1000)</f>
        <v>1.8466075313219126</v>
      </c>
      <c r="Q197" s="226">
        <f>IF(Q$57=0,0,Q$57/NMM!Q$10*1000)</f>
        <v>1.7941480849696385</v>
      </c>
    </row>
    <row r="198" spans="1:17" x14ac:dyDescent="0.25">
      <c r="A198" s="127" t="s">
        <v>210</v>
      </c>
      <c r="B198" s="226">
        <f>IF(B$58=0,0,B$58/NMM!B$10*1000)</f>
        <v>8.483389889048901</v>
      </c>
      <c r="C198" s="226">
        <f>IF(C$58=0,0,C$58/NMM!C$10*1000)</f>
        <v>8.0802910904772123</v>
      </c>
      <c r="D198" s="226">
        <f>IF(D$58=0,0,D$58/NMM!D$10*1000)</f>
        <v>8.1613144709237613</v>
      </c>
      <c r="E198" s="226">
        <f>IF(E$58=0,0,E$58/NMM!E$10*1000)</f>
        <v>7.3958396892095992</v>
      </c>
      <c r="F198" s="226">
        <f>IF(F$58=0,0,F$58/NMM!F$10*1000)</f>
        <v>7.5596738200961227</v>
      </c>
      <c r="G198" s="226">
        <f>IF(G$58=0,0,G$58/NMM!G$10*1000)</f>
        <v>6.9184969880883589</v>
      </c>
      <c r="H198" s="226">
        <f>IF(H$58=0,0,H$58/NMM!H$10*1000)</f>
        <v>6.69702057979603</v>
      </c>
      <c r="I198" s="226">
        <f>IF(I$58=0,0,I$58/NMM!I$10*1000)</f>
        <v>6.9646141692805692</v>
      </c>
      <c r="J198" s="226">
        <f>IF(J$58=0,0,J$58/NMM!J$10*1000)</f>
        <v>6.7849487090470175</v>
      </c>
      <c r="K198" s="226">
        <f>IF(K$58=0,0,K$58/NMM!K$10*1000)</f>
        <v>6.3736844712626342</v>
      </c>
      <c r="L198" s="226">
        <f>IF(L$58=0,0,L$58/NMM!L$10*1000)</f>
        <v>6.4690883725922159</v>
      </c>
      <c r="M198" s="226">
        <f>IF(M$58=0,0,M$58/NMM!M$10*1000)</f>
        <v>6.7902969412433452</v>
      </c>
      <c r="N198" s="226">
        <f>IF(N$58=0,0,N$58/NMM!N$10*1000)</f>
        <v>6.5480326159124509</v>
      </c>
      <c r="O198" s="226">
        <f>IF(O$58=0,0,O$58/NMM!O$10*1000)</f>
        <v>6.6811187868367439</v>
      </c>
      <c r="P198" s="226">
        <f>IF(P$58=0,0,P$58/NMM!P$10*1000)</f>
        <v>6.372975931602765</v>
      </c>
      <c r="Q198" s="226">
        <f>IF(Q$58=0,0,Q$58/NMM!Q$10*1000)</f>
        <v>6.3859959207744668</v>
      </c>
    </row>
    <row r="199" spans="1:17" x14ac:dyDescent="0.25">
      <c r="A199" s="127" t="s">
        <v>209</v>
      </c>
      <c r="B199" s="226">
        <f>IF(B$77=0,0,B$77/NMM!B$10*1000)</f>
        <v>36.270677185729518</v>
      </c>
      <c r="C199" s="226">
        <f>IF(C$77=0,0,C$77/NMM!C$10*1000)</f>
        <v>34.242501461378254</v>
      </c>
      <c r="D199" s="226">
        <f>IF(D$77=0,0,D$77/NMM!D$10*1000)</f>
        <v>36.14346632525384</v>
      </c>
      <c r="E199" s="226">
        <f>IF(E$77=0,0,E$77/NMM!E$10*1000)</f>
        <v>31.457669343462175</v>
      </c>
      <c r="F199" s="226">
        <f>IF(F$77=0,0,F$77/NMM!F$10*1000)</f>
        <v>32.598993084013671</v>
      </c>
      <c r="G199" s="226">
        <f>IF(G$77=0,0,G$77/NMM!G$10*1000)</f>
        <v>29.830557942510257</v>
      </c>
      <c r="H199" s="226">
        <f>IF(H$77=0,0,H$77/NMM!H$10*1000)</f>
        <v>30.410183364705283</v>
      </c>
      <c r="I199" s="226">
        <f>IF(I$77=0,0,I$77/NMM!I$10*1000)</f>
        <v>31.498330939262466</v>
      </c>
      <c r="J199" s="226">
        <f>IF(J$77=0,0,J$77/NMM!J$10*1000)</f>
        <v>28.789890621901275</v>
      </c>
      <c r="K199" s="226">
        <f>IF(K$77=0,0,K$77/NMM!K$10*1000)</f>
        <v>28.207062249088423</v>
      </c>
      <c r="L199" s="226">
        <f>IF(L$77=0,0,L$77/NMM!L$10*1000)</f>
        <v>27.580994281892693</v>
      </c>
      <c r="M199" s="226">
        <f>IF(M$77=0,0,M$77/NMM!M$10*1000)</f>
        <v>28.273964284590537</v>
      </c>
      <c r="N199" s="226">
        <f>IF(N$77=0,0,N$77/NMM!N$10*1000)</f>
        <v>27.928504522293299</v>
      </c>
      <c r="O199" s="226">
        <f>IF(O$77=0,0,O$77/NMM!O$10*1000)</f>
        <v>27.905267168715344</v>
      </c>
      <c r="P199" s="226">
        <f>IF(P$77=0,0,P$77/NMM!P$10*1000)</f>
        <v>26.962019152125677</v>
      </c>
      <c r="Q199" s="226">
        <f>IF(Q$77=0,0,Q$77/NMM!Q$10*1000)</f>
        <v>27.019864004770326</v>
      </c>
    </row>
    <row r="200" spans="1:17" x14ac:dyDescent="0.25">
      <c r="A200" s="72" t="s">
        <v>208</v>
      </c>
      <c r="B200" s="258">
        <f>IF(B$87=0,0,B$87/NMM!B$10*1000)</f>
        <v>6.4549790064842956</v>
      </c>
      <c r="C200" s="258">
        <f>IF(C$87=0,0,C$87/NMM!C$10*1000)</f>
        <v>6.1250728796990899</v>
      </c>
      <c r="D200" s="258">
        <f>IF(D$87=0,0,D$87/NMM!D$10*1000)</f>
        <v>6.4940523137000783</v>
      </c>
      <c r="E200" s="258">
        <f>IF(E$87=0,0,E$87/NMM!E$10*1000)</f>
        <v>5.6114192430930387</v>
      </c>
      <c r="F200" s="258">
        <f>IF(F$87=0,0,F$87/NMM!F$10*1000)</f>
        <v>5.779990173582509</v>
      </c>
      <c r="G200" s="258">
        <f>IF(G$87=0,0,G$87/NMM!G$10*1000)</f>
        <v>5.3237446606307897</v>
      </c>
      <c r="H200" s="258">
        <f>IF(H$87=0,0,H$87/NMM!H$10*1000)</f>
        <v>5.3614375761445565</v>
      </c>
      <c r="I200" s="258">
        <f>IF(I$87=0,0,I$87/NMM!I$10*1000)</f>
        <v>5.5118032222116184</v>
      </c>
      <c r="J200" s="258">
        <f>IF(J$87=0,0,J$87/NMM!J$10*1000)</f>
        <v>5.1460857779926164</v>
      </c>
      <c r="K200" s="258">
        <f>IF(K$87=0,0,K$87/NMM!K$10*1000)</f>
        <v>4.9830533280476157</v>
      </c>
      <c r="L200" s="258">
        <f>IF(L$87=0,0,L$87/NMM!L$10*1000)</f>
        <v>4.8902034863085797</v>
      </c>
      <c r="M200" s="258">
        <f>IF(M$87=0,0,M$87/NMM!M$10*1000)</f>
        <v>5.0193740340999771</v>
      </c>
      <c r="N200" s="258">
        <f>IF(N$87=0,0,N$87/NMM!N$10*1000)</f>
        <v>4.9638046059399601</v>
      </c>
      <c r="O200" s="258">
        <f>IF(O$87=0,0,O$87/NMM!O$10*1000)</f>
        <v>4.998624668908402</v>
      </c>
      <c r="P200" s="258">
        <f>IF(P$87=0,0,P$87/NMM!P$10*1000)</f>
        <v>4.7719982576482334</v>
      </c>
      <c r="Q200" s="258">
        <f>IF(Q$87=0,0,Q$87/NMM!Q$10*1000)</f>
        <v>4.6879468877548307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37</v>
      </c>
      <c r="B202" s="230">
        <f t="shared" ref="B202:Q202" si="45">SUM(B203:B208,B209:B210,B211)</f>
        <v>287.3465284115299</v>
      </c>
      <c r="C202" s="230">
        <f t="shared" si="45"/>
        <v>281.24112537589059</v>
      </c>
      <c r="D202" s="230">
        <f t="shared" si="45"/>
        <v>276.6681812037707</v>
      </c>
      <c r="E202" s="230">
        <f t="shared" si="45"/>
        <v>272.22122290551988</v>
      </c>
      <c r="F202" s="230">
        <f t="shared" si="45"/>
        <v>270.03492999063684</v>
      </c>
      <c r="G202" s="230">
        <f t="shared" si="45"/>
        <v>262.83173401510811</v>
      </c>
      <c r="H202" s="230">
        <f t="shared" si="45"/>
        <v>254.48657401408005</v>
      </c>
      <c r="I202" s="230">
        <f t="shared" si="45"/>
        <v>257.31710362622869</v>
      </c>
      <c r="J202" s="230">
        <f t="shared" si="45"/>
        <v>249.81268136007739</v>
      </c>
      <c r="K202" s="230">
        <f t="shared" si="45"/>
        <v>242.73457798336574</v>
      </c>
      <c r="L202" s="230">
        <f t="shared" si="45"/>
        <v>238.32860166189786</v>
      </c>
      <c r="M202" s="230">
        <f t="shared" si="45"/>
        <v>232.36130478689151</v>
      </c>
      <c r="N202" s="230">
        <f t="shared" si="45"/>
        <v>226.61835744333865</v>
      </c>
      <c r="O202" s="230">
        <f t="shared" si="45"/>
        <v>217.01792445991418</v>
      </c>
      <c r="P202" s="230">
        <f t="shared" si="45"/>
        <v>209.64493754783311</v>
      </c>
      <c r="Q202" s="230">
        <f t="shared" si="45"/>
        <v>207.95573411845669</v>
      </c>
    </row>
    <row r="203" spans="1:17" x14ac:dyDescent="0.25">
      <c r="A203" s="132" t="s">
        <v>84</v>
      </c>
      <c r="B203" s="229">
        <f>IF(B$98=0,0,B$98/NMM!B$11*1000)</f>
        <v>2.3586618662289109</v>
      </c>
      <c r="C203" s="229">
        <f>IF(C$98=0,0,C$98/NMM!C$11*1000)</f>
        <v>2.3326851652371157</v>
      </c>
      <c r="D203" s="229">
        <f>IF(D$98=0,0,D$98/NMM!D$11*1000)</f>
        <v>2.3017674202991789</v>
      </c>
      <c r="E203" s="229">
        <f>IF(E$98=0,0,E$98/NMM!E$11*1000)</f>
        <v>2.2622101910649208</v>
      </c>
      <c r="F203" s="229">
        <f>IF(F$98=0,0,F$98/NMM!F$11*1000)</f>
        <v>2.255487120812361</v>
      </c>
      <c r="G203" s="229">
        <f>IF(G$98=0,0,G$98/NMM!G$11*1000)</f>
        <v>2.1936824488553905</v>
      </c>
      <c r="H203" s="229">
        <f>IF(H$98=0,0,H$98/NMM!H$11*1000)</f>
        <v>2.1151308922348671</v>
      </c>
      <c r="I203" s="229">
        <f>IF(I$98=0,0,I$98/NMM!I$11*1000)</f>
        <v>2.1378557699771688</v>
      </c>
      <c r="J203" s="229">
        <f>IF(J$98=0,0,J$98/NMM!J$11*1000)</f>
        <v>2.0604886431331377</v>
      </c>
      <c r="K203" s="229">
        <f>IF(K$98=0,0,K$98/NMM!K$11*1000)</f>
        <v>1.9946373505859856</v>
      </c>
      <c r="L203" s="229">
        <f>IF(L$98=0,0,L$98/NMM!L$11*1000)</f>
        <v>1.9603615093822719</v>
      </c>
      <c r="M203" s="229">
        <f>IF(M$98=0,0,M$98/NMM!M$11*1000)</f>
        <v>1.9215057847620167</v>
      </c>
      <c r="N203" s="229">
        <f>IF(N$98=0,0,N$98/NMM!N$11*1000)</f>
        <v>1.8694960628151094</v>
      </c>
      <c r="O203" s="229">
        <f>IF(O$98=0,0,O$98/NMM!O$11*1000)</f>
        <v>1.7947444068681098</v>
      </c>
      <c r="P203" s="229">
        <f>IF(P$98=0,0,P$98/NMM!P$11*1000)</f>
        <v>1.7172977298047496</v>
      </c>
      <c r="Q203" s="229">
        <f>IF(Q$98=0,0,Q$98/NMM!Q$11*1000)</f>
        <v>1.7052303568396445</v>
      </c>
    </row>
    <row r="204" spans="1:17" x14ac:dyDescent="0.25">
      <c r="A204" s="76" t="s">
        <v>83</v>
      </c>
      <c r="B204" s="228">
        <f>IF(B$99=0,0,B$99/NMM!B$11*1000)</f>
        <v>2.4277265444875762</v>
      </c>
      <c r="C204" s="228">
        <f>IF(C$99=0,0,C$99/NMM!C$11*1000)</f>
        <v>2.4009258344394717</v>
      </c>
      <c r="D204" s="228">
        <f>IF(D$99=0,0,D$99/NMM!D$11*1000)</f>
        <v>2.3687164001095491</v>
      </c>
      <c r="E204" s="228">
        <f>IF(E$99=0,0,E$99/NMM!E$11*1000)</f>
        <v>2.3275030537785404</v>
      </c>
      <c r="F204" s="228">
        <f>IF(F$99=0,0,F$99/NMM!F$11*1000)</f>
        <v>2.3208693244019822</v>
      </c>
      <c r="G204" s="228">
        <f>IF(G$99=0,0,G$99/NMM!G$11*1000)</f>
        <v>2.2572563889087078</v>
      </c>
      <c r="H204" s="228">
        <f>IF(H$99=0,0,H$99/NMM!H$11*1000)</f>
        <v>2.1763855824035661</v>
      </c>
      <c r="I204" s="228">
        <f>IF(I$99=0,0,I$99/NMM!I$11*1000)</f>
        <v>2.1993274611045917</v>
      </c>
      <c r="J204" s="228">
        <f>IF(J$99=0,0,J$99/NMM!J$11*1000)</f>
        <v>2.1199817140739312</v>
      </c>
      <c r="K204" s="228">
        <f>IF(K$99=0,0,K$99/NMM!K$11*1000)</f>
        <v>2.0526485487646888</v>
      </c>
      <c r="L204" s="228">
        <f>IF(L$99=0,0,L$99/NMM!L$11*1000)</f>
        <v>2.0172387984860509</v>
      </c>
      <c r="M204" s="228">
        <f>IF(M$99=0,0,M$99/NMM!M$11*1000)</f>
        <v>1.9772207642811801</v>
      </c>
      <c r="N204" s="228">
        <f>IF(N$99=0,0,N$99/NMM!N$11*1000)</f>
        <v>1.9237844220994511</v>
      </c>
      <c r="O204" s="228">
        <f>IF(O$99=0,0,O$99/NMM!O$11*1000)</f>
        <v>1.8463168308027964</v>
      </c>
      <c r="P204" s="228">
        <f>IF(P$99=0,0,P$99/NMM!P$11*1000)</f>
        <v>1.7673000366338312</v>
      </c>
      <c r="Q204" s="228">
        <f>IF(Q$99=0,0,Q$99/NMM!Q$11*1000)</f>
        <v>1.7545628028702871</v>
      </c>
    </row>
    <row r="205" spans="1:17" x14ac:dyDescent="0.25">
      <c r="A205" s="76" t="s">
        <v>82</v>
      </c>
      <c r="B205" s="228">
        <f>IF(B$100=0,0,B$100/NMM!B$11*1000)</f>
        <v>4.7405695530711158</v>
      </c>
      <c r="C205" s="228">
        <f>IF(C$100=0,0,C$100/NMM!C$11*1000)</f>
        <v>4.6884188286129884</v>
      </c>
      <c r="D205" s="228">
        <f>IF(D$100=0,0,D$100/NMM!D$11*1000)</f>
        <v>4.6266364362054473</v>
      </c>
      <c r="E205" s="228">
        <f>IF(E$100=0,0,E$100/NMM!E$11*1000)</f>
        <v>4.5475931399045999</v>
      </c>
      <c r="F205" s="228">
        <f>IF(F$100=0,0,F$100/NMM!F$11*1000)</f>
        <v>4.5338157016622862</v>
      </c>
      <c r="G205" s="228">
        <f>IF(G$100=0,0,G$100/NMM!G$11*1000)</f>
        <v>4.409595891410806</v>
      </c>
      <c r="H205" s="228">
        <f>IF(H$100=0,0,H$100/NMM!H$11*1000)</f>
        <v>4.2517363541507791</v>
      </c>
      <c r="I205" s="228">
        <f>IF(I$100=0,0,I$100/NMM!I$11*1000)</f>
        <v>4.2978253307408938</v>
      </c>
      <c r="J205" s="228">
        <f>IF(J$100=0,0,J$100/NMM!J$11*1000)</f>
        <v>4.1420630009486832</v>
      </c>
      <c r="K205" s="228">
        <f>IF(K$100=0,0,K$100/NMM!K$11*1000)</f>
        <v>4.0092980829029994</v>
      </c>
      <c r="L205" s="228">
        <f>IF(L$100=0,0,L$100/NMM!L$11*1000)</f>
        <v>3.9405292300750197</v>
      </c>
      <c r="M205" s="228">
        <f>IF(M$100=0,0,M$100/NMM!M$11*1000)</f>
        <v>3.8624575850352976</v>
      </c>
      <c r="N205" s="228">
        <f>IF(N$100=0,0,N$100/NMM!N$11*1000)</f>
        <v>3.7578363869635285</v>
      </c>
      <c r="O205" s="228">
        <f>IF(O$100=0,0,O$100/NMM!O$11*1000)</f>
        <v>3.6080844928902036</v>
      </c>
      <c r="P205" s="228">
        <f>IF(P$100=0,0,P$100/NMM!P$11*1000)</f>
        <v>3.4517818245435778</v>
      </c>
      <c r="Q205" s="228">
        <f>IF(Q$100=0,0,Q$100/NMM!Q$11*1000)</f>
        <v>3.4278212569630053</v>
      </c>
    </row>
    <row r="206" spans="1:17" x14ac:dyDescent="0.25">
      <c r="A206" s="76" t="s">
        <v>81</v>
      </c>
      <c r="B206" s="228">
        <f>IF(B$101=0,0,B$101/NMM!B$11*1000)</f>
        <v>1.8841866991335712</v>
      </c>
      <c r="C206" s="228">
        <f>IF(C$101=0,0,C$101/NMM!C$11*1000)</f>
        <v>1.8633997620486082</v>
      </c>
      <c r="D206" s="228">
        <f>IF(D$101=0,0,D$101/NMM!D$11*1000)</f>
        <v>1.8384833666564633</v>
      </c>
      <c r="E206" s="228">
        <f>IF(E$101=0,0,E$101/NMM!E$11*1000)</f>
        <v>1.8066025032778354</v>
      </c>
      <c r="F206" s="228">
        <f>IF(F$101=0,0,F$101/NMM!F$11*1000)</f>
        <v>1.8013934568628023</v>
      </c>
      <c r="G206" s="228">
        <f>IF(G$101=0,0,G$101/NMM!G$11*1000)</f>
        <v>1.7520224123532275</v>
      </c>
      <c r="H206" s="228">
        <f>IF(H$101=0,0,H$101/NMM!H$11*1000)</f>
        <v>1.6892616944983279</v>
      </c>
      <c r="I206" s="228">
        <f>IF(I$101=0,0,I$101/NMM!I$11*1000)</f>
        <v>1.7071619927283248</v>
      </c>
      <c r="J206" s="228">
        <f>IF(J$101=0,0,J$101/NMM!J$11*1000)</f>
        <v>1.6455201824858507</v>
      </c>
      <c r="K206" s="228">
        <f>IF(K$101=0,0,K$101/NMM!K$11*1000)</f>
        <v>1.5931677311468309</v>
      </c>
      <c r="L206" s="228">
        <f>IF(L$101=0,0,L$101/NMM!L$11*1000)</f>
        <v>1.5657133656727968</v>
      </c>
      <c r="M206" s="228">
        <f>IF(M$101=0,0,M$101/NMM!M$11*1000)</f>
        <v>1.5346601009252385</v>
      </c>
      <c r="N206" s="228">
        <f>IF(N$101=0,0,N$101/NMM!N$11*1000)</f>
        <v>1.4931671706859606</v>
      </c>
      <c r="O206" s="228">
        <f>IF(O$101=0,0,O$101/NMM!O$11*1000)</f>
        <v>1.433155160487247</v>
      </c>
      <c r="P206" s="228">
        <f>IF(P$101=0,0,P$101/NMM!P$11*1000)</f>
        <v>1.3716817623750643</v>
      </c>
      <c r="Q206" s="228">
        <f>IF(Q$101=0,0,Q$101/NMM!Q$11*1000)</f>
        <v>1.3618631907881891</v>
      </c>
    </row>
    <row r="207" spans="1:17" x14ac:dyDescent="0.25">
      <c r="A207" s="129" t="s">
        <v>80</v>
      </c>
      <c r="B207" s="227">
        <f>IF(B$102=0,0,B$102/NMM!B$11*1000)</f>
        <v>2.1356585342074301</v>
      </c>
      <c r="C207" s="227">
        <f>IF(C$102=0,0,C$102/NMM!C$11*1000)</f>
        <v>2.1120294191364737</v>
      </c>
      <c r="D207" s="227">
        <f>IF(D$102=0,0,D$102/NMM!D$11*1000)</f>
        <v>2.0833738550947438</v>
      </c>
      <c r="E207" s="227">
        <f>IF(E$102=0,0,E$102/NMM!E$11*1000)</f>
        <v>2.0467049760181455</v>
      </c>
      <c r="F207" s="227">
        <f>IF(F$102=0,0,F$102/NMM!F$11*1000)</f>
        <v>2.0411071594986692</v>
      </c>
      <c r="G207" s="227">
        <f>IF(G$102=0,0,G$102/NMM!G$11*1000)</f>
        <v>1.985148399009304</v>
      </c>
      <c r="H207" s="227">
        <f>IF(H$102=0,0,H$102/NMM!H$11*1000)</f>
        <v>1.9139908459582433</v>
      </c>
      <c r="I207" s="227">
        <f>IF(I$102=0,0,I$102/NMM!I$11*1000)</f>
        <v>1.933800054889067</v>
      </c>
      <c r="J207" s="227">
        <f>IF(J$102=0,0,J$102/NMM!J$11*1000)</f>
        <v>1.8642383401151781</v>
      </c>
      <c r="K207" s="227">
        <f>IF(K$102=0,0,K$102/NMM!K$11*1000)</f>
        <v>1.8053766211216289</v>
      </c>
      <c r="L207" s="227">
        <f>IF(L$102=0,0,L$102/NMM!L$11*1000)</f>
        <v>1.7741185899099674</v>
      </c>
      <c r="M207" s="227">
        <f>IF(M$102=0,0,M$102/NMM!M$11*1000)</f>
        <v>1.7388945183679019</v>
      </c>
      <c r="N207" s="227">
        <f>IF(N$102=0,0,N$102/NMM!N$11*1000)</f>
        <v>1.6919668646540549</v>
      </c>
      <c r="O207" s="227">
        <f>IF(O$102=0,0,O$102/NMM!O$11*1000)</f>
        <v>1.6233809807303339</v>
      </c>
      <c r="P207" s="227">
        <f>IF(P$102=0,0,P$102/NMM!P$11*1000)</f>
        <v>1.5544500572149702</v>
      </c>
      <c r="Q207" s="227">
        <f>IF(Q$102=0,0,Q$102/NMM!Q$11*1000)</f>
        <v>1.5429821476599488</v>
      </c>
    </row>
    <row r="208" spans="1:17" x14ac:dyDescent="0.25">
      <c r="A208" s="127" t="s">
        <v>207</v>
      </c>
      <c r="B208" s="226">
        <f>IF(B$107=0,0,B$107/NMM!B$11*1000)</f>
        <v>213.93291359635543</v>
      </c>
      <c r="C208" s="226">
        <f>IF(C$107=0,0,C$107/NMM!C$11*1000)</f>
        <v>208.92596795412157</v>
      </c>
      <c r="D208" s="226">
        <f>IF(D$107=0,0,D$107/NMM!D$11*1000)</f>
        <v>203.88298845288128</v>
      </c>
      <c r="E208" s="226">
        <f>IF(E$107=0,0,E$107/NMM!E$11*1000)</f>
        <v>204.40754644571754</v>
      </c>
      <c r="F208" s="226">
        <f>IF(F$107=0,0,F$107/NMM!F$11*1000)</f>
        <v>200.68519323476633</v>
      </c>
      <c r="G208" s="226">
        <f>IF(G$107=0,0,G$107/NMM!G$11*1000)</f>
        <v>197.18023377900028</v>
      </c>
      <c r="H208" s="226">
        <f>IF(H$107=0,0,H$107/NMM!H$11*1000)</f>
        <v>187.69003797448505</v>
      </c>
      <c r="I208" s="226">
        <f>IF(I$107=0,0,I$107/NMM!I$11*1000)</f>
        <v>189.70267779142765</v>
      </c>
      <c r="J208" s="226">
        <f>IF(J$107=0,0,J$107/NMM!J$11*1000)</f>
        <v>185.63411918259584</v>
      </c>
      <c r="K208" s="226">
        <f>IF(K$107=0,0,K$107/NMM!K$11*1000)</f>
        <v>178.66412725217197</v>
      </c>
      <c r="L208" s="226">
        <f>IF(L$107=0,0,L$107/NMM!L$11*1000)</f>
        <v>177.38147150176346</v>
      </c>
      <c r="M208" s="226">
        <f>IF(M$107=0,0,M$107/NMM!M$11*1000)</f>
        <v>170.70532853455239</v>
      </c>
      <c r="N208" s="226">
        <f>IF(N$107=0,0,N$107/NMM!N$11*1000)</f>
        <v>167.07025292834234</v>
      </c>
      <c r="O208" s="226">
        <f>IF(O$107=0,0,O$107/NMM!O$11*1000)</f>
        <v>161.03152955698226</v>
      </c>
      <c r="P208" s="226">
        <f>IF(P$107=0,0,P$107/NMM!P$11*1000)</f>
        <v>154.61658120868549</v>
      </c>
      <c r="Q208" s="226">
        <f>IF(Q$107=0,0,Q$107/NMM!Q$11*1000)</f>
        <v>152.10978635355318</v>
      </c>
    </row>
    <row r="209" spans="1:17" x14ac:dyDescent="0.25">
      <c r="A209" s="127" t="s">
        <v>206</v>
      </c>
      <c r="B209" s="226">
        <f>IF(B$115=0,0,B$115/NMM!B$11*1000)</f>
        <v>19.929879065582718</v>
      </c>
      <c r="C209" s="226">
        <f>IF(C$115=0,0,C$115/NMM!C$11*1000)</f>
        <v>19.630824038530683</v>
      </c>
      <c r="D209" s="226">
        <f>IF(D$115=0,0,D$115/NMM!D$11*1000)</f>
        <v>20.118044321753988</v>
      </c>
      <c r="E209" s="226">
        <f>IF(E$115=0,0,E$115/NMM!E$11*1000)</f>
        <v>18.013166175048351</v>
      </c>
      <c r="F209" s="226">
        <f>IF(F$115=0,0,F$115/NMM!F$11*1000)</f>
        <v>18.949172510118618</v>
      </c>
      <c r="G209" s="226">
        <f>IF(G$115=0,0,G$115/NMM!G$11*1000)</f>
        <v>17.63129819264779</v>
      </c>
      <c r="H209" s="226">
        <f>IF(H$115=0,0,H$115/NMM!H$11*1000)</f>
        <v>18.909652432721533</v>
      </c>
      <c r="I209" s="226">
        <f>IF(I$115=0,0,I$115/NMM!I$11*1000)</f>
        <v>19.10166148250801</v>
      </c>
      <c r="J209" s="226">
        <f>IF(J$115=0,0,J$115/NMM!J$11*1000)</f>
        <v>17.663534750947846</v>
      </c>
      <c r="K209" s="226">
        <f>IF(K$115=0,0,K$115/NMM!K$11*1000)</f>
        <v>18.078424090205232</v>
      </c>
      <c r="L209" s="226">
        <f>IF(L$115=0,0,L$115/NMM!L$11*1000)</f>
        <v>16.796292604104728</v>
      </c>
      <c r="M209" s="226">
        <f>IF(M$115=0,0,M$115/NMM!M$11*1000)</f>
        <v>17.519184040548424</v>
      </c>
      <c r="N209" s="226">
        <f>IF(N$115=0,0,N$115/NMM!N$11*1000)</f>
        <v>16.70732645734536</v>
      </c>
      <c r="O209" s="226">
        <f>IF(O$115=0,0,O$115/NMM!O$11*1000)</f>
        <v>15.647844288217188</v>
      </c>
      <c r="P209" s="226">
        <f>IF(P$115=0,0,P$115/NMM!P$11*1000)</f>
        <v>15.611450063468844</v>
      </c>
      <c r="Q209" s="226">
        <f>IF(Q$115=0,0,Q$115/NMM!Q$11*1000)</f>
        <v>16.097625083528449</v>
      </c>
    </row>
    <row r="210" spans="1:17" x14ac:dyDescent="0.25">
      <c r="A210" s="127" t="s">
        <v>205</v>
      </c>
      <c r="B210" s="226">
        <f>IF(B$116=0,0,B$116/NMM!B$11*1000)</f>
        <v>22.153348155481627</v>
      </c>
      <c r="C210" s="226">
        <f>IF(C$116=0,0,C$116/NMM!C$11*1000)</f>
        <v>21.770139077843975</v>
      </c>
      <c r="D210" s="226">
        <f>IF(D$116=0,0,D$116/NMM!D$11*1000)</f>
        <v>21.496685248281846</v>
      </c>
      <c r="E210" s="226">
        <f>IF(E$116=0,0,E$116/NMM!E$11*1000)</f>
        <v>20.736609679897601</v>
      </c>
      <c r="F210" s="226">
        <f>IF(F$116=0,0,F$116/NMM!F$11*1000)</f>
        <v>20.539399088869509</v>
      </c>
      <c r="G210" s="226">
        <f>IF(G$116=0,0,G$116/NMM!G$11*1000)</f>
        <v>19.689953500252244</v>
      </c>
      <c r="H210" s="226">
        <f>IF(H$116=0,0,H$116/NMM!H$11*1000)</f>
        <v>18.867149913045388</v>
      </c>
      <c r="I210" s="226">
        <f>IF(I$116=0,0,I$116/NMM!I$11*1000)</f>
        <v>19.192234266153541</v>
      </c>
      <c r="J210" s="226">
        <f>IF(J$116=0,0,J$116/NMM!J$11*1000)</f>
        <v>18.921427614161917</v>
      </c>
      <c r="K210" s="226">
        <f>IF(K$116=0,0,K$116/NMM!K$11*1000)</f>
        <v>18.40538142597558</v>
      </c>
      <c r="L210" s="226">
        <f>IF(L$116=0,0,L$116/NMM!L$11*1000)</f>
        <v>17.905414969610113</v>
      </c>
      <c r="M210" s="226">
        <f>IF(M$116=0,0,M$116/NMM!M$11*1000)</f>
        <v>17.46955077608353</v>
      </c>
      <c r="N210" s="226">
        <f>IF(N$116=0,0,N$116/NMM!N$11*1000)</f>
        <v>17.196451234647757</v>
      </c>
      <c r="O210" s="226">
        <f>IF(O$116=0,0,O$116/NMM!O$11*1000)</f>
        <v>16.070176916526865</v>
      </c>
      <c r="P210" s="226">
        <f>IF(P$116=0,0,P$116/NMM!P$11*1000)</f>
        <v>15.624177885395939</v>
      </c>
      <c r="Q210" s="226">
        <f>IF(Q$116=0,0,Q$116/NMM!Q$11*1000)</f>
        <v>15.591828236336271</v>
      </c>
    </row>
    <row r="211" spans="1:17" x14ac:dyDescent="0.25">
      <c r="A211" s="72" t="s">
        <v>204</v>
      </c>
      <c r="B211" s="224">
        <f>IF(B$124=0,0,B$124/NMM!B$11*1000)</f>
        <v>17.783584396981503</v>
      </c>
      <c r="C211" s="224">
        <f>IF(C$124=0,0,C$124/NMM!C$11*1000)</f>
        <v>17.516735295919691</v>
      </c>
      <c r="D211" s="224">
        <f>IF(D$124=0,0,D$124/NMM!D$11*1000)</f>
        <v>17.951485702488174</v>
      </c>
      <c r="E211" s="224">
        <f>IF(E$124=0,0,E$124/NMM!E$11*1000)</f>
        <v>16.073286740812375</v>
      </c>
      <c r="F211" s="224">
        <f>IF(F$124=0,0,F$124/NMM!F$11*1000)</f>
        <v>16.908492393644302</v>
      </c>
      <c r="G211" s="224">
        <f>IF(G$124=0,0,G$124/NMM!G$11*1000)</f>
        <v>15.732543002670342</v>
      </c>
      <c r="H211" s="224">
        <f>IF(H$124=0,0,H$124/NMM!H$11*1000)</f>
        <v>16.873228324582293</v>
      </c>
      <c r="I211" s="224">
        <f>IF(I$124=0,0,I$124/NMM!I$11*1000)</f>
        <v>17.044559476699462</v>
      </c>
      <c r="J211" s="224">
        <f>IF(J$124=0,0,J$124/NMM!J$11*1000)</f>
        <v>15.761307931614995</v>
      </c>
      <c r="K211" s="224">
        <f>IF(K$124=0,0,K$124/NMM!K$11*1000)</f>
        <v>16.131516880490825</v>
      </c>
      <c r="L211" s="224">
        <f>IF(L$124=0,0,L$124/NMM!L$11*1000)</f>
        <v>14.987461092893456</v>
      </c>
      <c r="M211" s="224">
        <f>IF(M$124=0,0,M$124/NMM!M$11*1000)</f>
        <v>15.632502682335513</v>
      </c>
      <c r="N211" s="224">
        <f>IF(N$124=0,0,N$124/NMM!N$11*1000)</f>
        <v>14.908075915785091</v>
      </c>
      <c r="O211" s="224">
        <f>IF(O$124=0,0,O$124/NMM!O$11*1000)</f>
        <v>13.962691826409181</v>
      </c>
      <c r="P211" s="224">
        <f>IF(P$124=0,0,P$124/NMM!P$11*1000)</f>
        <v>13.930216979710663</v>
      </c>
      <c r="Q211" s="224">
        <f>IF(Q$124=0,0,Q$124/NMM!Q$11*1000)</f>
        <v>14.364034689917696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131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39</v>
      </c>
      <c r="B5" s="96">
        <v>11483.410561734006</v>
      </c>
      <c r="C5" s="96">
        <v>11031.618314612497</v>
      </c>
      <c r="D5" s="96">
        <v>10914.138954791468</v>
      </c>
      <c r="E5" s="96">
        <v>10851.885527547092</v>
      </c>
      <c r="F5" s="96">
        <v>11320.27844056263</v>
      </c>
      <c r="G5" s="96">
        <v>11001.275045483791</v>
      </c>
      <c r="H5" s="96">
        <v>11723.223868326144</v>
      </c>
      <c r="I5" s="96">
        <v>12112.813630160108</v>
      </c>
      <c r="J5" s="96">
        <v>10593.633306422515</v>
      </c>
      <c r="K5" s="96">
        <v>8426.6738425180774</v>
      </c>
      <c r="L5" s="96">
        <v>7984.7270369482012</v>
      </c>
      <c r="M5" s="96">
        <v>8130.490985739465</v>
      </c>
      <c r="N5" s="96">
        <v>7120.4142079263856</v>
      </c>
      <c r="O5" s="96">
        <v>6745.5375781203775</v>
      </c>
      <c r="P5" s="96">
        <v>6559.7086054405809</v>
      </c>
      <c r="Q5" s="96">
        <v>6748.0326650185543</v>
      </c>
    </row>
    <row r="6" spans="1:17" x14ac:dyDescent="0.25">
      <c r="A6" s="132" t="s">
        <v>84</v>
      </c>
      <c r="B6" s="160">
        <v>46.732462586404168</v>
      </c>
      <c r="C6" s="160">
        <v>45.173097467417747</v>
      </c>
      <c r="D6" s="160">
        <v>44.867287404652657</v>
      </c>
      <c r="E6" s="160">
        <v>44.179967028123656</v>
      </c>
      <c r="F6" s="160">
        <v>46.345149299326749</v>
      </c>
      <c r="G6" s="160">
        <v>45.149800079121107</v>
      </c>
      <c r="H6" s="160">
        <v>48.151319371448544</v>
      </c>
      <c r="I6" s="160">
        <v>49.14228066546135</v>
      </c>
      <c r="J6" s="160">
        <v>42.773303670052314</v>
      </c>
      <c r="K6" s="160">
        <v>33.901186617621889</v>
      </c>
      <c r="L6" s="160">
        <v>31.953500583760675</v>
      </c>
      <c r="M6" s="160">
        <v>32.364136251055335</v>
      </c>
      <c r="N6" s="160">
        <v>28.442802646996743</v>
      </c>
      <c r="O6" s="160">
        <v>26.642953671019853</v>
      </c>
      <c r="P6" s="160">
        <v>25.823399299769733</v>
      </c>
      <c r="Q6" s="160">
        <v>26.67054033726712</v>
      </c>
    </row>
    <row r="7" spans="1:17" x14ac:dyDescent="0.25">
      <c r="A7" s="76" t="s">
        <v>83</v>
      </c>
      <c r="B7" s="159">
        <v>4.8594916144425477</v>
      </c>
      <c r="C7" s="159">
        <v>4.6973241643446748</v>
      </c>
      <c r="D7" s="159">
        <v>4.665654268226044</v>
      </c>
      <c r="E7" s="159">
        <v>4.5943606566162076</v>
      </c>
      <c r="F7" s="159">
        <v>4.8193572706974006</v>
      </c>
      <c r="G7" s="159">
        <v>4.6950858382922247</v>
      </c>
      <c r="H7" s="159">
        <v>5.0070814771417878</v>
      </c>
      <c r="I7" s="159">
        <v>5.1101132370140245</v>
      </c>
      <c r="J7" s="159">
        <v>4.4475693104053988</v>
      </c>
      <c r="K7" s="159">
        <v>3.5248692009179816</v>
      </c>
      <c r="L7" s="159">
        <v>3.322174091635655</v>
      </c>
      <c r="M7" s="159">
        <v>3.3645213686628828</v>
      </c>
      <c r="N7" s="159">
        <v>2.9567986229584151</v>
      </c>
      <c r="O7" s="159">
        <v>2.7697068834657377</v>
      </c>
      <c r="P7" s="159">
        <v>2.6844748975694031</v>
      </c>
      <c r="Q7" s="159">
        <v>2.772853976816569</v>
      </c>
    </row>
    <row r="8" spans="1:17" x14ac:dyDescent="0.25">
      <c r="A8" s="76" t="s">
        <v>82</v>
      </c>
      <c r="B8" s="159">
        <v>113.25265390403476</v>
      </c>
      <c r="C8" s="159">
        <v>109.47293228625588</v>
      </c>
      <c r="D8" s="159">
        <v>108.73752290771978</v>
      </c>
      <c r="E8" s="159">
        <v>107.0796476625793</v>
      </c>
      <c r="F8" s="159">
        <v>112.32019674924952</v>
      </c>
      <c r="G8" s="159">
        <v>109.42455797237676</v>
      </c>
      <c r="H8" s="159">
        <v>116.69332171948724</v>
      </c>
      <c r="I8" s="159">
        <v>119.09424171027183</v>
      </c>
      <c r="J8" s="159">
        <v>103.64793201303789</v>
      </c>
      <c r="K8" s="159">
        <v>82.141315667341289</v>
      </c>
      <c r="L8" s="159">
        <v>77.414034296543534</v>
      </c>
      <c r="M8" s="159">
        <v>78.393698091750011</v>
      </c>
      <c r="N8" s="159">
        <v>68.892327110171067</v>
      </c>
      <c r="O8" s="159">
        <v>64.53343113790595</v>
      </c>
      <c r="P8" s="159">
        <v>62.546848453678123</v>
      </c>
      <c r="Q8" s="159">
        <v>64.612504957556993</v>
      </c>
    </row>
    <row r="9" spans="1:17" x14ac:dyDescent="0.25">
      <c r="A9" s="76" t="s">
        <v>81</v>
      </c>
      <c r="B9" s="159">
        <v>9.2593465314648817</v>
      </c>
      <c r="C9" s="159">
        <v>8.9501945969305066</v>
      </c>
      <c r="D9" s="159">
        <v>8.8910894921203472</v>
      </c>
      <c r="E9" s="159">
        <v>8.7569405732327237</v>
      </c>
      <c r="F9" s="159">
        <v>9.1842151812286978</v>
      </c>
      <c r="G9" s="159">
        <v>8.9476878039630048</v>
      </c>
      <c r="H9" s="159">
        <v>9.5410391017660494</v>
      </c>
      <c r="I9" s="159">
        <v>9.7372266067849456</v>
      </c>
      <c r="J9" s="159">
        <v>8.4722904758100555</v>
      </c>
      <c r="K9" s="159">
        <v>6.7129248386360469</v>
      </c>
      <c r="L9" s="159">
        <v>6.3251390200735509</v>
      </c>
      <c r="M9" s="159">
        <v>6.4024616951123292</v>
      </c>
      <c r="N9" s="159">
        <v>5.6259482765499804</v>
      </c>
      <c r="O9" s="159">
        <v>5.270092507221376</v>
      </c>
      <c r="P9" s="159">
        <v>5.1075916163097821</v>
      </c>
      <c r="Q9" s="159">
        <v>5.2787462101406817</v>
      </c>
    </row>
    <row r="10" spans="1:17" x14ac:dyDescent="0.25">
      <c r="A10" s="129" t="s">
        <v>80</v>
      </c>
      <c r="B10" s="158">
        <v>41.73849121810607</v>
      </c>
      <c r="C10" s="158">
        <v>40.394109516252506</v>
      </c>
      <c r="D10" s="158">
        <v>40.199186807500261</v>
      </c>
      <c r="E10" s="158">
        <v>39.470645110038561</v>
      </c>
      <c r="F10" s="158">
        <v>41.18107746106282</v>
      </c>
      <c r="G10" s="158">
        <v>40.601107668950853</v>
      </c>
      <c r="H10" s="158">
        <v>43.384408327092821</v>
      </c>
      <c r="I10" s="158">
        <v>43.99627583543824</v>
      </c>
      <c r="J10" s="158">
        <v>38.701448962370932</v>
      </c>
      <c r="K10" s="158">
        <v>30.809871844180517</v>
      </c>
      <c r="L10" s="158">
        <v>29.025653119653413</v>
      </c>
      <c r="M10" s="158">
        <v>29.235687834533962</v>
      </c>
      <c r="N10" s="158">
        <v>25.734491499723049</v>
      </c>
      <c r="O10" s="158">
        <v>23.954225428374599</v>
      </c>
      <c r="P10" s="158">
        <v>23.10929248233802</v>
      </c>
      <c r="Q10" s="158">
        <v>23.5781577060961</v>
      </c>
    </row>
    <row r="11" spans="1:17" x14ac:dyDescent="0.25">
      <c r="A11" s="92" t="s">
        <v>126</v>
      </c>
      <c r="B11" s="91">
        <v>6.3249475448429084</v>
      </c>
      <c r="C11" s="91">
        <v>6.5994570410418554</v>
      </c>
      <c r="D11" s="91">
        <v>6.4324287529846469</v>
      </c>
      <c r="E11" s="91">
        <v>6.434640273546071</v>
      </c>
      <c r="F11" s="91">
        <v>6.7183371980093485</v>
      </c>
      <c r="G11" s="91">
        <v>6.6206422267936968</v>
      </c>
      <c r="H11" s="91">
        <v>7.0546778341445942</v>
      </c>
      <c r="I11" s="91">
        <v>7.1310746218518526</v>
      </c>
      <c r="J11" s="91">
        <v>6.2672629538074389</v>
      </c>
      <c r="K11" s="91">
        <v>4.9919035728230385</v>
      </c>
      <c r="L11" s="91">
        <v>4.7016567403893168</v>
      </c>
      <c r="M11" s="91">
        <v>4.7323052853439114</v>
      </c>
      <c r="N11" s="91">
        <v>4.0691728228889472</v>
      </c>
      <c r="O11" s="91">
        <v>3.8278834639579058</v>
      </c>
      <c r="P11" s="91">
        <v>3.6790154404832385</v>
      </c>
      <c r="Q11" s="91">
        <v>3.8535958014354055</v>
      </c>
    </row>
    <row r="12" spans="1:17" x14ac:dyDescent="0.25">
      <c r="A12" s="92" t="s">
        <v>27</v>
      </c>
      <c r="B12" s="91">
        <v>11.269954709960595</v>
      </c>
      <c r="C12" s="91">
        <v>10.960166920272256</v>
      </c>
      <c r="D12" s="91">
        <v>10.885678296881533</v>
      </c>
      <c r="E12" s="91">
        <v>10.661522341687155</v>
      </c>
      <c r="F12" s="91">
        <v>11.141990608055362</v>
      </c>
      <c r="G12" s="91">
        <v>10.98955092574146</v>
      </c>
      <c r="H12" s="91">
        <v>11.789941792262063</v>
      </c>
      <c r="I12" s="91">
        <v>11.933095077252196</v>
      </c>
      <c r="J12" s="91">
        <v>10.49837301141284</v>
      </c>
      <c r="K12" s="91">
        <v>8.3638810742450076</v>
      </c>
      <c r="L12" s="91">
        <v>7.9019517167760451</v>
      </c>
      <c r="M12" s="91">
        <v>8.0003021546835402</v>
      </c>
      <c r="N12" s="91">
        <v>7.051416581785209</v>
      </c>
      <c r="O12" s="91">
        <v>6.5442733774763155</v>
      </c>
      <c r="P12" s="91">
        <v>6.3178098512091676</v>
      </c>
      <c r="Q12" s="91">
        <v>6.4523791188721455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7.9218727875126183E-2</v>
      </c>
      <c r="F13" s="91">
        <v>5.5483605541395684E-2</v>
      </c>
      <c r="G13" s="91">
        <v>7.5900587683956258E-2</v>
      </c>
      <c r="H13" s="91">
        <v>5.7041583692179279E-2</v>
      </c>
      <c r="I13" s="91">
        <v>7.2058486137740047E-2</v>
      </c>
      <c r="J13" s="91">
        <v>7.6997050292985869E-2</v>
      </c>
      <c r="K13" s="91">
        <v>0.10412500688406282</v>
      </c>
      <c r="L13" s="91">
        <v>8.6148762094686387E-2</v>
      </c>
      <c r="M13" s="91">
        <v>7.1120819830450849E-2</v>
      </c>
      <c r="N13" s="91">
        <v>3.2035350284836853E-2</v>
      </c>
      <c r="O13" s="91">
        <v>3.8910609148509086E-3</v>
      </c>
      <c r="P13" s="91">
        <v>4.0019042746481798E-3</v>
      </c>
      <c r="Q13" s="91">
        <v>3.8827494889538336E-3</v>
      </c>
    </row>
    <row r="14" spans="1:17" x14ac:dyDescent="0.25">
      <c r="A14" s="92" t="s">
        <v>22</v>
      </c>
      <c r="B14" s="157">
        <v>24.143588963302566</v>
      </c>
      <c r="C14" s="157">
        <v>22.834485554938404</v>
      </c>
      <c r="D14" s="157">
        <v>22.881079757634065</v>
      </c>
      <c r="E14" s="157">
        <v>22.295263766930219</v>
      </c>
      <c r="F14" s="157">
        <v>23.265266049456709</v>
      </c>
      <c r="G14" s="157">
        <v>22.915013928731728</v>
      </c>
      <c r="H14" s="157">
        <v>24.482747116993977</v>
      </c>
      <c r="I14" s="157">
        <v>24.860047650196439</v>
      </c>
      <c r="J14" s="157">
        <v>21.858815946857675</v>
      </c>
      <c r="K14" s="157">
        <v>17.349962190228418</v>
      </c>
      <c r="L14" s="157">
        <v>16.335895900393361</v>
      </c>
      <c r="M14" s="157">
        <v>16.431959574676057</v>
      </c>
      <c r="N14" s="157">
        <v>14.581866744764056</v>
      </c>
      <c r="O14" s="157">
        <v>13.578177526025518</v>
      </c>
      <c r="P14" s="157">
        <v>13.108465286370963</v>
      </c>
      <c r="Q14" s="157">
        <v>13.268300036299602</v>
      </c>
    </row>
    <row r="15" spans="1:17" x14ac:dyDescent="0.25">
      <c r="A15" s="156" t="s">
        <v>215</v>
      </c>
      <c r="B15" s="155">
        <v>432.48790517251547</v>
      </c>
      <c r="C15" s="155">
        <v>417.0718098131486</v>
      </c>
      <c r="D15" s="155">
        <v>413.49086886419826</v>
      </c>
      <c r="E15" s="155">
        <v>408.20322212600706</v>
      </c>
      <c r="F15" s="155">
        <v>428.97310063271556</v>
      </c>
      <c r="G15" s="155">
        <v>417.46874618152174</v>
      </c>
      <c r="H15" s="155">
        <v>438.30555216626135</v>
      </c>
      <c r="I15" s="155">
        <v>455.71119396898479</v>
      </c>
      <c r="J15" s="155">
        <v>397.60694812641322</v>
      </c>
      <c r="K15" s="155">
        <v>311.8520829624577</v>
      </c>
      <c r="L15" s="155">
        <v>297.8744476376001</v>
      </c>
      <c r="M15" s="155">
        <v>300.50707322604302</v>
      </c>
      <c r="N15" s="155">
        <v>267.99223864570536</v>
      </c>
      <c r="O15" s="155">
        <v>252.04522797319191</v>
      </c>
      <c r="P15" s="155">
        <v>243.49541086090923</v>
      </c>
      <c r="Q15" s="155">
        <v>251.54596514348719</v>
      </c>
    </row>
    <row r="16" spans="1:17" x14ac:dyDescent="0.25">
      <c r="A16" s="156" t="s">
        <v>214</v>
      </c>
      <c r="B16" s="204">
        <v>3037.6713789556898</v>
      </c>
      <c r="C16" s="204">
        <v>2935.2356694668947</v>
      </c>
      <c r="D16" s="204">
        <v>2917.9737796484865</v>
      </c>
      <c r="E16" s="204">
        <v>2895.332697223716</v>
      </c>
      <c r="F16" s="204">
        <v>3034.5815842551742</v>
      </c>
      <c r="G16" s="204">
        <v>2956.7205121819788</v>
      </c>
      <c r="H16" s="204">
        <v>3144.303549858284</v>
      </c>
      <c r="I16" s="204">
        <v>3225.4343713312564</v>
      </c>
      <c r="J16" s="204">
        <v>2830.5740464415917</v>
      </c>
      <c r="K16" s="204">
        <v>2244.0016630096666</v>
      </c>
      <c r="L16" s="204">
        <v>2123.4247596792325</v>
      </c>
      <c r="M16" s="204">
        <v>2150.3217939019132</v>
      </c>
      <c r="N16" s="204">
        <v>1881.0020878904079</v>
      </c>
      <c r="O16" s="204">
        <v>1783.3262024318444</v>
      </c>
      <c r="P16" s="204">
        <v>1739.3010640459188</v>
      </c>
      <c r="Q16" s="204">
        <v>1810.2272803291871</v>
      </c>
    </row>
    <row r="17" spans="1:17" x14ac:dyDescent="0.25">
      <c r="A17" s="152" t="s">
        <v>228</v>
      </c>
      <c r="B17" s="151">
        <v>2704.3415331726123</v>
      </c>
      <c r="C17" s="151">
        <v>2620.3478951673465</v>
      </c>
      <c r="D17" s="151">
        <v>2612.2807026213732</v>
      </c>
      <c r="E17" s="151">
        <v>2591.4367191011825</v>
      </c>
      <c r="F17" s="151">
        <v>2709.560595390974</v>
      </c>
      <c r="G17" s="151">
        <v>2642.7373834603709</v>
      </c>
      <c r="H17" s="151">
        <v>2801.0658834196956</v>
      </c>
      <c r="I17" s="151">
        <v>2874.0252478077787</v>
      </c>
      <c r="J17" s="151">
        <v>2518.9588758822538</v>
      </c>
      <c r="K17" s="151">
        <v>1991.1757600463411</v>
      </c>
      <c r="L17" s="151">
        <v>1878.2828559330303</v>
      </c>
      <c r="M17" s="151">
        <v>1893.2474225763558</v>
      </c>
      <c r="N17" s="151">
        <v>1657.4269885410756</v>
      </c>
      <c r="O17" s="151">
        <v>1574.444372298829</v>
      </c>
      <c r="P17" s="151">
        <v>1521.4412295825077</v>
      </c>
      <c r="Q17" s="151">
        <v>1567.6235133919572</v>
      </c>
    </row>
    <row r="18" spans="1:17" x14ac:dyDescent="0.25">
      <c r="A18" s="154" t="s">
        <v>34</v>
      </c>
      <c r="B18" s="83">
        <v>870.31915955888155</v>
      </c>
      <c r="C18" s="83">
        <v>757.38882038083705</v>
      </c>
      <c r="D18" s="83">
        <v>681.80226288840845</v>
      </c>
      <c r="E18" s="83">
        <v>453.59954266080535</v>
      </c>
      <c r="F18" s="83">
        <v>426.44346635079864</v>
      </c>
      <c r="G18" s="83">
        <v>302.40712554185603</v>
      </c>
      <c r="H18" s="83">
        <v>339.32361387489539</v>
      </c>
      <c r="I18" s="83">
        <v>411.51958835035362</v>
      </c>
      <c r="J18" s="83">
        <v>333.08838257869911</v>
      </c>
      <c r="K18" s="83">
        <v>187.53575414701123</v>
      </c>
      <c r="L18" s="83">
        <v>173.49344610741241</v>
      </c>
      <c r="M18" s="83">
        <v>197.22002594762029</v>
      </c>
      <c r="N18" s="83">
        <v>161.77579680031639</v>
      </c>
      <c r="O18" s="83">
        <v>139.88574697983077</v>
      </c>
      <c r="P18" s="83">
        <v>146.3657235814957</v>
      </c>
      <c r="Q18" s="83">
        <v>173.75731922647648</v>
      </c>
    </row>
    <row r="19" spans="1:17" x14ac:dyDescent="0.25">
      <c r="A19" s="154" t="s">
        <v>31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126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30</v>
      </c>
      <c r="B21" s="208">
        <v>60.473956783895233</v>
      </c>
      <c r="C21" s="208">
        <v>47.457898066815659</v>
      </c>
      <c r="D21" s="208">
        <v>27.043937752576507</v>
      </c>
      <c r="E21" s="208">
        <v>19.281016245593754</v>
      </c>
      <c r="F21" s="208">
        <v>4.7393994242400277</v>
      </c>
      <c r="G21" s="208">
        <v>5.1154517734109497</v>
      </c>
      <c r="H21" s="208">
        <v>21.154595650327309</v>
      </c>
      <c r="I21" s="208">
        <v>8.810549124798623</v>
      </c>
      <c r="J21" s="208">
        <v>10.384862624293545</v>
      </c>
      <c r="K21" s="208">
        <v>6.7522617728431182</v>
      </c>
      <c r="L21" s="208">
        <v>6.3687935862324325</v>
      </c>
      <c r="M21" s="208">
        <v>5.3089104094405011</v>
      </c>
      <c r="N21" s="208">
        <v>3.2271253670527256</v>
      </c>
      <c r="O21" s="208">
        <v>1.8392862759741184</v>
      </c>
      <c r="P21" s="208">
        <v>1.6523210323617334</v>
      </c>
      <c r="Q21" s="208">
        <v>1.8736465369071644</v>
      </c>
    </row>
    <row r="22" spans="1:17" x14ac:dyDescent="0.25">
      <c r="A22" s="154" t="s">
        <v>29</v>
      </c>
      <c r="B22" s="208">
        <v>1652.9077551294622</v>
      </c>
      <c r="C22" s="208">
        <v>1721.6848434115911</v>
      </c>
      <c r="D22" s="208">
        <v>1822.4162133032028</v>
      </c>
      <c r="E22" s="208">
        <v>1853.6211723618553</v>
      </c>
      <c r="F22" s="208">
        <v>1968.0911470724182</v>
      </c>
      <c r="G22" s="208">
        <v>2025.8597048560111</v>
      </c>
      <c r="H22" s="208">
        <v>2047.1951332599904</v>
      </c>
      <c r="I22" s="208">
        <v>2059.5792858643349</v>
      </c>
      <c r="J22" s="208">
        <v>1767.8586772935898</v>
      </c>
      <c r="K22" s="208">
        <v>1398.6585624098709</v>
      </c>
      <c r="L22" s="208">
        <v>1275.515723127545</v>
      </c>
      <c r="M22" s="208">
        <v>1197.8192785854205</v>
      </c>
      <c r="N22" s="208">
        <v>1044.5632840259937</v>
      </c>
      <c r="O22" s="208">
        <v>989.80471474009028</v>
      </c>
      <c r="P22" s="208">
        <v>933.33904374641099</v>
      </c>
      <c r="Q22" s="208">
        <v>930.87851563269339</v>
      </c>
    </row>
    <row r="23" spans="1:17" x14ac:dyDescent="0.25">
      <c r="A23" s="154" t="s">
        <v>27</v>
      </c>
      <c r="B23" s="208">
        <v>1.9465310330917336</v>
      </c>
      <c r="C23" s="208">
        <v>1.9346803892556601</v>
      </c>
      <c r="D23" s="208">
        <v>12.30156498103616</v>
      </c>
      <c r="E23" s="208">
        <v>5.3291897457040802</v>
      </c>
      <c r="F23" s="208">
        <v>4.6356401039984716</v>
      </c>
      <c r="G23" s="208">
        <v>7.3068848493684051</v>
      </c>
      <c r="H23" s="208">
        <v>6.0723221350773553</v>
      </c>
      <c r="I23" s="208">
        <v>0</v>
      </c>
      <c r="J23" s="208">
        <v>2.5190298423081172</v>
      </c>
      <c r="K23" s="208">
        <v>2.9667961051848688</v>
      </c>
      <c r="L23" s="208">
        <v>0.19857299215924257</v>
      </c>
      <c r="M23" s="208">
        <v>0</v>
      </c>
      <c r="N23" s="208">
        <v>0</v>
      </c>
      <c r="O23" s="208">
        <v>4.2981591617293136</v>
      </c>
      <c r="P23" s="208">
        <v>0</v>
      </c>
      <c r="Q23" s="208">
        <v>1.7122800627845887</v>
      </c>
    </row>
    <row r="24" spans="1:17" x14ac:dyDescent="0.25">
      <c r="A24" s="154" t="s">
        <v>87</v>
      </c>
      <c r="B24" s="208">
        <v>118.69413066728201</v>
      </c>
      <c r="C24" s="208">
        <v>91.881652918847365</v>
      </c>
      <c r="D24" s="208">
        <v>68.716723696149998</v>
      </c>
      <c r="E24" s="208">
        <v>259.6057980872236</v>
      </c>
      <c r="F24" s="208">
        <v>305.65094243951887</v>
      </c>
      <c r="G24" s="208">
        <v>302.04821643972451</v>
      </c>
      <c r="H24" s="208">
        <v>387.32021849940577</v>
      </c>
      <c r="I24" s="208">
        <v>394.11582446829169</v>
      </c>
      <c r="J24" s="208">
        <v>405.10792354336326</v>
      </c>
      <c r="K24" s="208">
        <v>395.26238561143089</v>
      </c>
      <c r="L24" s="208">
        <v>422.70632011968081</v>
      </c>
      <c r="M24" s="208">
        <v>492.89920763387431</v>
      </c>
      <c r="N24" s="208">
        <v>447.86078234771315</v>
      </c>
      <c r="O24" s="208">
        <v>438.61646514120446</v>
      </c>
      <c r="P24" s="208">
        <v>440.0841412222394</v>
      </c>
      <c r="Q24" s="208">
        <v>459.40175193309551</v>
      </c>
    </row>
    <row r="25" spans="1:17" x14ac:dyDescent="0.25">
      <c r="A25" s="152" t="s">
        <v>227</v>
      </c>
      <c r="B25" s="264">
        <v>333.32984578307679</v>
      </c>
      <c r="C25" s="264">
        <v>314.88777429954837</v>
      </c>
      <c r="D25" s="264">
        <v>305.6930770271133</v>
      </c>
      <c r="E25" s="264">
        <v>303.89597812253265</v>
      </c>
      <c r="F25" s="264">
        <v>325.02098886420112</v>
      </c>
      <c r="G25" s="264">
        <v>313.98312872160744</v>
      </c>
      <c r="H25" s="264">
        <v>343.23766643858801</v>
      </c>
      <c r="I25" s="264">
        <v>351.409123523478</v>
      </c>
      <c r="J25" s="264">
        <v>311.61517055933911</v>
      </c>
      <c r="K25" s="264">
        <v>252.82590296332626</v>
      </c>
      <c r="L25" s="264">
        <v>245.14190374620193</v>
      </c>
      <c r="M25" s="264">
        <v>257.07437132555822</v>
      </c>
      <c r="N25" s="264">
        <v>223.57509934933142</v>
      </c>
      <c r="O25" s="264">
        <v>208.88183013301523</v>
      </c>
      <c r="P25" s="264">
        <v>217.85983446341123</v>
      </c>
      <c r="Q25" s="264">
        <v>242.60376693723009</v>
      </c>
    </row>
    <row r="26" spans="1:17" x14ac:dyDescent="0.25">
      <c r="A26" s="150" t="s">
        <v>34</v>
      </c>
      <c r="B26" s="87">
        <v>189.72219413117867</v>
      </c>
      <c r="C26" s="87">
        <v>176.41749657022379</v>
      </c>
      <c r="D26" s="87">
        <v>173.85014403478607</v>
      </c>
      <c r="E26" s="87">
        <v>202.96289439214365</v>
      </c>
      <c r="F26" s="87">
        <v>181.0987131668507</v>
      </c>
      <c r="G26" s="87">
        <v>181.43230268190169</v>
      </c>
      <c r="H26" s="87">
        <v>171.69397449137873</v>
      </c>
      <c r="I26" s="87">
        <v>222.86425592509855</v>
      </c>
      <c r="J26" s="87">
        <v>208.94550847761968</v>
      </c>
      <c r="K26" s="87">
        <v>144.66587803965223</v>
      </c>
      <c r="L26" s="87">
        <v>140.36279344819536</v>
      </c>
      <c r="M26" s="87">
        <v>157.81497990680199</v>
      </c>
      <c r="N26" s="87">
        <v>121.69637950572529</v>
      </c>
      <c r="O26" s="87">
        <v>121.85491860734973</v>
      </c>
      <c r="P26" s="87">
        <v>120.14809518752394</v>
      </c>
      <c r="Q26" s="87">
        <v>124.39656649144496</v>
      </c>
    </row>
    <row r="27" spans="1:17" x14ac:dyDescent="0.25">
      <c r="A27" s="150" t="s">
        <v>32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126</v>
      </c>
      <c r="B29" s="87">
        <v>0</v>
      </c>
      <c r="C29" s="87">
        <v>0</v>
      </c>
      <c r="D29" s="87">
        <v>0</v>
      </c>
      <c r="E29" s="87">
        <v>5.2872360082557184E-4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30</v>
      </c>
      <c r="B30" s="87">
        <v>39.221862129933676</v>
      </c>
      <c r="C30" s="87">
        <v>25.164499528920775</v>
      </c>
      <c r="D30" s="87">
        <v>31.327743929102226</v>
      </c>
      <c r="E30" s="87">
        <v>22.606104218519725</v>
      </c>
      <c r="F30" s="87">
        <v>22.51395529122847</v>
      </c>
      <c r="G30" s="87">
        <v>27.54883887692359</v>
      </c>
      <c r="H30" s="87">
        <v>32.872841847072863</v>
      </c>
      <c r="I30" s="87">
        <v>13.759955298177337</v>
      </c>
      <c r="J30" s="87">
        <v>10.350823534136413</v>
      </c>
      <c r="K30" s="87">
        <v>23.229918253991638</v>
      </c>
      <c r="L30" s="87">
        <v>10.589593675108789</v>
      </c>
      <c r="M30" s="87">
        <v>1.7208546751660889</v>
      </c>
      <c r="N30" s="87">
        <v>7.42382881675388</v>
      </c>
      <c r="O30" s="87">
        <v>5.7092629221392004</v>
      </c>
      <c r="P30" s="87">
        <v>5.4804825296539512</v>
      </c>
      <c r="Q30" s="87">
        <v>5.5038002038839506</v>
      </c>
    </row>
    <row r="31" spans="1:17" x14ac:dyDescent="0.25">
      <c r="A31" s="150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27</v>
      </c>
      <c r="B32" s="87">
        <v>0</v>
      </c>
      <c r="C32" s="87">
        <v>0</v>
      </c>
      <c r="D32" s="87">
        <v>0</v>
      </c>
      <c r="E32" s="87">
        <v>2.5637943348956218E-2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26</v>
      </c>
      <c r="B33" s="87">
        <v>42.051690717037616</v>
      </c>
      <c r="C33" s="87">
        <v>51.422712453647129</v>
      </c>
      <c r="D33" s="87">
        <v>48.759439241283125</v>
      </c>
      <c r="E33" s="87">
        <v>26.139654998884865</v>
      </c>
      <c r="F33" s="87">
        <v>35.409794251977466</v>
      </c>
      <c r="G33" s="87">
        <v>34.13288185464868</v>
      </c>
      <c r="H33" s="87">
        <v>37.891620039404437</v>
      </c>
      <c r="I33" s="87">
        <v>40.81643068644015</v>
      </c>
      <c r="J33" s="87">
        <v>37.944498109119557</v>
      </c>
      <c r="K33" s="87">
        <v>26.951419069443819</v>
      </c>
      <c r="L33" s="87">
        <v>35.296350546931755</v>
      </c>
      <c r="M33" s="87">
        <v>40.22300661248741</v>
      </c>
      <c r="N33" s="87">
        <v>37.304175490008433</v>
      </c>
      <c r="O33" s="87">
        <v>34.598233651583236</v>
      </c>
      <c r="P33" s="87">
        <v>39.498325261038147</v>
      </c>
      <c r="Q33" s="87">
        <v>36.903439368438498</v>
      </c>
    </row>
    <row r="34" spans="1:17" x14ac:dyDescent="0.25">
      <c r="A34" s="150" t="s">
        <v>87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23</v>
      </c>
      <c r="B35" s="87">
        <v>62.334098804926946</v>
      </c>
      <c r="C35" s="87">
        <v>61.883065746756635</v>
      </c>
      <c r="D35" s="87">
        <v>51.755749821942011</v>
      </c>
      <c r="E35" s="87">
        <v>52.161157846034655</v>
      </c>
      <c r="F35" s="87">
        <v>85.998526154144542</v>
      </c>
      <c r="G35" s="87">
        <v>70.869105308133484</v>
      </c>
      <c r="H35" s="87">
        <v>100.77923006073192</v>
      </c>
      <c r="I35" s="87">
        <v>73.968481613762094</v>
      </c>
      <c r="J35" s="87">
        <v>54.374340438463427</v>
      </c>
      <c r="K35" s="87">
        <v>57.978687600238509</v>
      </c>
      <c r="L35" s="87">
        <v>58.893166075966036</v>
      </c>
      <c r="M35" s="87">
        <v>57.315530131102712</v>
      </c>
      <c r="N35" s="87">
        <v>57.150715536843862</v>
      </c>
      <c r="O35" s="87">
        <v>46.719414951943072</v>
      </c>
      <c r="P35" s="87">
        <v>52.732931485195181</v>
      </c>
      <c r="Q35" s="87">
        <v>75.799960873462652</v>
      </c>
    </row>
    <row r="36" spans="1:17" x14ac:dyDescent="0.25">
      <c r="A36" s="156" t="s">
        <v>213</v>
      </c>
      <c r="B36" s="204">
        <v>7376.652336473594</v>
      </c>
      <c r="C36" s="204">
        <v>7065.0856505278216</v>
      </c>
      <c r="D36" s="204">
        <v>6973.9247529604836</v>
      </c>
      <c r="E36" s="204">
        <v>6944.6588303139388</v>
      </c>
      <c r="F36" s="204">
        <v>7225.6044246211877</v>
      </c>
      <c r="G36" s="204">
        <v>7012.8677323700958</v>
      </c>
      <c r="H36" s="204">
        <v>7486.6875366756503</v>
      </c>
      <c r="I36" s="204">
        <v>7759.9787026384429</v>
      </c>
      <c r="J36" s="204">
        <v>6777.358798237894</v>
      </c>
      <c r="K36" s="204">
        <v>5405.397731716881</v>
      </c>
      <c r="L36" s="204">
        <v>5123.310105035901</v>
      </c>
      <c r="M36" s="204">
        <v>5235.4826951658997</v>
      </c>
      <c r="N36" s="204">
        <v>4581.1841075110287</v>
      </c>
      <c r="O36" s="204">
        <v>4339.9389211965945</v>
      </c>
      <c r="P36" s="204">
        <v>4219.6012898333211</v>
      </c>
      <c r="Q36" s="204">
        <v>4317.6323345062065</v>
      </c>
    </row>
    <row r="37" spans="1:17" x14ac:dyDescent="0.25">
      <c r="A37" s="84" t="s">
        <v>34</v>
      </c>
      <c r="B37" s="83">
        <v>3039.0566709130444</v>
      </c>
      <c r="C37" s="83">
        <v>2687.239254228205</v>
      </c>
      <c r="D37" s="83">
        <v>2321.6692780318499</v>
      </c>
      <c r="E37" s="83">
        <v>2676.4187514588584</v>
      </c>
      <c r="F37" s="83">
        <v>2548.9494963515599</v>
      </c>
      <c r="G37" s="83">
        <v>2364.6452904500738</v>
      </c>
      <c r="H37" s="83">
        <v>2555.4966883098914</v>
      </c>
      <c r="I37" s="83">
        <v>3055.1212712182437</v>
      </c>
      <c r="J37" s="83">
        <v>2452.652237377848</v>
      </c>
      <c r="K37" s="83">
        <v>2050.8693300828181</v>
      </c>
      <c r="L37" s="83">
        <v>1963.4902014103018</v>
      </c>
      <c r="M37" s="83">
        <v>2179.2644248165684</v>
      </c>
      <c r="N37" s="83">
        <v>1985.5993832145059</v>
      </c>
      <c r="O37" s="83">
        <v>1469.5729370326039</v>
      </c>
      <c r="P37" s="83">
        <v>1426.8266762171397</v>
      </c>
      <c r="Q37" s="83">
        <v>1337.8856037704927</v>
      </c>
    </row>
    <row r="38" spans="1:17" x14ac:dyDescent="0.25">
      <c r="A38" s="84" t="s">
        <v>31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126</v>
      </c>
      <c r="B39" s="208">
        <v>68.219985502595804</v>
      </c>
      <c r="C39" s="208">
        <v>7.8466481416442582</v>
      </c>
      <c r="D39" s="208">
        <v>2.2247565644186844</v>
      </c>
      <c r="E39" s="208">
        <v>23.391799718503783</v>
      </c>
      <c r="F39" s="208">
        <v>28.411638528974748</v>
      </c>
      <c r="G39" s="208">
        <v>2.1290011404734539</v>
      </c>
      <c r="H39" s="208">
        <v>2.1595283550310964</v>
      </c>
      <c r="I39" s="208">
        <v>5.7289118981020286E-14</v>
      </c>
      <c r="J39" s="208">
        <v>2.0600934425126372E-14</v>
      </c>
      <c r="K39" s="208">
        <v>0</v>
      </c>
      <c r="L39" s="208">
        <v>3.233230927872047E-15</v>
      </c>
      <c r="M39" s="208">
        <v>1.8359920025548474E-14</v>
      </c>
      <c r="N39" s="208">
        <v>2.0780570508667006E-14</v>
      </c>
      <c r="O39" s="208">
        <v>2.1000961297555039</v>
      </c>
      <c r="P39" s="208">
        <v>1.1021820200535601</v>
      </c>
      <c r="Q39" s="208">
        <v>3.4727848398415535E-14</v>
      </c>
    </row>
    <row r="40" spans="1:17" x14ac:dyDescent="0.25">
      <c r="A40" s="84" t="s">
        <v>30</v>
      </c>
      <c r="B40" s="208">
        <v>1384.549469980401</v>
      </c>
      <c r="C40" s="208">
        <v>1192.3120470837641</v>
      </c>
      <c r="D40" s="208">
        <v>1127.2670981144174</v>
      </c>
      <c r="E40" s="208">
        <v>689.08791156801999</v>
      </c>
      <c r="F40" s="208">
        <v>521.67614009468252</v>
      </c>
      <c r="G40" s="208">
        <v>512.58453546137923</v>
      </c>
      <c r="H40" s="208">
        <v>674.78526822285107</v>
      </c>
      <c r="I40" s="208">
        <v>493.77804239647594</v>
      </c>
      <c r="J40" s="208">
        <v>386.68475044157145</v>
      </c>
      <c r="K40" s="208">
        <v>273.67445297765482</v>
      </c>
      <c r="L40" s="208">
        <v>241.88759893264677</v>
      </c>
      <c r="M40" s="208">
        <v>204.44505215235981</v>
      </c>
      <c r="N40" s="208">
        <v>144.31117237524131</v>
      </c>
      <c r="O40" s="208">
        <v>87.023706907896212</v>
      </c>
      <c r="P40" s="208">
        <v>68.88522834811755</v>
      </c>
      <c r="Q40" s="208">
        <v>89.2142577583312</v>
      </c>
    </row>
    <row r="41" spans="1:17" x14ac:dyDescent="0.25">
      <c r="A41" s="84" t="s">
        <v>29</v>
      </c>
      <c r="B41" s="208">
        <v>1241.344546580209</v>
      </c>
      <c r="C41" s="208">
        <v>1551.0866218733461</v>
      </c>
      <c r="D41" s="208">
        <v>1698.3074290456502</v>
      </c>
      <c r="E41" s="208">
        <v>2058.6633978231957</v>
      </c>
      <c r="F41" s="208">
        <v>2597.9606793818398</v>
      </c>
      <c r="G41" s="208">
        <v>2551.5045895967019</v>
      </c>
      <c r="H41" s="208">
        <v>2441.7038234900997</v>
      </c>
      <c r="I41" s="208">
        <v>2257.2430939688816</v>
      </c>
      <c r="J41" s="208">
        <v>2517.6403236319998</v>
      </c>
      <c r="K41" s="208">
        <v>1767.1146800001329</v>
      </c>
      <c r="L41" s="208">
        <v>1665.998477024842</v>
      </c>
      <c r="M41" s="208">
        <v>1516.5631920672204</v>
      </c>
      <c r="N41" s="208">
        <v>1366.7952613233726</v>
      </c>
      <c r="O41" s="208">
        <v>1290.3174674735674</v>
      </c>
      <c r="P41" s="208">
        <v>1067.8773920403182</v>
      </c>
      <c r="Q41" s="208">
        <v>1185.6695343462986</v>
      </c>
    </row>
    <row r="42" spans="1:17" x14ac:dyDescent="0.25">
      <c r="A42" s="84" t="s">
        <v>27</v>
      </c>
      <c r="B42" s="208">
        <v>1142.1932923619372</v>
      </c>
      <c r="C42" s="208">
        <v>1129.4527944885097</v>
      </c>
      <c r="D42" s="208">
        <v>1285.3571178393279</v>
      </c>
      <c r="E42" s="208">
        <v>986.03447347814415</v>
      </c>
      <c r="F42" s="208">
        <v>1058.7184695038961</v>
      </c>
      <c r="G42" s="208">
        <v>927.21414395626789</v>
      </c>
      <c r="H42" s="208">
        <v>1190.3705534449232</v>
      </c>
      <c r="I42" s="208">
        <v>950.70301261776876</v>
      </c>
      <c r="J42" s="208">
        <v>552.26218307947931</v>
      </c>
      <c r="K42" s="208">
        <v>291.25380415969511</v>
      </c>
      <c r="L42" s="208">
        <v>229.10840972330251</v>
      </c>
      <c r="M42" s="208">
        <v>338.66549976192124</v>
      </c>
      <c r="N42" s="208">
        <v>183.55794418008017</v>
      </c>
      <c r="O42" s="208">
        <v>348.59423299540919</v>
      </c>
      <c r="P42" s="208">
        <v>261.93158496600239</v>
      </c>
      <c r="Q42" s="208">
        <v>489.02289708964935</v>
      </c>
    </row>
    <row r="43" spans="1:17" x14ac:dyDescent="0.25">
      <c r="A43" s="84" t="s">
        <v>87</v>
      </c>
      <c r="B43" s="208">
        <v>501.28837113540573</v>
      </c>
      <c r="C43" s="208">
        <v>497.14828471235239</v>
      </c>
      <c r="D43" s="208">
        <v>539.09907336482092</v>
      </c>
      <c r="E43" s="208">
        <v>511.06249626721586</v>
      </c>
      <c r="F43" s="208">
        <v>469.88800076023563</v>
      </c>
      <c r="G43" s="208">
        <v>654.79017176519903</v>
      </c>
      <c r="H43" s="208">
        <v>622.17167485285324</v>
      </c>
      <c r="I43" s="208">
        <v>1003.1332824370736</v>
      </c>
      <c r="J43" s="208">
        <v>868.11930370699486</v>
      </c>
      <c r="K43" s="208">
        <v>1022.4854644965801</v>
      </c>
      <c r="L43" s="208">
        <v>1022.8254179448088</v>
      </c>
      <c r="M43" s="208">
        <v>996.54452636783014</v>
      </c>
      <c r="N43" s="208">
        <v>900.92034641783039</v>
      </c>
      <c r="O43" s="208">
        <v>1142.3304806573619</v>
      </c>
      <c r="P43" s="208">
        <v>1392.97822624169</v>
      </c>
      <c r="Q43" s="208">
        <v>1215.8400415414349</v>
      </c>
    </row>
    <row r="44" spans="1:17" x14ac:dyDescent="0.25">
      <c r="A44" s="243" t="s">
        <v>212</v>
      </c>
      <c r="B44" s="242">
        <v>420.75649527776062</v>
      </c>
      <c r="C44" s="242">
        <v>405.53752677342675</v>
      </c>
      <c r="D44" s="242">
        <v>401.38881243807782</v>
      </c>
      <c r="E44" s="242">
        <v>399.60921685283972</v>
      </c>
      <c r="F44" s="242">
        <v>417.2693350919854</v>
      </c>
      <c r="G44" s="242">
        <v>405.39981538749242</v>
      </c>
      <c r="H44" s="242">
        <v>431.15005962901483</v>
      </c>
      <c r="I44" s="242">
        <v>444.60922416645275</v>
      </c>
      <c r="J44" s="242">
        <v>390.05096918494087</v>
      </c>
      <c r="K44" s="242">
        <v>308.33219666037542</v>
      </c>
      <c r="L44" s="242">
        <v>292.07722348380167</v>
      </c>
      <c r="M44" s="242">
        <v>294.41891820449513</v>
      </c>
      <c r="N44" s="242">
        <v>258.58340572284209</v>
      </c>
      <c r="O44" s="242">
        <v>247.05681689075897</v>
      </c>
      <c r="P44" s="242">
        <v>238.03923395076598</v>
      </c>
      <c r="Q44" s="242">
        <v>245.71428185179607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38</v>
      </c>
      <c r="B47" s="96">
        <v>6322.7814245828922</v>
      </c>
      <c r="C47" s="96">
        <v>6802.0326900355931</v>
      </c>
      <c r="D47" s="96">
        <v>6440.9454805870973</v>
      </c>
      <c r="E47" s="96">
        <v>7429.5321897626372</v>
      </c>
      <c r="F47" s="96">
        <v>7331.097515323796</v>
      </c>
      <c r="G47" s="96">
        <v>8193.9334117408762</v>
      </c>
      <c r="H47" s="96">
        <v>6948.4945422280207</v>
      </c>
      <c r="I47" s="96">
        <v>7154.7338182640297</v>
      </c>
      <c r="J47" s="96">
        <v>8183.4440284771654</v>
      </c>
      <c r="K47" s="96">
        <v>6491.2156659413513</v>
      </c>
      <c r="L47" s="96">
        <v>7204.2929842010544</v>
      </c>
      <c r="M47" s="96">
        <v>7279.4561153580598</v>
      </c>
      <c r="N47" s="96">
        <v>7280.0927562807137</v>
      </c>
      <c r="O47" s="96">
        <v>7290.3832156223361</v>
      </c>
      <c r="P47" s="96">
        <v>7360.3460643938452</v>
      </c>
      <c r="Q47" s="96">
        <v>7164.4921957871002</v>
      </c>
    </row>
    <row r="48" spans="1:17" x14ac:dyDescent="0.25">
      <c r="A48" s="132" t="s">
        <v>84</v>
      </c>
      <c r="B48" s="160">
        <v>39.949227924632332</v>
      </c>
      <c r="C48" s="160">
        <v>43.880695798928983</v>
      </c>
      <c r="D48" s="160">
        <v>40.11564658421257</v>
      </c>
      <c r="E48" s="160">
        <v>47.934927649391277</v>
      </c>
      <c r="F48" s="160">
        <v>45.472759306425679</v>
      </c>
      <c r="G48" s="160">
        <v>52.854036187004994</v>
      </c>
      <c r="H48" s="160">
        <v>43.975717251106261</v>
      </c>
      <c r="I48" s="160">
        <v>44.4089127488324</v>
      </c>
      <c r="J48" s="160">
        <v>53.012830996370852</v>
      </c>
      <c r="K48" s="160">
        <v>41.956191455020416</v>
      </c>
      <c r="L48" s="160">
        <v>46.397680643480093</v>
      </c>
      <c r="M48" s="160">
        <v>46.427905471476976</v>
      </c>
      <c r="N48" s="160">
        <v>45.691747602646373</v>
      </c>
      <c r="O48" s="160">
        <v>45.308664396660568</v>
      </c>
      <c r="P48" s="160">
        <v>45.319011447555766</v>
      </c>
      <c r="Q48" s="160">
        <v>43.920061669502338</v>
      </c>
    </row>
    <row r="49" spans="1:17" x14ac:dyDescent="0.25">
      <c r="A49" s="76" t="s">
        <v>83</v>
      </c>
      <c r="B49" s="159">
        <v>10.711156840043106</v>
      </c>
      <c r="C49" s="159">
        <v>11.766003737101626</v>
      </c>
      <c r="D49" s="159">
        <v>10.75554178516475</v>
      </c>
      <c r="E49" s="159">
        <v>12.851050448916542</v>
      </c>
      <c r="F49" s="159">
        <v>12.192019185455962</v>
      </c>
      <c r="G49" s="159">
        <v>14.171601792699841</v>
      </c>
      <c r="H49" s="159">
        <v>11.791396016285113</v>
      </c>
      <c r="I49" s="159">
        <v>11.906785006874856</v>
      </c>
      <c r="J49" s="159">
        <v>14.212647419854235</v>
      </c>
      <c r="K49" s="159">
        <v>11.248435571021069</v>
      </c>
      <c r="L49" s="159">
        <v>12.4390954680932</v>
      </c>
      <c r="M49" s="159">
        <v>12.44721336600632</v>
      </c>
      <c r="N49" s="159">
        <v>12.249980054444052</v>
      </c>
      <c r="O49" s="159">
        <v>12.147931882069029</v>
      </c>
      <c r="P49" s="159">
        <v>12.150574918712893</v>
      </c>
      <c r="Q49" s="159">
        <v>11.777608872564542</v>
      </c>
    </row>
    <row r="50" spans="1:17" x14ac:dyDescent="0.25">
      <c r="A50" s="76" t="s">
        <v>82</v>
      </c>
      <c r="B50" s="159">
        <v>81.170041456410274</v>
      </c>
      <c r="C50" s="159">
        <v>89.14981341838174</v>
      </c>
      <c r="D50" s="159">
        <v>81.51079700218618</v>
      </c>
      <c r="E50" s="159">
        <v>97.40929657992892</v>
      </c>
      <c r="F50" s="159">
        <v>92.394063671811878</v>
      </c>
      <c r="G50" s="159">
        <v>107.38576388658009</v>
      </c>
      <c r="H50" s="159">
        <v>89.343826297337827</v>
      </c>
      <c r="I50" s="159">
        <v>90.232468613424686</v>
      </c>
      <c r="J50" s="159">
        <v>107.72546933203189</v>
      </c>
      <c r="K50" s="159">
        <v>85.257068354995397</v>
      </c>
      <c r="L50" s="159">
        <v>94.28352479207706</v>
      </c>
      <c r="M50" s="159">
        <v>94.344779976573832</v>
      </c>
      <c r="N50" s="159">
        <v>92.847418155706265</v>
      </c>
      <c r="O50" s="159">
        <v>92.061657451972877</v>
      </c>
      <c r="P50" s="159">
        <v>92.084143714992251</v>
      </c>
      <c r="Q50" s="159">
        <v>89.218087488120773</v>
      </c>
    </row>
    <row r="51" spans="1:17" x14ac:dyDescent="0.25">
      <c r="A51" s="76" t="s">
        <v>81</v>
      </c>
      <c r="B51" s="159">
        <v>29.106488581275876</v>
      </c>
      <c r="C51" s="159">
        <v>31.972154067758133</v>
      </c>
      <c r="D51" s="159">
        <v>29.227344729009047</v>
      </c>
      <c r="E51" s="159">
        <v>34.922709055322834</v>
      </c>
      <c r="F51" s="159">
        <v>33.130689514394405</v>
      </c>
      <c r="G51" s="159">
        <v>38.509464526848873</v>
      </c>
      <c r="H51" s="159">
        <v>32.041243229885353</v>
      </c>
      <c r="I51" s="159">
        <v>32.355590697320601</v>
      </c>
      <c r="J51" s="159">
        <v>38.622593610804941</v>
      </c>
      <c r="K51" s="159">
        <v>30.567349350059526</v>
      </c>
      <c r="L51" s="159">
        <v>33.803043962259963</v>
      </c>
      <c r="M51" s="159">
        <v>33.825088927933166</v>
      </c>
      <c r="N51" s="159">
        <v>33.288976702216694</v>
      </c>
      <c r="O51" s="159">
        <v>33.010980637188517</v>
      </c>
      <c r="P51" s="159">
        <v>33.018299295105123</v>
      </c>
      <c r="Q51" s="159">
        <v>32.002597311453556</v>
      </c>
    </row>
    <row r="52" spans="1:17" x14ac:dyDescent="0.25">
      <c r="A52" s="129" t="s">
        <v>80</v>
      </c>
      <c r="B52" s="158">
        <v>47.856625722072472</v>
      </c>
      <c r="C52" s="158">
        <v>52.309756039036145</v>
      </c>
      <c r="D52" s="158">
        <v>47.836252035508217</v>
      </c>
      <c r="E52" s="158">
        <v>57.134247972344397</v>
      </c>
      <c r="F52" s="158">
        <v>54.206432655555638</v>
      </c>
      <c r="G52" s="158">
        <v>63.008472721293103</v>
      </c>
      <c r="H52" s="158">
        <v>52.427156430471513</v>
      </c>
      <c r="I52" s="158">
        <v>52.94303602730794</v>
      </c>
      <c r="J52" s="158">
        <v>63.192518824785928</v>
      </c>
      <c r="K52" s="158">
        <v>50.011449596386512</v>
      </c>
      <c r="L52" s="158">
        <v>55.304762904592863</v>
      </c>
      <c r="M52" s="158">
        <v>55.339250005190863</v>
      </c>
      <c r="N52" s="158">
        <v>54.512415202270773</v>
      </c>
      <c r="O52" s="158">
        <v>54.064011208027452</v>
      </c>
      <c r="P52" s="158">
        <v>54.089350978056117</v>
      </c>
      <c r="Q52" s="158">
        <v>52.371550860009776</v>
      </c>
    </row>
    <row r="53" spans="1:17" x14ac:dyDescent="0.25">
      <c r="A53" s="92" t="s">
        <v>126</v>
      </c>
      <c r="B53" s="91">
        <v>7.1618532053977493</v>
      </c>
      <c r="C53" s="91">
        <v>8.5478075325180836</v>
      </c>
      <c r="D53" s="91">
        <v>7.763247428586026</v>
      </c>
      <c r="E53" s="91">
        <v>9.3243994720601755</v>
      </c>
      <c r="F53" s="91">
        <v>8.8489537294089509</v>
      </c>
      <c r="G53" s="91">
        <v>10.281227366598257</v>
      </c>
      <c r="H53" s="91">
        <v>8.548204217657231</v>
      </c>
      <c r="I53" s="91">
        <v>8.6145815243972201</v>
      </c>
      <c r="J53" s="91">
        <v>10.292024444243564</v>
      </c>
      <c r="K53" s="91">
        <v>8.1538840101792704</v>
      </c>
      <c r="L53" s="91">
        <v>9.0134259388880871</v>
      </c>
      <c r="M53" s="91">
        <v>9.015117831960719</v>
      </c>
      <c r="N53" s="91">
        <v>8.7475741701059562</v>
      </c>
      <c r="O53" s="91">
        <v>8.6774377712235715</v>
      </c>
      <c r="P53" s="91">
        <v>8.6578164165416105</v>
      </c>
      <c r="Q53" s="91">
        <v>8.5525177474134448</v>
      </c>
    </row>
    <row r="54" spans="1:17" x14ac:dyDescent="0.25">
      <c r="A54" s="92" t="s">
        <v>27</v>
      </c>
      <c r="B54" s="91">
        <v>12.948095188719766</v>
      </c>
      <c r="C54" s="91">
        <v>14.236013686563124</v>
      </c>
      <c r="D54" s="91">
        <v>12.997559026667965</v>
      </c>
      <c r="E54" s="91">
        <v>15.501920159213299</v>
      </c>
      <c r="F54" s="91">
        <v>14.718988140573558</v>
      </c>
      <c r="G54" s="91">
        <v>17.112301955977284</v>
      </c>
      <c r="H54" s="91">
        <v>14.25407530490059</v>
      </c>
      <c r="I54" s="91">
        <v>14.381255481330157</v>
      </c>
      <c r="J54" s="91">
        <v>17.150956615991294</v>
      </c>
      <c r="K54" s="91">
        <v>13.562582984648676</v>
      </c>
      <c r="L54" s="91">
        <v>14.994622407133679</v>
      </c>
      <c r="M54" s="91">
        <v>15.008315496748324</v>
      </c>
      <c r="N54" s="91">
        <v>14.794235719881771</v>
      </c>
      <c r="O54" s="91">
        <v>14.67066093307988</v>
      </c>
      <c r="P54" s="91">
        <v>14.649473254017057</v>
      </c>
      <c r="Q54" s="91">
        <v>14.224549389884471</v>
      </c>
    </row>
    <row r="55" spans="1:17" x14ac:dyDescent="0.25">
      <c r="A55" s="92" t="s">
        <v>127</v>
      </c>
      <c r="B55" s="91">
        <v>0</v>
      </c>
      <c r="C55" s="91">
        <v>0</v>
      </c>
      <c r="D55" s="91">
        <v>0</v>
      </c>
      <c r="E55" s="91">
        <v>6.524690700958892E-2</v>
      </c>
      <c r="F55" s="91">
        <v>4.9192553967751546E-2</v>
      </c>
      <c r="G55" s="91">
        <v>8.8140490274011551E-2</v>
      </c>
      <c r="H55" s="91">
        <v>5.774229149776447E-2</v>
      </c>
      <c r="I55" s="91">
        <v>9.4084375561360956E-2</v>
      </c>
      <c r="J55" s="91">
        <v>0.1008957546905908</v>
      </c>
      <c r="K55" s="91">
        <v>9.5516986766378847E-2</v>
      </c>
      <c r="L55" s="91">
        <v>0.13071734991436151</v>
      </c>
      <c r="M55" s="91">
        <v>0.15705374696333102</v>
      </c>
      <c r="N55" s="91">
        <v>6.8462327808766058E-2</v>
      </c>
      <c r="O55" s="91">
        <v>2.7648028063915704E-2</v>
      </c>
      <c r="P55" s="91">
        <v>2.7889630699974053E-2</v>
      </c>
      <c r="Q55" s="91">
        <v>2.8219625885185628E-2</v>
      </c>
    </row>
    <row r="56" spans="1:17" x14ac:dyDescent="0.25">
      <c r="A56" s="92" t="s">
        <v>22</v>
      </c>
      <c r="B56" s="157">
        <v>27.746677327954966</v>
      </c>
      <c r="C56" s="157">
        <v>29.525934819954937</v>
      </c>
      <c r="D56" s="157">
        <v>27.07544558025424</v>
      </c>
      <c r="E56" s="157">
        <v>32.242681434061346</v>
      </c>
      <c r="F56" s="157">
        <v>30.589298231605376</v>
      </c>
      <c r="G56" s="157">
        <v>35.526802908443543</v>
      </c>
      <c r="H56" s="157">
        <v>29.567134616415935</v>
      </c>
      <c r="I56" s="157">
        <v>29.853114646019197</v>
      </c>
      <c r="J56" s="157">
        <v>35.648642009860481</v>
      </c>
      <c r="K56" s="157">
        <v>28.199465614792185</v>
      </c>
      <c r="L56" s="157">
        <v>31.165997208656741</v>
      </c>
      <c r="M56" s="157">
        <v>31.15876292951851</v>
      </c>
      <c r="N56" s="157">
        <v>30.902142984474288</v>
      </c>
      <c r="O56" s="157">
        <v>30.688264475660073</v>
      </c>
      <c r="P56" s="157">
        <v>30.754171676797458</v>
      </c>
      <c r="Q56" s="157">
        <v>29.566264096826671</v>
      </c>
    </row>
    <row r="57" spans="1:17" x14ac:dyDescent="0.25">
      <c r="A57" s="156" t="s">
        <v>211</v>
      </c>
      <c r="B57" s="204">
        <v>302.34622708467344</v>
      </c>
      <c r="C57" s="204">
        <v>324.37826628075129</v>
      </c>
      <c r="D57" s="204">
        <v>331.70733303447821</v>
      </c>
      <c r="E57" s="204">
        <v>354.90067126595147</v>
      </c>
      <c r="F57" s="204">
        <v>356.62881237731887</v>
      </c>
      <c r="G57" s="204">
        <v>404.18618367343959</v>
      </c>
      <c r="H57" s="204">
        <v>366.88842432877493</v>
      </c>
      <c r="I57" s="204">
        <v>374.0169695997173</v>
      </c>
      <c r="J57" s="204">
        <v>401.2964389930371</v>
      </c>
      <c r="K57" s="204">
        <v>336.88450639036063</v>
      </c>
      <c r="L57" s="204">
        <v>358.60791807654073</v>
      </c>
      <c r="M57" s="204">
        <v>343.83028954785055</v>
      </c>
      <c r="N57" s="204">
        <v>357.77851728082237</v>
      </c>
      <c r="O57" s="204">
        <v>345.66340329429289</v>
      </c>
      <c r="P57" s="204">
        <v>349.50894591293735</v>
      </c>
      <c r="Q57" s="204">
        <v>333.08603711589922</v>
      </c>
    </row>
    <row r="58" spans="1:17" x14ac:dyDescent="0.25">
      <c r="A58" s="156" t="s">
        <v>210</v>
      </c>
      <c r="B58" s="204">
        <v>749.3127287298272</v>
      </c>
      <c r="C58" s="204">
        <v>806.7380238771533</v>
      </c>
      <c r="D58" s="204">
        <v>725.59366162778304</v>
      </c>
      <c r="E58" s="204">
        <v>881.34469019229846</v>
      </c>
      <c r="F58" s="204">
        <v>862.4926361017566</v>
      </c>
      <c r="G58" s="204">
        <v>959.28958692776746</v>
      </c>
      <c r="H58" s="204">
        <v>773.10473350211851</v>
      </c>
      <c r="I58" s="204">
        <v>797.66840207263397</v>
      </c>
      <c r="J58" s="204">
        <v>968.24095022295273</v>
      </c>
      <c r="K58" s="204">
        <v>738.03343187130258</v>
      </c>
      <c r="L58" s="204">
        <v>848.00972460851654</v>
      </c>
      <c r="M58" s="204">
        <v>887.59506205653588</v>
      </c>
      <c r="N58" s="204">
        <v>866.17382229680663</v>
      </c>
      <c r="O58" s="204">
        <v>885.97052257253256</v>
      </c>
      <c r="P58" s="204">
        <v>888.73845316706308</v>
      </c>
      <c r="Q58" s="204">
        <v>874.27165281894622</v>
      </c>
    </row>
    <row r="59" spans="1:17" x14ac:dyDescent="0.25">
      <c r="A59" s="152" t="s">
        <v>226</v>
      </c>
      <c r="B59" s="151">
        <v>619.28021451366897</v>
      </c>
      <c r="C59" s="151">
        <v>661.10774707238534</v>
      </c>
      <c r="D59" s="151">
        <v>584.66297535532874</v>
      </c>
      <c r="E59" s="151">
        <v>728.64355519411572</v>
      </c>
      <c r="F59" s="151">
        <v>698.37237005892598</v>
      </c>
      <c r="G59" s="151">
        <v>779.09068778474568</v>
      </c>
      <c r="H59" s="151">
        <v>620.25830310612423</v>
      </c>
      <c r="I59" s="151">
        <v>639.26385178581643</v>
      </c>
      <c r="J59" s="151">
        <v>788.8003268520896</v>
      </c>
      <c r="K59" s="151">
        <v>595.84122592199628</v>
      </c>
      <c r="L59" s="151">
        <v>688.08338254739442</v>
      </c>
      <c r="M59" s="151">
        <v>723.25288770754435</v>
      </c>
      <c r="N59" s="151">
        <v>695.67927708879893</v>
      </c>
      <c r="O59" s="151">
        <v>697.7174676532768</v>
      </c>
      <c r="P59" s="151">
        <v>691.27960409553395</v>
      </c>
      <c r="Q59" s="151">
        <v>661.07138761801593</v>
      </c>
    </row>
    <row r="60" spans="1:17" x14ac:dyDescent="0.25">
      <c r="A60" s="154" t="s">
        <v>34</v>
      </c>
      <c r="B60" s="83">
        <v>3.681944108123977</v>
      </c>
      <c r="C60" s="83">
        <v>6.2496937264183954</v>
      </c>
      <c r="D60" s="83">
        <v>9.2871787787781468</v>
      </c>
      <c r="E60" s="83">
        <v>5.0441593051922222</v>
      </c>
      <c r="F60" s="83">
        <v>3.1877561354268149</v>
      </c>
      <c r="G60" s="83">
        <v>4.1348462450911168</v>
      </c>
      <c r="H60" s="83">
        <v>1.09321306912908</v>
      </c>
      <c r="I60" s="83">
        <v>6.0971293027664935</v>
      </c>
      <c r="J60" s="83">
        <v>6.7814214792976104</v>
      </c>
      <c r="K60" s="83">
        <v>3.1042560591723269</v>
      </c>
      <c r="L60" s="83">
        <v>1.5792354893770491</v>
      </c>
      <c r="M60" s="83">
        <v>4.3931631347026139</v>
      </c>
      <c r="N60" s="83">
        <v>20.008935661471408</v>
      </c>
      <c r="O60" s="83">
        <v>19.346270798391942</v>
      </c>
      <c r="P60" s="83">
        <v>20.446413180202686</v>
      </c>
      <c r="Q60" s="83">
        <v>10.788216828493553</v>
      </c>
    </row>
    <row r="61" spans="1:17" x14ac:dyDescent="0.25">
      <c r="A61" s="154" t="s">
        <v>31</v>
      </c>
      <c r="B61" s="208">
        <v>106.76623943734091</v>
      </c>
      <c r="C61" s="208">
        <v>106.99777999128273</v>
      </c>
      <c r="D61" s="208">
        <v>125.10594454415848</v>
      </c>
      <c r="E61" s="208">
        <v>114.62425258260764</v>
      </c>
      <c r="F61" s="208">
        <v>121.05769681393528</v>
      </c>
      <c r="G61" s="208">
        <v>109.12588812461156</v>
      </c>
      <c r="H61" s="208">
        <v>114.2098355743146</v>
      </c>
      <c r="I61" s="208">
        <v>99.096644616498423</v>
      </c>
      <c r="J61" s="208">
        <v>84.015135491121171</v>
      </c>
      <c r="K61" s="208">
        <v>76.984016319977428</v>
      </c>
      <c r="L61" s="208">
        <v>84.841140152964556</v>
      </c>
      <c r="M61" s="208">
        <v>78.989544523547806</v>
      </c>
      <c r="N61" s="208">
        <v>72.548532254640818</v>
      </c>
      <c r="O61" s="208">
        <v>61.527050757766922</v>
      </c>
      <c r="P61" s="208">
        <v>54.885632055515472</v>
      </c>
      <c r="Q61" s="208">
        <v>77.92198495612989</v>
      </c>
    </row>
    <row r="62" spans="1:17" x14ac:dyDescent="0.25">
      <c r="A62" s="154" t="s">
        <v>126</v>
      </c>
      <c r="B62" s="208">
        <v>169.37942515191361</v>
      </c>
      <c r="C62" s="208">
        <v>221.30442647324602</v>
      </c>
      <c r="D62" s="208">
        <v>205.8963138079838</v>
      </c>
      <c r="E62" s="208">
        <v>190.38699594793709</v>
      </c>
      <c r="F62" s="208">
        <v>190.07832525974939</v>
      </c>
      <c r="G62" s="208">
        <v>240.46068934129715</v>
      </c>
      <c r="H62" s="208">
        <v>189.42953317110351</v>
      </c>
      <c r="I62" s="208">
        <v>251.11435608890156</v>
      </c>
      <c r="J62" s="208">
        <v>298.93797403642429</v>
      </c>
      <c r="K62" s="208">
        <v>277.57355772093786</v>
      </c>
      <c r="L62" s="208">
        <v>295.79702533982118</v>
      </c>
      <c r="M62" s="208">
        <v>257.3698013663041</v>
      </c>
      <c r="N62" s="208">
        <v>216.4202241589204</v>
      </c>
      <c r="O62" s="208">
        <v>223.64180789632505</v>
      </c>
      <c r="P62" s="208">
        <v>206.27331588262325</v>
      </c>
      <c r="Q62" s="208">
        <v>224.97735527452028</v>
      </c>
    </row>
    <row r="63" spans="1:17" x14ac:dyDescent="0.25">
      <c r="A63" s="154" t="s">
        <v>30</v>
      </c>
      <c r="B63" s="208">
        <v>16.323416993197011</v>
      </c>
      <c r="C63" s="208">
        <v>15.152376383334175</v>
      </c>
      <c r="D63" s="208">
        <v>5.9741279444960007</v>
      </c>
      <c r="E63" s="208">
        <v>11.954705207422936</v>
      </c>
      <c r="F63" s="208">
        <v>5.5179265141959455</v>
      </c>
      <c r="G63" s="208">
        <v>11.594860501086728</v>
      </c>
      <c r="H63" s="208">
        <v>15.548587835282721</v>
      </c>
      <c r="I63" s="208">
        <v>12.307332899884091</v>
      </c>
      <c r="J63" s="208">
        <v>14.705450323082495</v>
      </c>
      <c r="K63" s="208">
        <v>14.335648972726165</v>
      </c>
      <c r="L63" s="208">
        <v>26.249796788240346</v>
      </c>
      <c r="M63" s="208">
        <v>16.27418581825286</v>
      </c>
      <c r="N63" s="208">
        <v>2.9475308098499449</v>
      </c>
      <c r="O63" s="208">
        <v>2.0711713362481032</v>
      </c>
      <c r="P63" s="208">
        <v>3.419686322813674</v>
      </c>
      <c r="Q63" s="208">
        <v>3.8294697807337008</v>
      </c>
    </row>
    <row r="64" spans="1:17" x14ac:dyDescent="0.25">
      <c r="A64" s="154" t="s">
        <v>27</v>
      </c>
      <c r="B64" s="208">
        <v>323.1291888230935</v>
      </c>
      <c r="C64" s="208">
        <v>311.40347049810407</v>
      </c>
      <c r="D64" s="208">
        <v>238.39941027991227</v>
      </c>
      <c r="E64" s="208">
        <v>406.63344215095555</v>
      </c>
      <c r="F64" s="208">
        <v>378.53066533561866</v>
      </c>
      <c r="G64" s="208">
        <v>413.77440357265914</v>
      </c>
      <c r="H64" s="208">
        <v>299.9771334562945</v>
      </c>
      <c r="I64" s="208">
        <v>270.64838887776602</v>
      </c>
      <c r="J64" s="208">
        <v>384.36034552216404</v>
      </c>
      <c r="K64" s="208">
        <v>223.84374684918274</v>
      </c>
      <c r="L64" s="208">
        <v>279.61618477699147</v>
      </c>
      <c r="M64" s="208">
        <v>366.2261928647369</v>
      </c>
      <c r="N64" s="208">
        <v>383.75405420391661</v>
      </c>
      <c r="O64" s="208">
        <v>391.13116686454464</v>
      </c>
      <c r="P64" s="208">
        <v>406.2545566543788</v>
      </c>
      <c r="Q64" s="208">
        <v>343.55436077813852</v>
      </c>
    </row>
    <row r="65" spans="1:17" x14ac:dyDescent="0.25">
      <c r="A65" s="152" t="s">
        <v>225</v>
      </c>
      <c r="B65" s="151">
        <v>130.03251421615829</v>
      </c>
      <c r="C65" s="151">
        <v>145.63027680476793</v>
      </c>
      <c r="D65" s="151">
        <v>140.9306862724543</v>
      </c>
      <c r="E65" s="151">
        <v>152.70113499818305</v>
      </c>
      <c r="F65" s="151">
        <v>164.12026604283037</v>
      </c>
      <c r="G65" s="151">
        <v>180.19889914302206</v>
      </c>
      <c r="H65" s="151">
        <v>152.84643039599419</v>
      </c>
      <c r="I65" s="151">
        <v>158.40455028681725</v>
      </c>
      <c r="J65" s="151">
        <v>179.44062337086356</v>
      </c>
      <c r="K65" s="151">
        <v>142.19220594930584</v>
      </c>
      <c r="L65" s="151">
        <v>159.92634206112209</v>
      </c>
      <c r="M65" s="151">
        <v>164.34217434899136</v>
      </c>
      <c r="N65" s="151">
        <v>170.49454520800722</v>
      </c>
      <c r="O65" s="151">
        <v>188.2530549192559</v>
      </c>
      <c r="P65" s="151">
        <v>197.45884907152913</v>
      </c>
      <c r="Q65" s="151">
        <v>201.63721601961623</v>
      </c>
    </row>
    <row r="66" spans="1:17" x14ac:dyDescent="0.25">
      <c r="A66" s="263" t="s">
        <v>34</v>
      </c>
      <c r="B66" s="87">
        <v>19.060149046458612</v>
      </c>
      <c r="C66" s="87">
        <v>18.443250568690054</v>
      </c>
      <c r="D66" s="87">
        <v>13.873985487492988</v>
      </c>
      <c r="E66" s="87">
        <v>21.545739729224117</v>
      </c>
      <c r="F66" s="87">
        <v>19.608734133196492</v>
      </c>
      <c r="G66" s="87">
        <v>36.688270538684876</v>
      </c>
      <c r="H66" s="87">
        <v>25.617076515942244</v>
      </c>
      <c r="I66" s="87">
        <v>30.159416938372406</v>
      </c>
      <c r="J66" s="87">
        <v>41.608246985534571</v>
      </c>
      <c r="K66" s="87">
        <v>32.313243628544051</v>
      </c>
      <c r="L66" s="87">
        <v>38.775347977043083</v>
      </c>
      <c r="M66" s="87">
        <v>50.472127675601705</v>
      </c>
      <c r="N66" s="87">
        <v>50.701172927904935</v>
      </c>
      <c r="O66" s="87">
        <v>64.156289194485751</v>
      </c>
      <c r="P66" s="87">
        <v>72.403980770051845</v>
      </c>
      <c r="Q66" s="87">
        <v>61.642602899683197</v>
      </c>
    </row>
    <row r="67" spans="1:17" x14ac:dyDescent="0.25">
      <c r="A67" s="263" t="s">
        <v>32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31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7.4804695860516351E-16</v>
      </c>
      <c r="N68" s="87">
        <v>0</v>
      </c>
      <c r="O68" s="87">
        <v>0</v>
      </c>
      <c r="P68" s="87">
        <v>4.0842187746318009E-15</v>
      </c>
      <c r="Q68" s="87">
        <v>0</v>
      </c>
    </row>
    <row r="69" spans="1:17" x14ac:dyDescent="0.25">
      <c r="A69" s="263" t="s">
        <v>126</v>
      </c>
      <c r="B69" s="87">
        <v>9.3211327717499346E-18</v>
      </c>
      <c r="C69" s="87">
        <v>1.5243374092933851E-16</v>
      </c>
      <c r="D69" s="87">
        <v>4.3591009261602183E-3</v>
      </c>
      <c r="E69" s="87">
        <v>7.9543526815445218E-3</v>
      </c>
      <c r="F69" s="87">
        <v>2.8196604681442255E-3</v>
      </c>
      <c r="G69" s="87">
        <v>2.2073821595649381E-16</v>
      </c>
      <c r="H69" s="87">
        <v>4.7874250390993091E-16</v>
      </c>
      <c r="I69" s="87">
        <v>7.5147951203613066E-18</v>
      </c>
      <c r="J69" s="87">
        <v>0</v>
      </c>
      <c r="K69" s="87">
        <v>3.6459696904185319E-16</v>
      </c>
      <c r="L69" s="87">
        <v>4.8467981893841932E-17</v>
      </c>
      <c r="M69" s="87">
        <v>0.12870105888201461</v>
      </c>
      <c r="N69" s="87">
        <v>1.9902565183051307E-2</v>
      </c>
      <c r="O69" s="87">
        <v>1.0451851447500906</v>
      </c>
      <c r="P69" s="87">
        <v>1.5125517233480972</v>
      </c>
      <c r="Q69" s="87">
        <v>2.4000143305413264</v>
      </c>
    </row>
    <row r="70" spans="1:17" x14ac:dyDescent="0.25">
      <c r="A70" s="263" t="s">
        <v>30</v>
      </c>
      <c r="B70" s="87">
        <v>78.519920442828692</v>
      </c>
      <c r="C70" s="87">
        <v>87.735084864332038</v>
      </c>
      <c r="D70" s="87">
        <v>91.799567731155449</v>
      </c>
      <c r="E70" s="87">
        <v>97.777318717414602</v>
      </c>
      <c r="F70" s="87">
        <v>83.910853214324646</v>
      </c>
      <c r="G70" s="87">
        <v>75.487827883090461</v>
      </c>
      <c r="H70" s="87">
        <v>73.252320732748814</v>
      </c>
      <c r="I70" s="87">
        <v>60.277213038199505</v>
      </c>
      <c r="J70" s="87">
        <v>66.865874295571487</v>
      </c>
      <c r="K70" s="87">
        <v>62.314657678668418</v>
      </c>
      <c r="L70" s="87">
        <v>60.392864489693906</v>
      </c>
      <c r="M70" s="87">
        <v>45.068112972830143</v>
      </c>
      <c r="N70" s="87">
        <v>44.637535998094904</v>
      </c>
      <c r="O70" s="87">
        <v>33.685103977495473</v>
      </c>
      <c r="P70" s="87">
        <v>19.022616754047529</v>
      </c>
      <c r="Q70" s="87">
        <v>16.167968562232232</v>
      </c>
    </row>
    <row r="71" spans="1:17" x14ac:dyDescent="0.25">
      <c r="A71" s="263" t="s">
        <v>29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27</v>
      </c>
      <c r="B72" s="87">
        <v>3.7058302687567196E-16</v>
      </c>
      <c r="C72" s="87">
        <v>7.7376100037102068E-15</v>
      </c>
      <c r="D72" s="87">
        <v>0.26533256459173793</v>
      </c>
      <c r="E72" s="87">
        <v>0.38570860674390689</v>
      </c>
      <c r="F72" s="87">
        <v>0.13419840161231011</v>
      </c>
      <c r="G72" s="87">
        <v>9.5891673418896107E-16</v>
      </c>
      <c r="H72" s="87">
        <v>5.0426523971531702E-15</v>
      </c>
      <c r="I72" s="87">
        <v>8.5931279539542062E-16</v>
      </c>
      <c r="J72" s="87">
        <v>0</v>
      </c>
      <c r="K72" s="87">
        <v>3.582087965392083E-15</v>
      </c>
      <c r="L72" s="87">
        <v>1.0374743239901449E-15</v>
      </c>
      <c r="M72" s="87">
        <v>2.2974348051331779</v>
      </c>
      <c r="N72" s="87">
        <v>0.50143407570149645</v>
      </c>
      <c r="O72" s="87">
        <v>12.42988439427932</v>
      </c>
      <c r="P72" s="87">
        <v>21.796836950229778</v>
      </c>
      <c r="Q72" s="87">
        <v>24.283555785787769</v>
      </c>
    </row>
    <row r="73" spans="1:17" x14ac:dyDescent="0.25">
      <c r="A73" s="263" t="s">
        <v>26</v>
      </c>
      <c r="B73" s="87">
        <v>1.4726554439625421</v>
      </c>
      <c r="C73" s="87">
        <v>1.7680784219574548</v>
      </c>
      <c r="D73" s="87">
        <v>2.3344945275078497</v>
      </c>
      <c r="E73" s="87">
        <v>1.2959710384504717</v>
      </c>
      <c r="F73" s="87">
        <v>1.8406809723390689</v>
      </c>
      <c r="G73" s="87">
        <v>1.4443138755981462</v>
      </c>
      <c r="H73" s="87">
        <v>0.68941046347619694</v>
      </c>
      <c r="I73" s="87">
        <v>0.43078909549660882</v>
      </c>
      <c r="J73" s="87">
        <v>0</v>
      </c>
      <c r="K73" s="87">
        <v>1.7114901117679284</v>
      </c>
      <c r="L73" s="87">
        <v>1.5327784221612233</v>
      </c>
      <c r="M73" s="87">
        <v>1.4257546668998267</v>
      </c>
      <c r="N73" s="87">
        <v>1.3559438644882178</v>
      </c>
      <c r="O73" s="87">
        <v>0.67400675228736417</v>
      </c>
      <c r="P73" s="87">
        <v>1.8934307944177009</v>
      </c>
      <c r="Q73" s="87">
        <v>7.4211810118330082</v>
      </c>
    </row>
    <row r="74" spans="1:17" x14ac:dyDescent="0.25">
      <c r="A74" s="263" t="s">
        <v>87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23</v>
      </c>
      <c r="B75" s="87">
        <v>30.979789282908428</v>
      </c>
      <c r="C75" s="87">
        <v>37.68386294978832</v>
      </c>
      <c r="D75" s="87">
        <v>32.652946860780098</v>
      </c>
      <c r="E75" s="87">
        <v>31.688442553668416</v>
      </c>
      <c r="F75" s="87">
        <v>58.62297966088974</v>
      </c>
      <c r="G75" s="87">
        <v>66.578486845648541</v>
      </c>
      <c r="H75" s="87">
        <v>53.287622683826953</v>
      </c>
      <c r="I75" s="87">
        <v>67.53713121474874</v>
      </c>
      <c r="J75" s="87">
        <v>70.966502089757569</v>
      </c>
      <c r="K75" s="87">
        <v>45.852814530325404</v>
      </c>
      <c r="L75" s="87">
        <v>59.22535117222391</v>
      </c>
      <c r="M75" s="87">
        <v>64.950043169644559</v>
      </c>
      <c r="N75" s="87">
        <v>73.27855577663469</v>
      </c>
      <c r="O75" s="87">
        <v>76.262585455957876</v>
      </c>
      <c r="P75" s="87">
        <v>80.82943207943417</v>
      </c>
      <c r="Q75" s="87">
        <v>89.721893429538767</v>
      </c>
    </row>
    <row r="76" spans="1:17" x14ac:dyDescent="0.25">
      <c r="A76" s="152" t="s">
        <v>224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11.563049181313948</v>
      </c>
    </row>
    <row r="77" spans="1:17" x14ac:dyDescent="0.25">
      <c r="A77" s="156" t="s">
        <v>209</v>
      </c>
      <c r="B77" s="204">
        <v>4402.442920353923</v>
      </c>
      <c r="C77" s="204">
        <v>4730.3961387697054</v>
      </c>
      <c r="D77" s="204">
        <v>4492.1997816972444</v>
      </c>
      <c r="E77" s="204">
        <v>5164.4352588931097</v>
      </c>
      <c r="F77" s="204">
        <v>5105.1297306492106</v>
      </c>
      <c r="G77" s="204">
        <v>5692.6005405286778</v>
      </c>
      <c r="H77" s="204">
        <v>4848.4333470351648</v>
      </c>
      <c r="I77" s="204">
        <v>5003.7783677252028</v>
      </c>
      <c r="J77" s="204">
        <v>5676.9121680767867</v>
      </c>
      <c r="K77" s="204">
        <v>4514.2747810544352</v>
      </c>
      <c r="L77" s="204">
        <v>4997.5308565021778</v>
      </c>
      <c r="M77" s="204">
        <v>5042.4549556813745</v>
      </c>
      <c r="N77" s="204">
        <v>5052.1135872670493</v>
      </c>
      <c r="O77" s="204">
        <v>5053.7563185479421</v>
      </c>
      <c r="P77" s="204">
        <v>5116.0127772601627</v>
      </c>
      <c r="Q77" s="204">
        <v>4988.6010638898351</v>
      </c>
    </row>
    <row r="78" spans="1:17" x14ac:dyDescent="0.25">
      <c r="A78" s="152" t="s">
        <v>223</v>
      </c>
      <c r="B78" s="261">
        <v>4092.5413370797664</v>
      </c>
      <c r="C78" s="261">
        <v>4395.4410423515901</v>
      </c>
      <c r="D78" s="261">
        <v>4150.1607368855493</v>
      </c>
      <c r="E78" s="261">
        <v>4802.2229812588066</v>
      </c>
      <c r="F78" s="261">
        <v>4736.2026407701724</v>
      </c>
      <c r="G78" s="261">
        <v>5274.5207312206421</v>
      </c>
      <c r="H78" s="261">
        <v>4465.0582728307563</v>
      </c>
      <c r="I78" s="261">
        <v>4610.3816264463958</v>
      </c>
      <c r="J78" s="261">
        <v>5257.722044647624</v>
      </c>
      <c r="K78" s="261">
        <v>4162.0788821168126</v>
      </c>
      <c r="L78" s="261">
        <v>4618.6758385947232</v>
      </c>
      <c r="M78" s="261">
        <v>4685.9384368200936</v>
      </c>
      <c r="N78" s="261">
        <v>4686.5310474654743</v>
      </c>
      <c r="O78" s="261">
        <v>4691.708346770899</v>
      </c>
      <c r="P78" s="261">
        <v>4749.8204995779979</v>
      </c>
      <c r="Q78" s="261">
        <v>4642.6513035183425</v>
      </c>
    </row>
    <row r="79" spans="1:17" x14ac:dyDescent="0.25">
      <c r="A79" s="154" t="s">
        <v>34</v>
      </c>
      <c r="B79" s="83">
        <v>171.44261513544285</v>
      </c>
      <c r="C79" s="83">
        <v>187.90258285424792</v>
      </c>
      <c r="D79" s="83">
        <v>225.47160634554075</v>
      </c>
      <c r="E79" s="83">
        <v>278.03126139353003</v>
      </c>
      <c r="F79" s="83">
        <v>354.73756221914903</v>
      </c>
      <c r="G79" s="83">
        <v>390.25231441355936</v>
      </c>
      <c r="H79" s="83">
        <v>219.58171083786635</v>
      </c>
      <c r="I79" s="83">
        <v>615.00999298694546</v>
      </c>
      <c r="J79" s="83">
        <v>961.25285528912582</v>
      </c>
      <c r="K79" s="83">
        <v>482.43197439028631</v>
      </c>
      <c r="L79" s="83">
        <v>715.85341730746973</v>
      </c>
      <c r="M79" s="83">
        <v>873.95473960185723</v>
      </c>
      <c r="N79" s="83">
        <v>860.41519318192718</v>
      </c>
      <c r="O79" s="83">
        <v>911.64433528322729</v>
      </c>
      <c r="P79" s="83">
        <v>1099.7056880540856</v>
      </c>
      <c r="Q79" s="83">
        <v>944.69116671284485</v>
      </c>
    </row>
    <row r="80" spans="1:17" x14ac:dyDescent="0.25">
      <c r="A80" s="154" t="s">
        <v>31</v>
      </c>
      <c r="B80" s="208">
        <v>2.4776918373181008E-15</v>
      </c>
      <c r="C80" s="208">
        <v>2.4976047737036212E-15</v>
      </c>
      <c r="D80" s="208">
        <v>1.0556009147473271E-15</v>
      </c>
      <c r="E80" s="208">
        <v>1.1469110013985858E-14</v>
      </c>
      <c r="F80" s="208">
        <v>1.3658907213224172E-14</v>
      </c>
      <c r="G80" s="208">
        <v>3.0111481535182394</v>
      </c>
      <c r="H80" s="208">
        <v>4.8803901177800926</v>
      </c>
      <c r="I80" s="208">
        <v>1.7796846382264962E-14</v>
      </c>
      <c r="J80" s="208">
        <v>0</v>
      </c>
      <c r="K80" s="208">
        <v>0</v>
      </c>
      <c r="L80" s="208">
        <v>0</v>
      </c>
      <c r="M80" s="208">
        <v>1.4731272784870896E-14</v>
      </c>
      <c r="N80" s="208">
        <v>2.6706016238487776E-15</v>
      </c>
      <c r="O80" s="208">
        <v>0</v>
      </c>
      <c r="P80" s="208">
        <v>1.4472152436689505E-14</v>
      </c>
      <c r="Q80" s="208">
        <v>0</v>
      </c>
    </row>
    <row r="81" spans="1:17" x14ac:dyDescent="0.25">
      <c r="A81" s="154" t="s">
        <v>126</v>
      </c>
      <c r="B81" s="208">
        <v>5.07041291955144E-15</v>
      </c>
      <c r="C81" s="208">
        <v>0</v>
      </c>
      <c r="D81" s="208">
        <v>8.2753131020072242E-16</v>
      </c>
      <c r="E81" s="208">
        <v>9.2681112225955752E-16</v>
      </c>
      <c r="F81" s="208">
        <v>3.3579366226499013E-14</v>
      </c>
      <c r="G81" s="208">
        <v>2.6075565242014155E-16</v>
      </c>
      <c r="H81" s="208">
        <v>0.34532880653979653</v>
      </c>
      <c r="I81" s="208">
        <v>3.2148058584420252</v>
      </c>
      <c r="J81" s="208">
        <v>4.5654999744485938</v>
      </c>
      <c r="K81" s="208">
        <v>0.74620825585819106</v>
      </c>
      <c r="L81" s="208">
        <v>1.121822879869748</v>
      </c>
      <c r="M81" s="208">
        <v>5.7186876576141863</v>
      </c>
      <c r="N81" s="208">
        <v>1.5533313418507708</v>
      </c>
      <c r="O81" s="208">
        <v>9.1384048157386544E-2</v>
      </c>
      <c r="P81" s="208">
        <v>9.1384048157384906E-2</v>
      </c>
      <c r="Q81" s="208">
        <v>0</v>
      </c>
    </row>
    <row r="82" spans="1:17" x14ac:dyDescent="0.25">
      <c r="A82" s="154" t="s">
        <v>30</v>
      </c>
      <c r="B82" s="208">
        <v>354.7553162240086</v>
      </c>
      <c r="C82" s="208">
        <v>219.44541360130899</v>
      </c>
      <c r="D82" s="208">
        <v>302.83482177846111</v>
      </c>
      <c r="E82" s="208">
        <v>416.23193500792587</v>
      </c>
      <c r="F82" s="208">
        <v>519.45308354878057</v>
      </c>
      <c r="G82" s="208">
        <v>393.33095004531646</v>
      </c>
      <c r="H82" s="208">
        <v>330.90885268777123</v>
      </c>
      <c r="I82" s="208">
        <v>449.7768059183129</v>
      </c>
      <c r="J82" s="208">
        <v>515.14456503452561</v>
      </c>
      <c r="K82" s="208">
        <v>398.49831824099641</v>
      </c>
      <c r="L82" s="208">
        <v>288.90084982887731</v>
      </c>
      <c r="M82" s="208">
        <v>278.42356088557739</v>
      </c>
      <c r="N82" s="208">
        <v>177.16848536226459</v>
      </c>
      <c r="O82" s="208">
        <v>138.79316471658808</v>
      </c>
      <c r="P82" s="208">
        <v>110.00321565832364</v>
      </c>
      <c r="Q82" s="208">
        <v>153.98362402157125</v>
      </c>
    </row>
    <row r="83" spans="1:17" x14ac:dyDescent="0.25">
      <c r="A83" s="154" t="s">
        <v>29</v>
      </c>
      <c r="B83" s="208">
        <v>4.5358507567642379</v>
      </c>
      <c r="C83" s="208">
        <v>16.417798019052295</v>
      </c>
      <c r="D83" s="208">
        <v>17.716013487360886</v>
      </c>
      <c r="E83" s="208">
        <v>31.45360109298052</v>
      </c>
      <c r="F83" s="208">
        <v>34.418945830862967</v>
      </c>
      <c r="G83" s="208">
        <v>139.86215730927816</v>
      </c>
      <c r="H83" s="208">
        <v>25.452981685232029</v>
      </c>
      <c r="I83" s="208">
        <v>35.082627489764292</v>
      </c>
      <c r="J83" s="208">
        <v>76.256783889507773</v>
      </c>
      <c r="K83" s="208">
        <v>350.29941743180927</v>
      </c>
      <c r="L83" s="208">
        <v>527.49033467116521</v>
      </c>
      <c r="M83" s="208">
        <v>621.55118561449012</v>
      </c>
      <c r="N83" s="208">
        <v>583.17885966364497</v>
      </c>
      <c r="O83" s="208">
        <v>380.33641078503865</v>
      </c>
      <c r="P83" s="208">
        <v>459.81769716508717</v>
      </c>
      <c r="Q83" s="208">
        <v>618.71371832571185</v>
      </c>
    </row>
    <row r="84" spans="1:17" x14ac:dyDescent="0.25">
      <c r="A84" s="154" t="s">
        <v>27</v>
      </c>
      <c r="B84" s="208">
        <v>3561.6847197216225</v>
      </c>
      <c r="C84" s="208">
        <v>3966.0635104633493</v>
      </c>
      <c r="D84" s="208">
        <v>3599.4305373364937</v>
      </c>
      <c r="E84" s="208">
        <v>4036.5026941470296</v>
      </c>
      <c r="F84" s="208">
        <v>3721.7021430467903</v>
      </c>
      <c r="G84" s="208">
        <v>4121.8261234320116</v>
      </c>
      <c r="H84" s="208">
        <v>3693.9676607805586</v>
      </c>
      <c r="I84" s="208">
        <v>3465.2655597526959</v>
      </c>
      <c r="J84" s="208">
        <v>3490.094104928974</v>
      </c>
      <c r="K84" s="208">
        <v>2724.302245871354</v>
      </c>
      <c r="L84" s="208">
        <v>2821.2357997821236</v>
      </c>
      <c r="M84" s="208">
        <v>2518.8904900517809</v>
      </c>
      <c r="N84" s="208">
        <v>2688.0446894745933</v>
      </c>
      <c r="O84" s="208">
        <v>2822.9369431412729</v>
      </c>
      <c r="P84" s="208">
        <v>2733.6214295705945</v>
      </c>
      <c r="Q84" s="208">
        <v>2403.9607688528458</v>
      </c>
    </row>
    <row r="85" spans="1:17" x14ac:dyDescent="0.25">
      <c r="A85" s="154" t="s">
        <v>87</v>
      </c>
      <c r="B85" s="208">
        <v>0.12283524192829857</v>
      </c>
      <c r="C85" s="208">
        <v>5.6117374136318858</v>
      </c>
      <c r="D85" s="208">
        <v>4.7077579376923619</v>
      </c>
      <c r="E85" s="208">
        <v>40.003489617340186</v>
      </c>
      <c r="F85" s="208">
        <v>105.89090612458909</v>
      </c>
      <c r="G85" s="208">
        <v>226.23803786695854</v>
      </c>
      <c r="H85" s="208">
        <v>189.92134791500919</v>
      </c>
      <c r="I85" s="208">
        <v>42.031834440235976</v>
      </c>
      <c r="J85" s="208">
        <v>210.4082355310419</v>
      </c>
      <c r="K85" s="208">
        <v>205.80071792650841</v>
      </c>
      <c r="L85" s="208">
        <v>264.07361412521823</v>
      </c>
      <c r="M85" s="208">
        <v>387.39977300877422</v>
      </c>
      <c r="N85" s="208">
        <v>376.17048844119506</v>
      </c>
      <c r="O85" s="208">
        <v>437.90610879661637</v>
      </c>
      <c r="P85" s="208">
        <v>346.5810850817478</v>
      </c>
      <c r="Q85" s="208">
        <v>521.3020256053677</v>
      </c>
    </row>
    <row r="86" spans="1:17" x14ac:dyDescent="0.25">
      <c r="A86" s="152" t="s">
        <v>222</v>
      </c>
      <c r="B86" s="261">
        <v>309.90158327415458</v>
      </c>
      <c r="C86" s="261">
        <v>334.9550964181156</v>
      </c>
      <c r="D86" s="261">
        <v>342.03904481169468</v>
      </c>
      <c r="E86" s="261">
        <v>362.21227763430204</v>
      </c>
      <c r="F86" s="261">
        <v>368.92708987903808</v>
      </c>
      <c r="G86" s="261">
        <v>418.07980930803427</v>
      </c>
      <c r="H86" s="261">
        <v>383.37507420440852</v>
      </c>
      <c r="I86" s="261">
        <v>393.39674127880653</v>
      </c>
      <c r="J86" s="261">
        <v>419.19012342916341</v>
      </c>
      <c r="K86" s="261">
        <v>352.19589893762083</v>
      </c>
      <c r="L86" s="261">
        <v>378.85501790745383</v>
      </c>
      <c r="M86" s="261">
        <v>356.51651886128121</v>
      </c>
      <c r="N86" s="261">
        <v>365.58253980157463</v>
      </c>
      <c r="O86" s="261">
        <v>362.04797177704273</v>
      </c>
      <c r="P86" s="261">
        <v>366.19227768216638</v>
      </c>
      <c r="Q86" s="261">
        <v>345.94976037149394</v>
      </c>
    </row>
    <row r="87" spans="1:17" x14ac:dyDescent="0.25">
      <c r="A87" s="156" t="s">
        <v>208</v>
      </c>
      <c r="B87" s="204">
        <v>659.88600789003499</v>
      </c>
      <c r="C87" s="204">
        <v>711.44183804677743</v>
      </c>
      <c r="D87" s="204">
        <v>681.99912209151137</v>
      </c>
      <c r="E87" s="204">
        <v>778.59933770537691</v>
      </c>
      <c r="F87" s="204">
        <v>769.45037186186744</v>
      </c>
      <c r="G87" s="204">
        <v>861.92776149656765</v>
      </c>
      <c r="H87" s="204">
        <v>730.48869813687566</v>
      </c>
      <c r="I87" s="204">
        <v>747.42328577271769</v>
      </c>
      <c r="J87" s="204">
        <v>860.22841100054075</v>
      </c>
      <c r="K87" s="204">
        <v>682.98245229777285</v>
      </c>
      <c r="L87" s="204">
        <v>757.91637724331576</v>
      </c>
      <c r="M87" s="204">
        <v>763.19157032511634</v>
      </c>
      <c r="N87" s="204">
        <v>765.43629171874932</v>
      </c>
      <c r="O87" s="204">
        <v>768.39972563164906</v>
      </c>
      <c r="P87" s="204">
        <v>769.42450769926063</v>
      </c>
      <c r="Q87" s="204">
        <v>739.24353576076817</v>
      </c>
    </row>
    <row r="88" spans="1:17" x14ac:dyDescent="0.25">
      <c r="A88" s="152" t="s">
        <v>221</v>
      </c>
      <c r="B88" s="261">
        <v>355.59572875599156</v>
      </c>
      <c r="C88" s="261">
        <v>384.97785619611597</v>
      </c>
      <c r="D88" s="261">
        <v>348.15894841670314</v>
      </c>
      <c r="E88" s="261">
        <v>421.41669525708272</v>
      </c>
      <c r="F88" s="261">
        <v>410.52847655028626</v>
      </c>
      <c r="G88" s="261">
        <v>455.14270636945105</v>
      </c>
      <c r="H88" s="261">
        <v>361.2412227291976</v>
      </c>
      <c r="I88" s="261">
        <v>371.00142935413555</v>
      </c>
      <c r="J88" s="261">
        <v>456.3516812853353</v>
      </c>
      <c r="K88" s="261">
        <v>343.93181662786401</v>
      </c>
      <c r="L88" s="261">
        <v>397.0026508066739</v>
      </c>
      <c r="M88" s="261">
        <v>417.15049089747754</v>
      </c>
      <c r="N88" s="261">
        <v>405.3572990311493</v>
      </c>
      <c r="O88" s="261">
        <v>420.51374574347574</v>
      </c>
      <c r="P88" s="261">
        <v>417.66825878827791</v>
      </c>
      <c r="Q88" s="261">
        <v>404.01579309320579</v>
      </c>
    </row>
    <row r="89" spans="1:17" x14ac:dyDescent="0.25">
      <c r="A89" s="154" t="s">
        <v>34</v>
      </c>
      <c r="B89" s="83">
        <v>1.9389118540026475</v>
      </c>
      <c r="C89" s="83">
        <v>1.9976842342231136</v>
      </c>
      <c r="D89" s="83">
        <v>2.5473160205511531</v>
      </c>
      <c r="E89" s="83">
        <v>2.7247985735245668</v>
      </c>
      <c r="F89" s="83">
        <v>1.3439561554965409</v>
      </c>
      <c r="G89" s="83">
        <v>0.98450978831452263</v>
      </c>
      <c r="H89" s="83">
        <v>0.47109117210646206</v>
      </c>
      <c r="I89" s="83">
        <v>1.4105150727559195</v>
      </c>
      <c r="J89" s="83">
        <v>3.5934824395576674</v>
      </c>
      <c r="K89" s="83">
        <v>1.4475379723319453</v>
      </c>
      <c r="L89" s="83">
        <v>0.81974905912088047</v>
      </c>
      <c r="M89" s="83">
        <v>1.7075688841797616</v>
      </c>
      <c r="N89" s="83">
        <v>2.5050889990014675</v>
      </c>
      <c r="O89" s="83">
        <v>2.1812924037376358</v>
      </c>
      <c r="P89" s="83">
        <v>1.1966501537964467</v>
      </c>
      <c r="Q89" s="83">
        <v>0</v>
      </c>
    </row>
    <row r="90" spans="1:17" x14ac:dyDescent="0.25">
      <c r="A90" s="154" t="s">
        <v>31</v>
      </c>
      <c r="B90" s="208">
        <v>55.54007711056893</v>
      </c>
      <c r="C90" s="208">
        <v>47.216262047508224</v>
      </c>
      <c r="D90" s="208">
        <v>66.468484532350303</v>
      </c>
      <c r="E90" s="208">
        <v>49.137074158143811</v>
      </c>
      <c r="F90" s="208">
        <v>23.806101210487391</v>
      </c>
      <c r="G90" s="208">
        <v>21.400676148279562</v>
      </c>
      <c r="H90" s="208">
        <v>10.674244743082269</v>
      </c>
      <c r="I90" s="208">
        <v>19.848134882505235</v>
      </c>
      <c r="J90" s="208">
        <v>19.558623886779571</v>
      </c>
      <c r="K90" s="208">
        <v>16.658984411637608</v>
      </c>
      <c r="L90" s="208">
        <v>13.043299520460579</v>
      </c>
      <c r="M90" s="208">
        <v>3.9715547458640623</v>
      </c>
      <c r="N90" s="208">
        <v>1.0439907990267321</v>
      </c>
      <c r="O90" s="208">
        <v>2.0314072120055338</v>
      </c>
      <c r="P90" s="208">
        <v>2.0647551389343977</v>
      </c>
      <c r="Q90" s="208">
        <v>3.3173221958907537</v>
      </c>
    </row>
    <row r="91" spans="1:17" x14ac:dyDescent="0.25">
      <c r="A91" s="154" t="s">
        <v>126</v>
      </c>
      <c r="B91" s="208">
        <v>28.146538315911773</v>
      </c>
      <c r="C91" s="208">
        <v>37.479075340373875</v>
      </c>
      <c r="D91" s="208">
        <v>23.045659176231432</v>
      </c>
      <c r="E91" s="208">
        <v>21.316325526583164</v>
      </c>
      <c r="F91" s="208">
        <v>15.100145431257957</v>
      </c>
      <c r="G91" s="208">
        <v>32.080762161184794</v>
      </c>
      <c r="H91" s="208">
        <v>31.834196313382392</v>
      </c>
      <c r="I91" s="208">
        <v>25.618664619981892</v>
      </c>
      <c r="J91" s="208">
        <v>22.337440119519123</v>
      </c>
      <c r="K91" s="208">
        <v>33.517767465619173</v>
      </c>
      <c r="L91" s="208">
        <v>22.541057919188056</v>
      </c>
      <c r="M91" s="208">
        <v>12.751749407236435</v>
      </c>
      <c r="N91" s="208">
        <v>27.817643960172603</v>
      </c>
      <c r="O91" s="208">
        <v>16.517560153020931</v>
      </c>
      <c r="P91" s="208">
        <v>14.117521815022231</v>
      </c>
      <c r="Q91" s="208">
        <v>16.680987379822341</v>
      </c>
    </row>
    <row r="92" spans="1:17" x14ac:dyDescent="0.25">
      <c r="A92" s="154" t="s">
        <v>30</v>
      </c>
      <c r="B92" s="208">
        <v>7.9096785229135289</v>
      </c>
      <c r="C92" s="208">
        <v>7.7091171350881886</v>
      </c>
      <c r="D92" s="208">
        <v>5.1219827469090617</v>
      </c>
      <c r="E92" s="208">
        <v>0</v>
      </c>
      <c r="F92" s="208">
        <v>1.8209542391374185</v>
      </c>
      <c r="G92" s="208">
        <v>5.0181331024224072</v>
      </c>
      <c r="H92" s="208">
        <v>5.9203792057934823</v>
      </c>
      <c r="I92" s="208">
        <v>6.8770438684774327</v>
      </c>
      <c r="J92" s="208">
        <v>5.8737553916458921E-2</v>
      </c>
      <c r="K92" s="208">
        <v>7.6234145166759273</v>
      </c>
      <c r="L92" s="208">
        <v>0</v>
      </c>
      <c r="M92" s="208">
        <v>0.53131926815417385</v>
      </c>
      <c r="N92" s="208">
        <v>0.47234339604591957</v>
      </c>
      <c r="O92" s="208">
        <v>1.8907862909606903</v>
      </c>
      <c r="P92" s="208">
        <v>0.80770486138094111</v>
      </c>
      <c r="Q92" s="208">
        <v>1.4293017710575766</v>
      </c>
    </row>
    <row r="93" spans="1:17" x14ac:dyDescent="0.25">
      <c r="A93" s="154" t="s">
        <v>27</v>
      </c>
      <c r="B93" s="208">
        <v>262.06052295259462</v>
      </c>
      <c r="C93" s="208">
        <v>290.5757174389226</v>
      </c>
      <c r="D93" s="208">
        <v>250.97550594066109</v>
      </c>
      <c r="E93" s="208">
        <v>348.23849699883118</v>
      </c>
      <c r="F93" s="208">
        <v>368.45731951390684</v>
      </c>
      <c r="G93" s="208">
        <v>395.65862516924977</v>
      </c>
      <c r="H93" s="208">
        <v>312.34131129483296</v>
      </c>
      <c r="I93" s="208">
        <v>317.24707091041495</v>
      </c>
      <c r="J93" s="208">
        <v>410.80339728556237</v>
      </c>
      <c r="K93" s="208">
        <v>284.6841122615993</v>
      </c>
      <c r="L93" s="208">
        <v>360.59854430790438</v>
      </c>
      <c r="M93" s="208">
        <v>398.18829859204317</v>
      </c>
      <c r="N93" s="208">
        <v>373.51823187690258</v>
      </c>
      <c r="O93" s="208">
        <v>397.89269968375089</v>
      </c>
      <c r="P93" s="208">
        <v>399.48162681914397</v>
      </c>
      <c r="Q93" s="208">
        <v>382.58818174643511</v>
      </c>
    </row>
    <row r="94" spans="1:17" x14ac:dyDescent="0.25">
      <c r="A94" s="149" t="s">
        <v>220</v>
      </c>
      <c r="B94" s="262">
        <v>304.2902791340432</v>
      </c>
      <c r="C94" s="262">
        <v>326.46398185066153</v>
      </c>
      <c r="D94" s="262">
        <v>333.84017367480834</v>
      </c>
      <c r="E94" s="262">
        <v>357.1826424482943</v>
      </c>
      <c r="F94" s="262">
        <v>358.9218953115813</v>
      </c>
      <c r="G94" s="262">
        <v>406.78505512711661</v>
      </c>
      <c r="H94" s="262">
        <v>369.24747540767817</v>
      </c>
      <c r="I94" s="262">
        <v>376.42185641858197</v>
      </c>
      <c r="J94" s="262">
        <v>403.87672971520556</v>
      </c>
      <c r="K94" s="262">
        <v>339.05063566990907</v>
      </c>
      <c r="L94" s="262">
        <v>360.91372643664204</v>
      </c>
      <c r="M94" s="262">
        <v>346.04107942763875</v>
      </c>
      <c r="N94" s="262">
        <v>360.07899268760008</v>
      </c>
      <c r="O94" s="262">
        <v>347.8859798881731</v>
      </c>
      <c r="P94" s="262">
        <v>351.75624891098278</v>
      </c>
      <c r="Q94" s="262">
        <v>335.22774266756227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37</v>
      </c>
      <c r="B97" s="96">
        <v>4716.7169276190834</v>
      </c>
      <c r="C97" s="96">
        <v>4735.1139673077823</v>
      </c>
      <c r="D97" s="96">
        <v>4630.5888387901277</v>
      </c>
      <c r="E97" s="96">
        <v>4621.1705598445415</v>
      </c>
      <c r="F97" s="96">
        <v>4661.2453913097588</v>
      </c>
      <c r="G97" s="96">
        <v>4644.016267766393</v>
      </c>
      <c r="H97" s="96">
        <v>4707.3033470159844</v>
      </c>
      <c r="I97" s="96">
        <v>4911.0453577817543</v>
      </c>
      <c r="J97" s="96">
        <v>4671.5762740549781</v>
      </c>
      <c r="K97" s="96">
        <v>4000.4000385658069</v>
      </c>
      <c r="L97" s="96">
        <v>4176.6430996391782</v>
      </c>
      <c r="M97" s="96">
        <v>4343.4028400409616</v>
      </c>
      <c r="N97" s="96">
        <v>4211.7874304611978</v>
      </c>
      <c r="O97" s="96">
        <v>3966.5509821785267</v>
      </c>
      <c r="P97" s="96">
        <v>3975.2500964478995</v>
      </c>
      <c r="Q97" s="96">
        <v>4106.5969885730092</v>
      </c>
    </row>
    <row r="98" spans="1:17" x14ac:dyDescent="0.25">
      <c r="A98" s="132" t="s">
        <v>84</v>
      </c>
      <c r="B98" s="160">
        <v>36.857138025270707</v>
      </c>
      <c r="C98" s="160">
        <v>37.396458003100939</v>
      </c>
      <c r="D98" s="160">
        <v>36.564277192164283</v>
      </c>
      <c r="E98" s="160">
        <v>36.554765548326323</v>
      </c>
      <c r="F98" s="160">
        <v>36.95440079858821</v>
      </c>
      <c r="G98" s="160">
        <v>36.874978323978262</v>
      </c>
      <c r="H98" s="160">
        <v>37.008533007901939</v>
      </c>
      <c r="I98" s="160">
        <v>38.567592207613174</v>
      </c>
      <c r="J98" s="160">
        <v>36.529876686471241</v>
      </c>
      <c r="K98" s="160">
        <v>31.068816656174949</v>
      </c>
      <c r="L98" s="160">
        <v>32.505627119182954</v>
      </c>
      <c r="M98" s="160">
        <v>33.880324332623417</v>
      </c>
      <c r="N98" s="160">
        <v>32.847680498142957</v>
      </c>
      <c r="O98" s="160">
        <v>30.973744718441068</v>
      </c>
      <c r="P98" s="160">
        <v>30.65576375076666</v>
      </c>
      <c r="Q98" s="160">
        <v>31.702244633835523</v>
      </c>
    </row>
    <row r="99" spans="1:17" x14ac:dyDescent="0.25">
      <c r="A99" s="76" t="s">
        <v>83</v>
      </c>
      <c r="B99" s="159">
        <v>9.9052011952063896</v>
      </c>
      <c r="C99" s="159">
        <v>10.049865573271999</v>
      </c>
      <c r="D99" s="159">
        <v>9.8245737507145492</v>
      </c>
      <c r="E99" s="159">
        <v>9.8197172182081793</v>
      </c>
      <c r="F99" s="159">
        <v>9.9283497508665448</v>
      </c>
      <c r="G99" s="159">
        <v>9.9068792841187534</v>
      </c>
      <c r="H99" s="159">
        <v>9.9425327377713355</v>
      </c>
      <c r="I99" s="159">
        <v>10.35925463694182</v>
      </c>
      <c r="J99" s="159">
        <v>9.8131502428836725</v>
      </c>
      <c r="K99" s="159">
        <v>8.3479450889490074</v>
      </c>
      <c r="L99" s="159">
        <v>8.7333752334291432</v>
      </c>
      <c r="M99" s="159">
        <v>9.1024676445607522</v>
      </c>
      <c r="N99" s="159">
        <v>8.8253320385698242</v>
      </c>
      <c r="O99" s="159">
        <v>8.3192512732905861</v>
      </c>
      <c r="P99" s="159">
        <v>8.2371376619972345</v>
      </c>
      <c r="Q99" s="159">
        <v>8.5166044574689455</v>
      </c>
    </row>
    <row r="100" spans="1:17" x14ac:dyDescent="0.25">
      <c r="A100" s="76" t="s">
        <v>82</v>
      </c>
      <c r="B100" s="159">
        <v>105.88006511462511</v>
      </c>
      <c r="C100" s="159">
        <v>107.43077514347529</v>
      </c>
      <c r="D100" s="159">
        <v>105.04850520332407</v>
      </c>
      <c r="E100" s="159">
        <v>105.03284321981732</v>
      </c>
      <c r="F100" s="159">
        <v>106.174634278128</v>
      </c>
      <c r="G100" s="159">
        <v>105.94711496960976</v>
      </c>
      <c r="H100" s="159">
        <v>106.33199027275225</v>
      </c>
      <c r="I100" s="159">
        <v>110.82222558213694</v>
      </c>
      <c r="J100" s="159">
        <v>104.9607270881703</v>
      </c>
      <c r="K100" s="159">
        <v>89.260327336025242</v>
      </c>
      <c r="L100" s="159">
        <v>93.391457317711399</v>
      </c>
      <c r="M100" s="159">
        <v>97.342354114736793</v>
      </c>
      <c r="N100" s="159">
        <v>94.373920133564539</v>
      </c>
      <c r="O100" s="159">
        <v>89.003150454250218</v>
      </c>
      <c r="P100" s="159">
        <v>88.072735998608294</v>
      </c>
      <c r="Q100" s="159">
        <v>91.087954087767656</v>
      </c>
    </row>
    <row r="101" spans="1:17" x14ac:dyDescent="0.25">
      <c r="A101" s="76" t="s">
        <v>81</v>
      </c>
      <c r="B101" s="159">
        <v>29.33920080470843</v>
      </c>
      <c r="C101" s="159">
        <v>29.767919072221233</v>
      </c>
      <c r="D101" s="159">
        <v>29.101933971874303</v>
      </c>
      <c r="E101" s="159">
        <v>29.089405641011101</v>
      </c>
      <c r="F101" s="159">
        <v>29.410180539586005</v>
      </c>
      <c r="G101" s="159">
        <v>29.346686737911782</v>
      </c>
      <c r="H101" s="159">
        <v>29.452485003898769</v>
      </c>
      <c r="I101" s="159">
        <v>30.688646263722887</v>
      </c>
      <c r="J101" s="159">
        <v>29.069855950379459</v>
      </c>
      <c r="K101" s="159">
        <v>24.727956189585608</v>
      </c>
      <c r="L101" s="159">
        <v>25.870170445493873</v>
      </c>
      <c r="M101" s="159">
        <v>26.963705850200242</v>
      </c>
      <c r="N101" s="159">
        <v>26.142521114163756</v>
      </c>
      <c r="O101" s="159">
        <v>24.645502523786909</v>
      </c>
      <c r="P101" s="159">
        <v>24.399584179108384</v>
      </c>
      <c r="Q101" s="159">
        <v>25.228793793443511</v>
      </c>
    </row>
    <row r="102" spans="1:17" x14ac:dyDescent="0.25">
      <c r="A102" s="129" t="s">
        <v>80</v>
      </c>
      <c r="B102" s="158">
        <v>52.512176504439111</v>
      </c>
      <c r="C102" s="158">
        <v>53.068716158497459</v>
      </c>
      <c r="D102" s="158">
        <v>51.895447743086081</v>
      </c>
      <c r="E102" s="158">
        <v>51.855708701475663</v>
      </c>
      <c r="F102" s="158">
        <v>52.428623648192868</v>
      </c>
      <c r="G102" s="158">
        <v>52.316142717694014</v>
      </c>
      <c r="H102" s="158">
        <v>52.513966941221213</v>
      </c>
      <c r="I102" s="158">
        <v>54.730258547125871</v>
      </c>
      <c r="J102" s="158">
        <v>51.842985880790124</v>
      </c>
      <c r="K102" s="158">
        <v>44.095067753850252</v>
      </c>
      <c r="L102" s="158">
        <v>46.130471411353696</v>
      </c>
      <c r="M102" s="158">
        <v>48.07984731618901</v>
      </c>
      <c r="N102" s="158">
        <v>46.717691008007037</v>
      </c>
      <c r="O102" s="158">
        <v>44.023808908600309</v>
      </c>
      <c r="P102" s="158">
        <v>43.587138415738835</v>
      </c>
      <c r="Q102" s="158">
        <v>44.972540523404696</v>
      </c>
    </row>
    <row r="103" spans="1:17" x14ac:dyDescent="0.25">
      <c r="A103" s="92" t="s">
        <v>126</v>
      </c>
      <c r="B103" s="91">
        <v>8.0174035527786014</v>
      </c>
      <c r="C103" s="91">
        <v>8.6845476917891808</v>
      </c>
      <c r="D103" s="91">
        <v>8.4456666466725867</v>
      </c>
      <c r="E103" s="91">
        <v>8.4726162223712418</v>
      </c>
      <c r="F103" s="91">
        <v>8.5705887197993711</v>
      </c>
      <c r="G103" s="91">
        <v>8.5480679034058991</v>
      </c>
      <c r="H103" s="91">
        <v>8.4876423288181115</v>
      </c>
      <c r="I103" s="91">
        <v>8.8121397977711897</v>
      </c>
      <c r="J103" s="91">
        <v>8.3468867252487389</v>
      </c>
      <c r="K103" s="91">
        <v>7.1085342589630507</v>
      </c>
      <c r="L103" s="91">
        <v>7.4408166354096217</v>
      </c>
      <c r="M103" s="91">
        <v>7.7569349596504731</v>
      </c>
      <c r="N103" s="91">
        <v>7.2574870693865465</v>
      </c>
      <c r="O103" s="91">
        <v>6.9399571889434801</v>
      </c>
      <c r="P103" s="91">
        <v>6.8796989554919321</v>
      </c>
      <c r="Q103" s="91">
        <v>7.3560525634837717</v>
      </c>
    </row>
    <row r="104" spans="1:17" x14ac:dyDescent="0.25">
      <c r="A104" s="92" t="s">
        <v>27</v>
      </c>
      <c r="B104" s="91">
        <v>14.573311074869979</v>
      </c>
      <c r="C104" s="91">
        <v>14.780174003314494</v>
      </c>
      <c r="D104" s="91">
        <v>14.41298447116235</v>
      </c>
      <c r="E104" s="91">
        <v>14.339591796335515</v>
      </c>
      <c r="F104" s="91">
        <v>14.531293519803816</v>
      </c>
      <c r="G104" s="91">
        <v>14.490540969580016</v>
      </c>
      <c r="H104" s="91">
        <v>14.648112080028699</v>
      </c>
      <c r="I104" s="91">
        <v>15.19544515668713</v>
      </c>
      <c r="J104" s="91">
        <v>14.427992027339055</v>
      </c>
      <c r="K104" s="91">
        <v>12.315818366147329</v>
      </c>
      <c r="L104" s="91">
        <v>12.865627288949783</v>
      </c>
      <c r="M104" s="91">
        <v>13.401887855136245</v>
      </c>
      <c r="N104" s="91">
        <v>13.019742810280599</v>
      </c>
      <c r="O104" s="91">
        <v>12.1336733424989</v>
      </c>
      <c r="P104" s="91">
        <v>12.0854331602199</v>
      </c>
      <c r="Q104" s="91">
        <v>12.458199614457282</v>
      </c>
    </row>
    <row r="105" spans="1:17" x14ac:dyDescent="0.25">
      <c r="A105" s="92" t="s">
        <v>127</v>
      </c>
      <c r="B105" s="91">
        <v>0</v>
      </c>
      <c r="C105" s="91">
        <v>0</v>
      </c>
      <c r="D105" s="91">
        <v>0</v>
      </c>
      <c r="E105" s="91">
        <v>6.238767236278954E-2</v>
      </c>
      <c r="F105" s="91">
        <v>4.2762702694136061E-2</v>
      </c>
      <c r="G105" s="91">
        <v>6.730339434256627E-2</v>
      </c>
      <c r="H105" s="91">
        <v>4.6023500907156345E-2</v>
      </c>
      <c r="I105" s="91">
        <v>5.9934630342861943E-2</v>
      </c>
      <c r="J105" s="91">
        <v>6.8178887458876222E-2</v>
      </c>
      <c r="K105" s="91">
        <v>0.10454438982752251</v>
      </c>
      <c r="L105" s="91">
        <v>0.10953203078519663</v>
      </c>
      <c r="M105" s="91">
        <v>0.1140651920144909</v>
      </c>
      <c r="N105" s="91">
        <v>4.5931679182964667E-2</v>
      </c>
      <c r="O105" s="91">
        <v>7.1067067690272195E-3</v>
      </c>
      <c r="P105" s="91">
        <v>6.8625847622670964E-3</v>
      </c>
      <c r="Q105" s="91">
        <v>6.8562769090962693E-3</v>
      </c>
    </row>
    <row r="106" spans="1:17" x14ac:dyDescent="0.25">
      <c r="A106" s="92" t="s">
        <v>22</v>
      </c>
      <c r="B106" s="157">
        <v>29.921461876790524</v>
      </c>
      <c r="C106" s="157">
        <v>29.603994463393793</v>
      </c>
      <c r="D106" s="157">
        <v>29.036796625251146</v>
      </c>
      <c r="E106" s="157">
        <v>28.981113010406112</v>
      </c>
      <c r="F106" s="157">
        <v>29.283978705895539</v>
      </c>
      <c r="G106" s="157">
        <v>29.210230450365522</v>
      </c>
      <c r="H106" s="157">
        <v>29.332189031467266</v>
      </c>
      <c r="I106" s="157">
        <v>30.662738962324667</v>
      </c>
      <c r="J106" s="157">
        <v>28.999928240743472</v>
      </c>
      <c r="K106" s="157">
        <v>24.566170738912344</v>
      </c>
      <c r="L106" s="157">
        <v>25.714495456209093</v>
      </c>
      <c r="M106" s="157">
        <v>26.8069593093878</v>
      </c>
      <c r="N106" s="157">
        <v>26.394529449156934</v>
      </c>
      <c r="O106" s="157">
        <v>24.943071670388907</v>
      </c>
      <c r="P106" s="157">
        <v>24.615143715264743</v>
      </c>
      <c r="Q106" s="157">
        <v>25.151432068554524</v>
      </c>
    </row>
    <row r="107" spans="1:17" x14ac:dyDescent="0.25">
      <c r="A107" s="156" t="s">
        <v>207</v>
      </c>
      <c r="B107" s="204">
        <v>3384.2000913545921</v>
      </c>
      <c r="C107" s="204">
        <v>3389.49028461442</v>
      </c>
      <c r="D107" s="204">
        <v>3284.9106993693877</v>
      </c>
      <c r="E107" s="204">
        <v>3349.6174361080803</v>
      </c>
      <c r="F107" s="204">
        <v>3343.6380038002289</v>
      </c>
      <c r="G107" s="204">
        <v>3369.3446215609119</v>
      </c>
      <c r="H107" s="204">
        <v>3355.693915752086</v>
      </c>
      <c r="I107" s="204">
        <v>3495.9334098035915</v>
      </c>
      <c r="J107" s="204">
        <v>3358.1792433730143</v>
      </c>
      <c r="K107" s="204">
        <v>2842.340971477402</v>
      </c>
      <c r="L107" s="204">
        <v>3004.9968355456567</v>
      </c>
      <c r="M107" s="204">
        <v>3081.1098858718415</v>
      </c>
      <c r="N107" s="204">
        <v>3004.4325702462388</v>
      </c>
      <c r="O107" s="204">
        <v>2848.3498711244838</v>
      </c>
      <c r="P107" s="204">
        <v>2834.8938078326137</v>
      </c>
      <c r="Q107" s="204">
        <v>2903.1591612309662</v>
      </c>
    </row>
    <row r="108" spans="1:17" x14ac:dyDescent="0.25">
      <c r="A108" s="152" t="s">
        <v>219</v>
      </c>
      <c r="B108" s="151">
        <v>2919.3621413015239</v>
      </c>
      <c r="C108" s="151">
        <v>2920.9924014015091</v>
      </c>
      <c r="D108" s="151">
        <v>2808.6085631840151</v>
      </c>
      <c r="E108" s="151">
        <v>2912.7262235781805</v>
      </c>
      <c r="F108" s="151">
        <v>2880.5921627428279</v>
      </c>
      <c r="G108" s="151">
        <v>2931.6457297765205</v>
      </c>
      <c r="H108" s="151">
        <v>2869.2914185865329</v>
      </c>
      <c r="I108" s="151">
        <v>2983.8458556075816</v>
      </c>
      <c r="J108" s="151">
        <v>2892.689220553566</v>
      </c>
      <c r="K108" s="151">
        <v>2422.3602743406136</v>
      </c>
      <c r="L108" s="151">
        <v>2580.6474511811871</v>
      </c>
      <c r="M108" s="151">
        <v>2626.6314719830621</v>
      </c>
      <c r="N108" s="151">
        <v>2579.1110170373327</v>
      </c>
      <c r="O108" s="151">
        <v>2452.55695338238</v>
      </c>
      <c r="P108" s="151">
        <v>2426.4562871738208</v>
      </c>
      <c r="Q108" s="151">
        <v>2465.7155915833423</v>
      </c>
    </row>
    <row r="109" spans="1:17" x14ac:dyDescent="0.25">
      <c r="A109" s="154" t="s">
        <v>34</v>
      </c>
      <c r="B109" s="83">
        <v>22.389297166131499</v>
      </c>
      <c r="C109" s="83">
        <v>24.562706461145812</v>
      </c>
      <c r="D109" s="83">
        <v>8.2697185414156635</v>
      </c>
      <c r="E109" s="83">
        <v>7.5326422014853058</v>
      </c>
      <c r="F109" s="83">
        <v>8.0070742270085802</v>
      </c>
      <c r="G109" s="83">
        <v>5.7641483419022013</v>
      </c>
      <c r="H109" s="83">
        <v>7.4178132840819577</v>
      </c>
      <c r="I109" s="83">
        <v>2.1808746495076954</v>
      </c>
      <c r="J109" s="83">
        <v>4.1625484429754298</v>
      </c>
      <c r="K109" s="83">
        <v>5.8261252466758195</v>
      </c>
      <c r="L109" s="83">
        <v>5.7910754826897115</v>
      </c>
      <c r="M109" s="83">
        <v>2.2785870445019993</v>
      </c>
      <c r="N109" s="83">
        <v>1.2654148888259522</v>
      </c>
      <c r="O109" s="83">
        <v>3.206599303341152</v>
      </c>
      <c r="P109" s="83">
        <v>2.4249808316355459</v>
      </c>
      <c r="Q109" s="83">
        <v>0</v>
      </c>
    </row>
    <row r="110" spans="1:17" x14ac:dyDescent="0.25">
      <c r="A110" s="154" t="s">
        <v>31</v>
      </c>
      <c r="B110" s="208">
        <v>108.18513404057349</v>
      </c>
      <c r="C110" s="208">
        <v>111.23050637122789</v>
      </c>
      <c r="D110" s="208">
        <v>55.659639333418262</v>
      </c>
      <c r="E110" s="208">
        <v>66.668129024170284</v>
      </c>
      <c r="F110" s="208">
        <v>32.412906913742574</v>
      </c>
      <c r="G110" s="208">
        <v>29.300887231560612</v>
      </c>
      <c r="H110" s="208">
        <v>31.079496855066903</v>
      </c>
      <c r="I110" s="208">
        <v>26.711788927418777</v>
      </c>
      <c r="J110" s="208">
        <v>21.69486088246029</v>
      </c>
      <c r="K110" s="208">
        <v>14.169957917829899</v>
      </c>
      <c r="L110" s="208">
        <v>14.184852525885621</v>
      </c>
      <c r="M110" s="208">
        <v>13.971666209242063</v>
      </c>
      <c r="N110" s="208">
        <v>17.940448759741336</v>
      </c>
      <c r="O110" s="208">
        <v>17.133963470382845</v>
      </c>
      <c r="P110" s="208">
        <v>15.051111522252667</v>
      </c>
      <c r="Q110" s="208">
        <v>14.459284341144318</v>
      </c>
    </row>
    <row r="111" spans="1:17" x14ac:dyDescent="0.25">
      <c r="A111" s="154" t="s">
        <v>126</v>
      </c>
      <c r="B111" s="208">
        <v>67.762577615632395</v>
      </c>
      <c r="C111" s="208">
        <v>70.53748642688403</v>
      </c>
      <c r="D111" s="208">
        <v>70.372586820680482</v>
      </c>
      <c r="E111" s="208">
        <v>75.174950457554729</v>
      </c>
      <c r="F111" s="208">
        <v>66.009661988211349</v>
      </c>
      <c r="G111" s="208">
        <v>31.448165122916706</v>
      </c>
      <c r="H111" s="208">
        <v>36.703599706180128</v>
      </c>
      <c r="I111" s="208">
        <v>55.93129509484411</v>
      </c>
      <c r="J111" s="208">
        <v>18.822143522781889</v>
      </c>
      <c r="K111" s="208">
        <v>17.588161604527524</v>
      </c>
      <c r="L111" s="208">
        <v>9.8891581230858634</v>
      </c>
      <c r="M111" s="208">
        <v>7.438600442643212</v>
      </c>
      <c r="N111" s="208">
        <v>5.576304033987423</v>
      </c>
      <c r="O111" s="208">
        <v>6.9709095657136508</v>
      </c>
      <c r="P111" s="208">
        <v>3.686820402496191</v>
      </c>
      <c r="Q111" s="208">
        <v>5.8596663274624152</v>
      </c>
    </row>
    <row r="112" spans="1:17" x14ac:dyDescent="0.25">
      <c r="A112" s="154" t="s">
        <v>30</v>
      </c>
      <c r="B112" s="208">
        <v>29.061865013073618</v>
      </c>
      <c r="C112" s="208">
        <v>18.934793290107915</v>
      </c>
      <c r="D112" s="208">
        <v>32.045067485095281</v>
      </c>
      <c r="E112" s="208">
        <v>9.5679361354547634</v>
      </c>
      <c r="F112" s="208">
        <v>3.1414006581065985</v>
      </c>
      <c r="G112" s="208">
        <v>26.287918245670564</v>
      </c>
      <c r="H112" s="208">
        <v>18.612376635799535</v>
      </c>
      <c r="I112" s="208">
        <v>8.8363265000426203</v>
      </c>
      <c r="J112" s="208">
        <v>3.1745754105799948</v>
      </c>
      <c r="K112" s="208">
        <v>17.021247566613344</v>
      </c>
      <c r="L112" s="208">
        <v>0.3957002525060262</v>
      </c>
      <c r="M112" s="208">
        <v>0.39437675291449514</v>
      </c>
      <c r="N112" s="208">
        <v>0</v>
      </c>
      <c r="O112" s="208">
        <v>0.38503872014666363</v>
      </c>
      <c r="P112" s="208">
        <v>0</v>
      </c>
      <c r="Q112" s="208">
        <v>0</v>
      </c>
    </row>
    <row r="113" spans="1:17" x14ac:dyDescent="0.25">
      <c r="A113" s="154" t="s">
        <v>27</v>
      </c>
      <c r="B113" s="208">
        <v>2691.9632674661134</v>
      </c>
      <c r="C113" s="208">
        <v>2695.7269088521443</v>
      </c>
      <c r="D113" s="208">
        <v>2642.2615510034052</v>
      </c>
      <c r="E113" s="208">
        <v>2753.7825657595158</v>
      </c>
      <c r="F113" s="208">
        <v>2771.0211189557585</v>
      </c>
      <c r="G113" s="208">
        <v>2838.844610834471</v>
      </c>
      <c r="H113" s="208">
        <v>2775.4781321054047</v>
      </c>
      <c r="I113" s="208">
        <v>2890.1855704357686</v>
      </c>
      <c r="J113" s="208">
        <v>2844.8350922947675</v>
      </c>
      <c r="K113" s="208">
        <v>2367.7547820049667</v>
      </c>
      <c r="L113" s="208">
        <v>2550.3866647970199</v>
      </c>
      <c r="M113" s="208">
        <v>2602.5482415337606</v>
      </c>
      <c r="N113" s="208">
        <v>2554.3288493547775</v>
      </c>
      <c r="O113" s="208">
        <v>2424.8604423227962</v>
      </c>
      <c r="P113" s="208">
        <v>2405.2933744174366</v>
      </c>
      <c r="Q113" s="208">
        <v>2445.3966409147356</v>
      </c>
    </row>
    <row r="114" spans="1:17" x14ac:dyDescent="0.25">
      <c r="A114" s="152" t="s">
        <v>218</v>
      </c>
      <c r="B114" s="151">
        <v>464.83795005306831</v>
      </c>
      <c r="C114" s="151">
        <v>468.49788321291072</v>
      </c>
      <c r="D114" s="151">
        <v>476.30213618537198</v>
      </c>
      <c r="E114" s="151">
        <v>436.89121252989918</v>
      </c>
      <c r="F114" s="151">
        <v>463.04584105740184</v>
      </c>
      <c r="G114" s="151">
        <v>437.69889178439144</v>
      </c>
      <c r="H114" s="151">
        <v>486.4024971655524</v>
      </c>
      <c r="I114" s="151">
        <v>512.08755419600982</v>
      </c>
      <c r="J114" s="151">
        <v>465.49002281944865</v>
      </c>
      <c r="K114" s="151">
        <v>419.98069713678984</v>
      </c>
      <c r="L114" s="151">
        <v>424.34938436446834</v>
      </c>
      <c r="M114" s="151">
        <v>454.47841388877976</v>
      </c>
      <c r="N114" s="151">
        <v>425.32155320890627</v>
      </c>
      <c r="O114" s="151">
        <v>395.79291774210316</v>
      </c>
      <c r="P114" s="151">
        <v>408.4375206587921</v>
      </c>
      <c r="Q114" s="151">
        <v>437.44356964762335</v>
      </c>
    </row>
    <row r="115" spans="1:17" x14ac:dyDescent="0.25">
      <c r="A115" s="156" t="s">
        <v>206</v>
      </c>
      <c r="B115" s="204">
        <v>382.16569560434777</v>
      </c>
      <c r="C115" s="204">
        <v>386.20484893759539</v>
      </c>
      <c r="D115" s="204">
        <v>392.89724557215482</v>
      </c>
      <c r="E115" s="204">
        <v>357.0332660887799</v>
      </c>
      <c r="F115" s="204">
        <v>378.26640196303566</v>
      </c>
      <c r="G115" s="204">
        <v>358.34837953971027</v>
      </c>
      <c r="H115" s="204">
        <v>395.82100895363186</v>
      </c>
      <c r="I115" s="204">
        <v>415.40463483970024</v>
      </c>
      <c r="J115" s="204">
        <v>377.37937436246222</v>
      </c>
      <c r="K115" s="204">
        <v>340.87919053280172</v>
      </c>
      <c r="L115" s="204">
        <v>337.45241940902105</v>
      </c>
      <c r="M115" s="204">
        <v>373.64558392095108</v>
      </c>
      <c r="N115" s="204">
        <v>353.14148977378306</v>
      </c>
      <c r="O115" s="204">
        <v>324.74149138167724</v>
      </c>
      <c r="P115" s="204">
        <v>336.27366215043173</v>
      </c>
      <c r="Q115" s="204">
        <v>359.87748518121754</v>
      </c>
    </row>
    <row r="116" spans="1:17" x14ac:dyDescent="0.25">
      <c r="A116" s="156" t="s">
        <v>205</v>
      </c>
      <c r="B116" s="204">
        <v>365.37548603857272</v>
      </c>
      <c r="C116" s="204">
        <v>367.51894347183236</v>
      </c>
      <c r="D116" s="204">
        <v>360.02244274048002</v>
      </c>
      <c r="E116" s="204">
        <v>354.73434508528771</v>
      </c>
      <c r="F116" s="204">
        <v>357.53894242315243</v>
      </c>
      <c r="G116" s="204">
        <v>353.29230972125424</v>
      </c>
      <c r="H116" s="204">
        <v>357.53383519522902</v>
      </c>
      <c r="I116" s="204">
        <v>373.574230616308</v>
      </c>
      <c r="J116" s="204">
        <v>357.70869406831093</v>
      </c>
      <c r="K116" s="204">
        <v>307.06149734153234</v>
      </c>
      <c r="L116" s="204">
        <v>318.08714826341509</v>
      </c>
      <c r="M116" s="204">
        <v>330.61054146235284</v>
      </c>
      <c r="N116" s="204">
        <v>321.44227818952368</v>
      </c>
      <c r="O116" s="204">
        <v>298.67568294567207</v>
      </c>
      <c r="P116" s="204">
        <v>300.735702794178</v>
      </c>
      <c r="Q116" s="204">
        <v>312.01071611837074</v>
      </c>
    </row>
    <row r="117" spans="1:17" x14ac:dyDescent="0.25">
      <c r="A117" s="152" t="s">
        <v>217</v>
      </c>
      <c r="B117" s="151">
        <v>250.3673327321583</v>
      </c>
      <c r="C117" s="151">
        <v>251.1339578844067</v>
      </c>
      <c r="D117" s="151">
        <v>242.05751050701602</v>
      </c>
      <c r="E117" s="151">
        <v>246.91916942379012</v>
      </c>
      <c r="F117" s="151">
        <v>242.87828708610317</v>
      </c>
      <c r="G117" s="151">
        <v>244.56717619100914</v>
      </c>
      <c r="H117" s="151">
        <v>237.05420557741866</v>
      </c>
      <c r="I117" s="151">
        <v>247.07485035098918</v>
      </c>
      <c r="J117" s="151">
        <v>242.79297894668267</v>
      </c>
      <c r="K117" s="151">
        <v>203.28944226107907</v>
      </c>
      <c r="L117" s="151">
        <v>215.30701559615429</v>
      </c>
      <c r="M117" s="151">
        <v>217.79134541687873</v>
      </c>
      <c r="N117" s="151">
        <v>214.7494547243553</v>
      </c>
      <c r="O117" s="151">
        <v>200.45857276506305</v>
      </c>
      <c r="P117" s="151">
        <v>199.22278719546392</v>
      </c>
      <c r="Q117" s="151">
        <v>203.30717491024188</v>
      </c>
    </row>
    <row r="118" spans="1:17" x14ac:dyDescent="0.25">
      <c r="A118" s="154" t="s">
        <v>34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31</v>
      </c>
      <c r="B119" s="208">
        <v>1.1351421376964446</v>
      </c>
      <c r="C119" s="208">
        <v>0.82195931325536309</v>
      </c>
      <c r="D119" s="208">
        <v>0.26092403916574047</v>
      </c>
      <c r="E119" s="208">
        <v>1.1419568950488859</v>
      </c>
      <c r="F119" s="208">
        <v>0</v>
      </c>
      <c r="G119" s="208">
        <v>0</v>
      </c>
      <c r="H119" s="208">
        <v>0</v>
      </c>
      <c r="I119" s="208">
        <v>0.67546720493372125</v>
      </c>
      <c r="J119" s="208">
        <v>0.24913071065785256</v>
      </c>
      <c r="K119" s="208">
        <v>0.50872006431801398</v>
      </c>
      <c r="L119" s="208">
        <v>0</v>
      </c>
      <c r="M119" s="208">
        <v>0.39102088127762152</v>
      </c>
      <c r="N119" s="208">
        <v>0</v>
      </c>
      <c r="O119" s="208">
        <v>0.67108665385387989</v>
      </c>
      <c r="P119" s="208">
        <v>0.6816993935710961</v>
      </c>
      <c r="Q119" s="208">
        <v>0</v>
      </c>
    </row>
    <row r="120" spans="1:17" x14ac:dyDescent="0.25">
      <c r="A120" s="154" t="s">
        <v>126</v>
      </c>
      <c r="B120" s="208">
        <v>1.5985783428188969</v>
      </c>
      <c r="C120" s="208">
        <v>0</v>
      </c>
      <c r="D120" s="208">
        <v>0</v>
      </c>
      <c r="E120" s="208">
        <v>0</v>
      </c>
      <c r="F120" s="208">
        <v>2.6026556867276609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6.4820857000010765E-3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30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27</v>
      </c>
      <c r="B122" s="208">
        <v>247.63361225164297</v>
      </c>
      <c r="C122" s="208">
        <v>250.31199857115135</v>
      </c>
      <c r="D122" s="208">
        <v>241.79658646785029</v>
      </c>
      <c r="E122" s="208">
        <v>245.77721252874125</v>
      </c>
      <c r="F122" s="208">
        <v>240.2756313993755</v>
      </c>
      <c r="G122" s="208">
        <v>244.56717619100914</v>
      </c>
      <c r="H122" s="208">
        <v>237.05420557741866</v>
      </c>
      <c r="I122" s="208">
        <v>246.39938314605547</v>
      </c>
      <c r="J122" s="208">
        <v>242.54384823602481</v>
      </c>
      <c r="K122" s="208">
        <v>202.78072219676105</v>
      </c>
      <c r="L122" s="208">
        <v>215.30701559615429</v>
      </c>
      <c r="M122" s="208">
        <v>217.39384244990109</v>
      </c>
      <c r="N122" s="208">
        <v>214.7494547243553</v>
      </c>
      <c r="O122" s="208">
        <v>199.78748611120918</v>
      </c>
      <c r="P122" s="208">
        <v>198.54108780189284</v>
      </c>
      <c r="Q122" s="208">
        <v>203.30717491024188</v>
      </c>
    </row>
    <row r="123" spans="1:17" x14ac:dyDescent="0.25">
      <c r="A123" s="152" t="s">
        <v>216</v>
      </c>
      <c r="B123" s="261">
        <v>115.00815330641446</v>
      </c>
      <c r="C123" s="261">
        <v>116.38498558742556</v>
      </c>
      <c r="D123" s="261">
        <v>117.96493223346403</v>
      </c>
      <c r="E123" s="261">
        <v>107.81517566149769</v>
      </c>
      <c r="F123" s="261">
        <v>114.66065533704922</v>
      </c>
      <c r="G123" s="261">
        <v>108.72513353024507</v>
      </c>
      <c r="H123" s="261">
        <v>120.47962961781036</v>
      </c>
      <c r="I123" s="261">
        <v>126.49938026531885</v>
      </c>
      <c r="J123" s="261">
        <v>114.91571512162815</v>
      </c>
      <c r="K123" s="261">
        <v>103.77205508045343</v>
      </c>
      <c r="L123" s="261">
        <v>102.78013266726076</v>
      </c>
      <c r="M123" s="261">
        <v>112.81919604547406</v>
      </c>
      <c r="N123" s="261">
        <v>106.69282346516842</v>
      </c>
      <c r="O123" s="261">
        <v>98.217110180609026</v>
      </c>
      <c r="P123" s="261">
        <v>101.5129155987141</v>
      </c>
      <c r="Q123" s="261">
        <v>108.70354120812893</v>
      </c>
    </row>
    <row r="124" spans="1:17" x14ac:dyDescent="0.25">
      <c r="A124" s="243" t="s">
        <v>204</v>
      </c>
      <c r="B124" s="242">
        <v>350.48187297732068</v>
      </c>
      <c r="C124" s="242">
        <v>354.18615633336731</v>
      </c>
      <c r="D124" s="242">
        <v>360.32371324694202</v>
      </c>
      <c r="E124" s="242">
        <v>327.43307223355629</v>
      </c>
      <c r="F124" s="242">
        <v>346.90585410798053</v>
      </c>
      <c r="G124" s="242">
        <v>328.6391549112044</v>
      </c>
      <c r="H124" s="242">
        <v>363.00507915149331</v>
      </c>
      <c r="I124" s="242">
        <v>380.96510528461391</v>
      </c>
      <c r="J124" s="242">
        <v>346.09236640249725</v>
      </c>
      <c r="K124" s="242">
        <v>312.61826618948407</v>
      </c>
      <c r="L124" s="242">
        <v>309.47559489391415</v>
      </c>
      <c r="M124" s="242">
        <v>342.66812952750468</v>
      </c>
      <c r="N124" s="242">
        <v>323.8639474592045</v>
      </c>
      <c r="O124" s="242">
        <v>297.81847884832439</v>
      </c>
      <c r="P124" s="242">
        <v>308.3945636644558</v>
      </c>
      <c r="Q124" s="242">
        <v>330.04148854653539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130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39</v>
      </c>
      <c r="B129" s="77">
        <f t="shared" ref="B129:Q129" si="0">SUM(B130:B135,B137:B140)</f>
        <v>1.0000000000000004</v>
      </c>
      <c r="C129" s="77">
        <f t="shared" si="0"/>
        <v>0.99999999999999967</v>
      </c>
      <c r="D129" s="77">
        <f t="shared" si="0"/>
        <v>0.99999999999999978</v>
      </c>
      <c r="E129" s="77">
        <f t="shared" si="0"/>
        <v>0.99999999999999989</v>
      </c>
      <c r="F129" s="77">
        <f t="shared" si="0"/>
        <v>0.99999999999999989</v>
      </c>
      <c r="G129" s="77">
        <f t="shared" si="0"/>
        <v>1</v>
      </c>
      <c r="H129" s="77">
        <f t="shared" si="0"/>
        <v>1.0000000000000002</v>
      </c>
      <c r="I129" s="77">
        <f t="shared" si="0"/>
        <v>1</v>
      </c>
      <c r="J129" s="77">
        <f t="shared" si="0"/>
        <v>1.0000000000000002</v>
      </c>
      <c r="K129" s="77">
        <f t="shared" si="0"/>
        <v>1.0000000000000002</v>
      </c>
      <c r="L129" s="77">
        <f t="shared" si="0"/>
        <v>1</v>
      </c>
      <c r="M129" s="77">
        <f t="shared" si="0"/>
        <v>1</v>
      </c>
      <c r="N129" s="77">
        <f t="shared" si="0"/>
        <v>0.99999999999999967</v>
      </c>
      <c r="O129" s="77">
        <f t="shared" si="0"/>
        <v>0.99999999999999989</v>
      </c>
      <c r="P129" s="77">
        <f t="shared" si="0"/>
        <v>0.99999999999999989</v>
      </c>
      <c r="Q129" s="77">
        <f t="shared" si="0"/>
        <v>1</v>
      </c>
    </row>
    <row r="130" spans="1:17" x14ac:dyDescent="0.25">
      <c r="A130" s="132" t="s">
        <v>84</v>
      </c>
      <c r="B130" s="240">
        <f t="shared" ref="B130:Q130" si="1">IF(B$6=0,0,B$6/B$5)</f>
        <v>4.0695629869866396E-3</v>
      </c>
      <c r="C130" s="240">
        <f t="shared" si="1"/>
        <v>4.0948749475479404E-3</v>
      </c>
      <c r="D130" s="240">
        <f t="shared" si="1"/>
        <v>4.110932396087486E-3</v>
      </c>
      <c r="E130" s="240">
        <f t="shared" si="1"/>
        <v>4.0711788671171029E-3</v>
      </c>
      <c r="F130" s="240">
        <f t="shared" si="1"/>
        <v>4.0939937601944133E-3</v>
      </c>
      <c r="G130" s="240">
        <f t="shared" si="1"/>
        <v>4.104051566064232E-3</v>
      </c>
      <c r="H130" s="240">
        <f t="shared" si="1"/>
        <v>4.1073445250451954E-3</v>
      </c>
      <c r="I130" s="240">
        <f t="shared" si="1"/>
        <v>4.0570491849309318E-3</v>
      </c>
      <c r="J130" s="240">
        <f t="shared" si="1"/>
        <v>4.0376424624892857E-3</v>
      </c>
      <c r="K130" s="240">
        <f t="shared" si="1"/>
        <v>4.0230804290262477E-3</v>
      </c>
      <c r="L130" s="240">
        <f t="shared" si="1"/>
        <v>4.0018275434965207E-3</v>
      </c>
      <c r="M130" s="240">
        <f t="shared" si="1"/>
        <v>3.9805881720821846E-3</v>
      </c>
      <c r="N130" s="240">
        <f t="shared" si="1"/>
        <v>3.9945432690326431E-3</v>
      </c>
      <c r="O130" s="240">
        <f t="shared" si="1"/>
        <v>3.9497154025852788E-3</v>
      </c>
      <c r="P130" s="240">
        <f t="shared" si="1"/>
        <v>3.9366686621341634E-3</v>
      </c>
      <c r="Q130" s="240">
        <f t="shared" si="1"/>
        <v>3.9523430992748146E-3</v>
      </c>
    </row>
    <row r="131" spans="1:17" x14ac:dyDescent="0.25">
      <c r="A131" s="76" t="s">
        <v>83</v>
      </c>
      <c r="B131" s="239">
        <f t="shared" ref="B131:Q131" si="2">IF(B$7=0,0,B$7/B$5)</f>
        <v>4.2317494339493158E-4</v>
      </c>
      <c r="C131" s="239">
        <f t="shared" si="2"/>
        <v>4.25805537354623E-4</v>
      </c>
      <c r="D131" s="239">
        <f t="shared" si="2"/>
        <v>4.2748716023793641E-4</v>
      </c>
      <c r="E131" s="239">
        <f t="shared" si="2"/>
        <v>4.233698047176779E-4</v>
      </c>
      <c r="F131" s="239">
        <f t="shared" si="2"/>
        <v>4.2572780307494572E-4</v>
      </c>
      <c r="G131" s="239">
        <f t="shared" si="2"/>
        <v>4.2677651625659847E-4</v>
      </c>
      <c r="H131" s="239">
        <f t="shared" si="2"/>
        <v>4.2710789569326075E-4</v>
      </c>
      <c r="I131" s="239">
        <f t="shared" si="2"/>
        <v>4.2187665005347552E-4</v>
      </c>
      <c r="J131" s="239">
        <f t="shared" si="2"/>
        <v>4.1983417603373225E-4</v>
      </c>
      <c r="K131" s="239">
        <f t="shared" si="2"/>
        <v>4.1829899516612507E-4</v>
      </c>
      <c r="L131" s="239">
        <f t="shared" si="2"/>
        <v>4.1606608169105364E-4</v>
      </c>
      <c r="M131" s="239">
        <f t="shared" si="2"/>
        <v>4.1381527567819825E-4</v>
      </c>
      <c r="N131" s="239">
        <f t="shared" si="2"/>
        <v>4.1525654780966696E-4</v>
      </c>
      <c r="O131" s="239">
        <f t="shared" si="2"/>
        <v>4.1059839210583833E-4</v>
      </c>
      <c r="P131" s="239">
        <f t="shared" si="2"/>
        <v>4.0923691264927782E-4</v>
      </c>
      <c r="Q131" s="239">
        <f t="shared" si="2"/>
        <v>4.1091294521896699E-4</v>
      </c>
    </row>
    <row r="132" spans="1:17" x14ac:dyDescent="0.25">
      <c r="A132" s="76" t="s">
        <v>82</v>
      </c>
      <c r="B132" s="239">
        <f t="shared" ref="B132:Q132" si="3">IF(B$8=0,0,B$8/B$5)</f>
        <v>9.8622837958458835E-3</v>
      </c>
      <c r="C132" s="239">
        <f t="shared" si="3"/>
        <v>9.9235605478887792E-3</v>
      </c>
      <c r="D132" s="239">
        <f t="shared" si="3"/>
        <v>9.962996014448066E-3</v>
      </c>
      <c r="E132" s="239">
        <f t="shared" si="3"/>
        <v>9.8673771844313835E-3</v>
      </c>
      <c r="F132" s="239">
        <f t="shared" si="3"/>
        <v>9.9220348102733672E-3</v>
      </c>
      <c r="G132" s="239">
        <f t="shared" si="3"/>
        <v>9.9465341535386279E-3</v>
      </c>
      <c r="H132" s="239">
        <f t="shared" si="3"/>
        <v>9.9540299690744419E-3</v>
      </c>
      <c r="I132" s="239">
        <f t="shared" si="3"/>
        <v>9.8320873536545637E-3</v>
      </c>
      <c r="J132" s="239">
        <f t="shared" si="3"/>
        <v>9.7839833619878195E-3</v>
      </c>
      <c r="K132" s="239">
        <f t="shared" si="3"/>
        <v>9.7477744128275923E-3</v>
      </c>
      <c r="L132" s="239">
        <f t="shared" si="3"/>
        <v>9.695263712625489E-3</v>
      </c>
      <c r="M132" s="239">
        <f t="shared" si="3"/>
        <v>9.6419389959658298E-3</v>
      </c>
      <c r="N132" s="239">
        <f t="shared" si="3"/>
        <v>9.6753257743742924E-3</v>
      </c>
      <c r="O132" s="239">
        <f t="shared" si="3"/>
        <v>9.5668329455645823E-3</v>
      </c>
      <c r="P132" s="239">
        <f t="shared" si="3"/>
        <v>9.535004100914202E-3</v>
      </c>
      <c r="Q132" s="239">
        <f t="shared" si="3"/>
        <v>9.5750136617602354E-3</v>
      </c>
    </row>
    <row r="133" spans="1:17" x14ac:dyDescent="0.25">
      <c r="A133" s="76" t="s">
        <v>81</v>
      </c>
      <c r="B133" s="239">
        <f t="shared" ref="B133:Q133" si="4">IF(B$9=0,0,B$9/B$5)</f>
        <v>8.06323738203671E-4</v>
      </c>
      <c r="C133" s="239">
        <f t="shared" si="4"/>
        <v>8.1132199661722044E-4</v>
      </c>
      <c r="D133" s="239">
        <f t="shared" si="4"/>
        <v>8.1463957248015684E-4</v>
      </c>
      <c r="E133" s="239">
        <f t="shared" si="4"/>
        <v>8.0695106403431624E-4</v>
      </c>
      <c r="F133" s="239">
        <f t="shared" si="4"/>
        <v>8.1130647355103684E-4</v>
      </c>
      <c r="G133" s="239">
        <f t="shared" si="4"/>
        <v>8.1333188807384475E-4</v>
      </c>
      <c r="H133" s="239">
        <f t="shared" si="4"/>
        <v>8.138579633836107E-4</v>
      </c>
      <c r="I133" s="239">
        <f t="shared" si="4"/>
        <v>8.0387818256692171E-4</v>
      </c>
      <c r="J133" s="239">
        <f t="shared" si="4"/>
        <v>7.9975304324283439E-4</v>
      </c>
      <c r="K133" s="239">
        <f t="shared" si="4"/>
        <v>7.9662806038189747E-4</v>
      </c>
      <c r="L133" s="239">
        <f t="shared" si="4"/>
        <v>7.9215469618496156E-4</v>
      </c>
      <c r="M133" s="239">
        <f t="shared" si="4"/>
        <v>7.8746310725169913E-4</v>
      </c>
      <c r="N133" s="239">
        <f t="shared" si="4"/>
        <v>7.9011530962443469E-4</v>
      </c>
      <c r="O133" s="239">
        <f t="shared" si="4"/>
        <v>7.8127094337377789E-4</v>
      </c>
      <c r="P133" s="239">
        <f t="shared" si="4"/>
        <v>7.7863086968125051E-4</v>
      </c>
      <c r="Q133" s="239">
        <f t="shared" si="4"/>
        <v>7.822644720594528E-4</v>
      </c>
    </row>
    <row r="134" spans="1:17" x14ac:dyDescent="0.25">
      <c r="A134" s="129" t="s">
        <v>80</v>
      </c>
      <c r="B134" s="238">
        <f t="shared" ref="B134:Q134" si="5">IF(B$10=0,0,B$10/B$5)</f>
        <v>3.6346772584436374E-3</v>
      </c>
      <c r="C134" s="238">
        <f t="shared" si="5"/>
        <v>3.6616667078434371E-3</v>
      </c>
      <c r="D134" s="238">
        <f t="shared" si="5"/>
        <v>3.6832210927507229E-3</v>
      </c>
      <c r="E134" s="238">
        <f t="shared" si="5"/>
        <v>3.637215395411595E-3</v>
      </c>
      <c r="F134" s="238">
        <f t="shared" si="5"/>
        <v>3.6378148892083325E-3</v>
      </c>
      <c r="G134" s="238">
        <f t="shared" si="5"/>
        <v>3.6905820008216491E-3</v>
      </c>
      <c r="H134" s="238">
        <f t="shared" si="5"/>
        <v>3.7007233517316854E-3</v>
      </c>
      <c r="I134" s="238">
        <f t="shared" si="5"/>
        <v>3.6322094253882029E-3</v>
      </c>
      <c r="J134" s="238">
        <f t="shared" si="5"/>
        <v>3.6532743623387195E-3</v>
      </c>
      <c r="K134" s="238">
        <f t="shared" si="5"/>
        <v>3.6562316781177141E-3</v>
      </c>
      <c r="L134" s="238">
        <f t="shared" si="5"/>
        <v>3.6351465723676321E-3</v>
      </c>
      <c r="M134" s="238">
        <f t="shared" si="5"/>
        <v>3.5958084063818672E-3</v>
      </c>
      <c r="N134" s="238">
        <f t="shared" si="5"/>
        <v>3.6141846173886384E-3</v>
      </c>
      <c r="O134" s="238">
        <f t="shared" si="5"/>
        <v>3.5511217825057863E-3</v>
      </c>
      <c r="P134" s="238">
        <f t="shared" si="5"/>
        <v>3.5229144878739459E-3</v>
      </c>
      <c r="Q134" s="238">
        <f t="shared" si="5"/>
        <v>3.4940787747403811E-3</v>
      </c>
    </row>
    <row r="135" spans="1:17" x14ac:dyDescent="0.25">
      <c r="A135" s="127" t="s">
        <v>215</v>
      </c>
      <c r="B135" s="236">
        <f t="shared" ref="B135:Q135" si="6">IF(B$15=0,0,B$15/B$5)</f>
        <v>3.7661973578972115E-2</v>
      </c>
      <c r="C135" s="236">
        <f t="shared" si="6"/>
        <v>3.7806947078715979E-2</v>
      </c>
      <c r="D135" s="236">
        <f t="shared" si="6"/>
        <v>3.7885798465363107E-2</v>
      </c>
      <c r="E135" s="236">
        <f t="shared" si="6"/>
        <v>3.7615879847773821E-2</v>
      </c>
      <c r="F135" s="236">
        <f t="shared" si="6"/>
        <v>3.7894218140043838E-2</v>
      </c>
      <c r="G135" s="236">
        <f t="shared" si="6"/>
        <v>3.7947305603717243E-2</v>
      </c>
      <c r="H135" s="236">
        <f t="shared" si="6"/>
        <v>3.7387800240723641E-2</v>
      </c>
      <c r="I135" s="236">
        <f t="shared" si="6"/>
        <v>3.7622241031950984E-2</v>
      </c>
      <c r="J135" s="236">
        <f t="shared" si="6"/>
        <v>3.7532632726239384E-2</v>
      </c>
      <c r="K135" s="236">
        <f t="shared" si="6"/>
        <v>3.7007731495309587E-2</v>
      </c>
      <c r="L135" s="236">
        <f t="shared" si="6"/>
        <v>3.7305526696057106E-2</v>
      </c>
      <c r="M135" s="236">
        <f t="shared" si="6"/>
        <v>3.6960507520778223E-2</v>
      </c>
      <c r="N135" s="236">
        <f t="shared" si="6"/>
        <v>3.7637169807815202E-2</v>
      </c>
      <c r="O135" s="236">
        <f t="shared" si="6"/>
        <v>3.7364735583227379E-2</v>
      </c>
      <c r="P135" s="236">
        <f t="shared" si="6"/>
        <v>3.7119851735327947E-2</v>
      </c>
      <c r="Q135" s="236">
        <f t="shared" si="6"/>
        <v>3.7276933534641621E-2</v>
      </c>
    </row>
    <row r="136" spans="1:17" x14ac:dyDescent="0.25">
      <c r="A136" s="127" t="s">
        <v>214</v>
      </c>
      <c r="B136" s="237">
        <f t="shared" ref="B136:Q136" si="7">IF(B$16=0,0,B$16/B$5)</f>
        <v>0.26452693323341375</v>
      </c>
      <c r="C136" s="237">
        <f t="shared" si="7"/>
        <v>0.26607480296692981</v>
      </c>
      <c r="D136" s="237">
        <f t="shared" si="7"/>
        <v>0.26735721358646009</v>
      </c>
      <c r="E136" s="237">
        <f t="shared" si="7"/>
        <v>0.26680457417966913</v>
      </c>
      <c r="F136" s="237">
        <f t="shared" si="7"/>
        <v>0.26806598443565777</v>
      </c>
      <c r="G136" s="237">
        <f t="shared" si="7"/>
        <v>0.26876162080828642</v>
      </c>
      <c r="H136" s="237">
        <f t="shared" si="7"/>
        <v>0.26821150778785147</v>
      </c>
      <c r="I136" s="237">
        <f t="shared" si="7"/>
        <v>0.26628283649144385</v>
      </c>
      <c r="J136" s="237">
        <f t="shared" si="7"/>
        <v>0.26719577359030572</v>
      </c>
      <c r="K136" s="237">
        <f t="shared" si="7"/>
        <v>0.26629743893577695</v>
      </c>
      <c r="L136" s="237">
        <f t="shared" si="7"/>
        <v>0.26593579841281778</v>
      </c>
      <c r="M136" s="237">
        <f t="shared" si="7"/>
        <v>0.26447625336200314</v>
      </c>
      <c r="N136" s="237">
        <f t="shared" si="7"/>
        <v>0.26417031832171955</v>
      </c>
      <c r="O136" s="237">
        <f t="shared" si="7"/>
        <v>0.26437125014560553</v>
      </c>
      <c r="P136" s="237">
        <f t="shared" si="7"/>
        <v>0.2651491352227679</v>
      </c>
      <c r="Q136" s="237">
        <f t="shared" si="7"/>
        <v>0.26826000557367036</v>
      </c>
    </row>
    <row r="137" spans="1:17" x14ac:dyDescent="0.25">
      <c r="A137" s="142" t="s">
        <v>228</v>
      </c>
      <c r="B137" s="235">
        <f t="shared" ref="B137:Q137" si="8">IF(B$17=0,0,B$17/B$5)</f>
        <v>0.23549985595605616</v>
      </c>
      <c r="C137" s="235">
        <f t="shared" si="8"/>
        <v>0.23753068864759672</v>
      </c>
      <c r="D137" s="235">
        <f t="shared" si="8"/>
        <v>0.23934830896344264</v>
      </c>
      <c r="E137" s="235">
        <f t="shared" si="8"/>
        <v>0.23880059483883426</v>
      </c>
      <c r="F137" s="235">
        <f t="shared" si="8"/>
        <v>0.23935458916647512</v>
      </c>
      <c r="G137" s="235">
        <f t="shared" si="8"/>
        <v>0.24022100824988091</v>
      </c>
      <c r="H137" s="235">
        <f t="shared" si="8"/>
        <v>0.23893307121666654</v>
      </c>
      <c r="I137" s="235">
        <f t="shared" si="8"/>
        <v>0.23727148254404287</v>
      </c>
      <c r="J137" s="235">
        <f t="shared" si="8"/>
        <v>0.23778044822026315</v>
      </c>
      <c r="K137" s="235">
        <f t="shared" si="8"/>
        <v>0.23629439055770238</v>
      </c>
      <c r="L137" s="235">
        <f t="shared" si="8"/>
        <v>0.23523444787048331</v>
      </c>
      <c r="M137" s="235">
        <f t="shared" si="8"/>
        <v>0.23285769898730976</v>
      </c>
      <c r="N137" s="235">
        <f t="shared" si="8"/>
        <v>0.23277114787733019</v>
      </c>
      <c r="O137" s="235">
        <f t="shared" si="8"/>
        <v>0.23340532226899888</v>
      </c>
      <c r="P137" s="235">
        <f t="shared" si="8"/>
        <v>0.23193731933772699</v>
      </c>
      <c r="Q137" s="235">
        <f t="shared" si="8"/>
        <v>0.23230822836979359</v>
      </c>
    </row>
    <row r="138" spans="1:17" x14ac:dyDescent="0.25">
      <c r="A138" s="142" t="s">
        <v>227</v>
      </c>
      <c r="B138" s="235">
        <f t="shared" ref="B138:Q138" si="9">IF(B$25=0,0,B$25/B$5)</f>
        <v>2.9027077277357542E-2</v>
      </c>
      <c r="C138" s="235">
        <f t="shared" si="9"/>
        <v>2.8544114319333146E-2</v>
      </c>
      <c r="D138" s="235">
        <f t="shared" si="9"/>
        <v>2.8008904623017424E-2</v>
      </c>
      <c r="E138" s="235">
        <f t="shared" si="9"/>
        <v>2.8003979340834775E-2</v>
      </c>
      <c r="F138" s="235">
        <f t="shared" si="9"/>
        <v>2.8711395269182729E-2</v>
      </c>
      <c r="G138" s="235">
        <f t="shared" si="9"/>
        <v>2.8540612558405475E-2</v>
      </c>
      <c r="H138" s="235">
        <f t="shared" si="9"/>
        <v>2.927843657118491E-2</v>
      </c>
      <c r="I138" s="235">
        <f t="shared" si="9"/>
        <v>2.9011353947400995E-2</v>
      </c>
      <c r="J138" s="235">
        <f t="shared" si="9"/>
        <v>2.9415325370042659E-2</v>
      </c>
      <c r="K138" s="235">
        <f t="shared" si="9"/>
        <v>3.000304837807467E-2</v>
      </c>
      <c r="L138" s="235">
        <f t="shared" si="9"/>
        <v>3.0701350542334416E-2</v>
      </c>
      <c r="M138" s="235">
        <f t="shared" si="9"/>
        <v>3.161855437469345E-2</v>
      </c>
      <c r="N138" s="235">
        <f t="shared" si="9"/>
        <v>3.1399170444389245E-2</v>
      </c>
      <c r="O138" s="235">
        <f t="shared" si="9"/>
        <v>3.0965927876606607E-2</v>
      </c>
      <c r="P138" s="235">
        <f t="shared" si="9"/>
        <v>3.3211815885040942E-2</v>
      </c>
      <c r="Q138" s="235">
        <f t="shared" si="9"/>
        <v>3.5951777203876802E-2</v>
      </c>
    </row>
    <row r="139" spans="1:17" x14ac:dyDescent="0.25">
      <c r="A139" s="127" t="s">
        <v>213</v>
      </c>
      <c r="B139" s="237">
        <f t="shared" ref="B139:Q139" si="10">IF(B$36=0,0,B$36/B$5)</f>
        <v>0.64237469319913543</v>
      </c>
      <c r="C139" s="237">
        <f t="shared" si="10"/>
        <v>0.64043963895754075</v>
      </c>
      <c r="D139" s="237">
        <f t="shared" si="10"/>
        <v>0.63898075531637133</v>
      </c>
      <c r="E139" s="237">
        <f t="shared" si="10"/>
        <v>0.63994951040399295</v>
      </c>
      <c r="F139" s="237">
        <f t="shared" si="10"/>
        <v>0.63828857766700542</v>
      </c>
      <c r="G139" s="237">
        <f t="shared" si="10"/>
        <v>0.63745954022383944</v>
      </c>
      <c r="H139" s="237">
        <f t="shared" si="10"/>
        <v>0.63862019703498241</v>
      </c>
      <c r="I139" s="237">
        <f t="shared" si="10"/>
        <v>0.64064212821013011</v>
      </c>
      <c r="J139" s="237">
        <f t="shared" si="10"/>
        <v>0.63975773015751269</v>
      </c>
      <c r="K139" s="237">
        <f t="shared" si="10"/>
        <v>0.64146279216873403</v>
      </c>
      <c r="L139" s="237">
        <f t="shared" si="10"/>
        <v>0.64163872870400007</v>
      </c>
      <c r="M139" s="237">
        <f t="shared" si="10"/>
        <v>0.64393192297349733</v>
      </c>
      <c r="N139" s="237">
        <f t="shared" si="10"/>
        <v>0.64338730497044583</v>
      </c>
      <c r="O139" s="237">
        <f t="shared" si="10"/>
        <v>0.64337925197740942</v>
      </c>
      <c r="P139" s="237">
        <f t="shared" si="10"/>
        <v>0.643260477505603</v>
      </c>
      <c r="Q139" s="237">
        <f t="shared" si="10"/>
        <v>0.63983571936285744</v>
      </c>
    </row>
    <row r="140" spans="1:17" x14ac:dyDescent="0.25">
      <c r="A140" s="72" t="s">
        <v>212</v>
      </c>
      <c r="B140" s="234">
        <f t="shared" ref="B140:Q140" si="11">IF(B$44=0,0,B$44/B$5)</f>
        <v>3.6640377265604443E-2</v>
      </c>
      <c r="C140" s="234">
        <f t="shared" si="11"/>
        <v>3.6761381259561091E-2</v>
      </c>
      <c r="D140" s="234">
        <f t="shared" si="11"/>
        <v>3.6776956395800899E-2</v>
      </c>
      <c r="E140" s="234">
        <f t="shared" si="11"/>
        <v>3.6823943252851973E-2</v>
      </c>
      <c r="F140" s="234">
        <f t="shared" si="11"/>
        <v>3.6860342020990665E-2</v>
      </c>
      <c r="G140" s="234">
        <f t="shared" si="11"/>
        <v>3.6850257239402072E-2</v>
      </c>
      <c r="H140" s="234">
        <f t="shared" si="11"/>
        <v>3.6777431231514557E-2</v>
      </c>
      <c r="I140" s="234">
        <f t="shared" si="11"/>
        <v>3.6705693469880944E-2</v>
      </c>
      <c r="J140" s="234">
        <f t="shared" si="11"/>
        <v>3.6819376119850013E-2</v>
      </c>
      <c r="K140" s="234">
        <f t="shared" si="11"/>
        <v>3.6590023824659972E-2</v>
      </c>
      <c r="L140" s="234">
        <f t="shared" si="11"/>
        <v>3.6579487580759545E-2</v>
      </c>
      <c r="M140" s="234">
        <f t="shared" si="11"/>
        <v>3.6211702186361605E-2</v>
      </c>
      <c r="N140" s="234">
        <f t="shared" si="11"/>
        <v>3.6315781381789446E-2</v>
      </c>
      <c r="O140" s="234">
        <f t="shared" si="11"/>
        <v>3.6625222827622372E-2</v>
      </c>
      <c r="P140" s="234">
        <f t="shared" si="11"/>
        <v>3.6288080503048221E-2</v>
      </c>
      <c r="Q140" s="234">
        <f t="shared" si="11"/>
        <v>3.6412728575776751E-2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38</v>
      </c>
      <c r="B143" s="77">
        <f t="shared" ref="B143:Q143" si="12">SUM(B144:B149,B151:B153,B155:B156,B158:B159)</f>
        <v>0.99999999999999967</v>
      </c>
      <c r="C143" s="77">
        <f t="shared" si="12"/>
        <v>1.0000000000000002</v>
      </c>
      <c r="D143" s="77">
        <f t="shared" si="12"/>
        <v>1</v>
      </c>
      <c r="E143" s="77">
        <f t="shared" si="12"/>
        <v>1.0000000000000004</v>
      </c>
      <c r="F143" s="77">
        <f t="shared" si="12"/>
        <v>1.0000000000000002</v>
      </c>
      <c r="G143" s="77">
        <f t="shared" si="12"/>
        <v>1.0000000000000002</v>
      </c>
      <c r="H143" s="77">
        <f t="shared" si="12"/>
        <v>0.99999999999999989</v>
      </c>
      <c r="I143" s="77">
        <f t="shared" si="12"/>
        <v>1.0000000000000004</v>
      </c>
      <c r="J143" s="77">
        <f t="shared" si="12"/>
        <v>1</v>
      </c>
      <c r="K143" s="77">
        <f t="shared" si="12"/>
        <v>1</v>
      </c>
      <c r="L143" s="77">
        <f t="shared" si="12"/>
        <v>0.99999999999999978</v>
      </c>
      <c r="M143" s="77">
        <f t="shared" si="12"/>
        <v>0.99999999999999978</v>
      </c>
      <c r="N143" s="77">
        <f t="shared" si="12"/>
        <v>0.99999999999999967</v>
      </c>
      <c r="O143" s="77">
        <f t="shared" si="12"/>
        <v>0.99999999999999978</v>
      </c>
      <c r="P143" s="77">
        <f t="shared" si="12"/>
        <v>1.0000000000000002</v>
      </c>
      <c r="Q143" s="77">
        <f t="shared" si="12"/>
        <v>1</v>
      </c>
    </row>
    <row r="144" spans="1:17" x14ac:dyDescent="0.25">
      <c r="A144" s="132" t="s">
        <v>84</v>
      </c>
      <c r="B144" s="240">
        <f t="shared" ref="B144:Q144" si="13">IF(B$48=0,0,B$48/B$47)</f>
        <v>6.3182996915424356E-3</v>
      </c>
      <c r="C144" s="240">
        <f t="shared" si="13"/>
        <v>6.4511151002273953E-3</v>
      </c>
      <c r="D144" s="240">
        <f t="shared" si="13"/>
        <v>6.2282232795046102E-3</v>
      </c>
      <c r="E144" s="240">
        <f t="shared" si="13"/>
        <v>6.45194427119411E-3</v>
      </c>
      <c r="F144" s="240">
        <f t="shared" si="13"/>
        <v>6.2027219268842668E-3</v>
      </c>
      <c r="G144" s="240">
        <f t="shared" si="13"/>
        <v>6.4503863445206679E-3</v>
      </c>
      <c r="H144" s="240">
        <f t="shared" si="13"/>
        <v>6.328812231750784E-3</v>
      </c>
      <c r="I144" s="240">
        <f t="shared" si="13"/>
        <v>6.2069273123018069E-3</v>
      </c>
      <c r="J144" s="240">
        <f t="shared" si="13"/>
        <v>6.478058725873129E-3</v>
      </c>
      <c r="K144" s="240">
        <f t="shared" si="13"/>
        <v>6.463533737626319E-3</v>
      </c>
      <c r="L144" s="240">
        <f t="shared" si="13"/>
        <v>6.440282307400568E-3</v>
      </c>
      <c r="M144" s="240">
        <f t="shared" si="13"/>
        <v>6.3779360347436193E-3</v>
      </c>
      <c r="N144" s="240">
        <f t="shared" si="13"/>
        <v>6.2762589890392522E-3</v>
      </c>
      <c r="O144" s="240">
        <f t="shared" si="13"/>
        <v>6.2148536032468138E-3</v>
      </c>
      <c r="P144" s="240">
        <f t="shared" si="13"/>
        <v>6.15718487297621E-3</v>
      </c>
      <c r="Q144" s="240">
        <f t="shared" si="13"/>
        <v>6.1302407022410365E-3</v>
      </c>
    </row>
    <row r="145" spans="1:17" x14ac:dyDescent="0.25">
      <c r="A145" s="76" t="s">
        <v>83</v>
      </c>
      <c r="B145" s="239">
        <f t="shared" ref="B145:Q145" si="14">IF(B$49=0,0,B$49/B$47)</f>
        <v>1.694057744649889E-3</v>
      </c>
      <c r="C145" s="239">
        <f t="shared" si="14"/>
        <v>1.7297775934446526E-3</v>
      </c>
      <c r="D145" s="239">
        <f t="shared" si="14"/>
        <v>1.6698700241419174E-3</v>
      </c>
      <c r="E145" s="239">
        <f t="shared" si="14"/>
        <v>1.7297253879085912E-3</v>
      </c>
      <c r="F145" s="239">
        <f t="shared" si="14"/>
        <v>1.6630551100939041E-3</v>
      </c>
      <c r="G145" s="239">
        <f t="shared" si="14"/>
        <v>1.7295236708164748E-3</v>
      </c>
      <c r="H145" s="239">
        <f t="shared" si="14"/>
        <v>1.6969713287713435E-3</v>
      </c>
      <c r="I145" s="239">
        <f t="shared" si="14"/>
        <v>1.664182806700673E-3</v>
      </c>
      <c r="J145" s="239">
        <f t="shared" si="14"/>
        <v>1.7367562325099728E-3</v>
      </c>
      <c r="K145" s="239">
        <f t="shared" si="14"/>
        <v>1.7328704128627699E-3</v>
      </c>
      <c r="L145" s="239">
        <f t="shared" si="14"/>
        <v>1.7266226533779257E-3</v>
      </c>
      <c r="M145" s="239">
        <f t="shared" si="14"/>
        <v>1.7099098021547822E-3</v>
      </c>
      <c r="N145" s="239">
        <f t="shared" si="14"/>
        <v>1.6826681286273028E-3</v>
      </c>
      <c r="O145" s="239">
        <f t="shared" si="14"/>
        <v>1.6662953815702859E-3</v>
      </c>
      <c r="P145" s="239">
        <f t="shared" si="14"/>
        <v>1.6508157106215552E-3</v>
      </c>
      <c r="Q145" s="239">
        <f t="shared" si="14"/>
        <v>1.643886063479847E-3</v>
      </c>
    </row>
    <row r="146" spans="1:17" x14ac:dyDescent="0.25">
      <c r="A146" s="76" t="s">
        <v>82</v>
      </c>
      <c r="B146" s="239">
        <f t="shared" ref="B146:Q146" si="15">IF(B$50=0,0,B$50/B$47)</f>
        <v>1.2837711128337001E-2</v>
      </c>
      <c r="C146" s="239">
        <f t="shared" si="15"/>
        <v>1.3106348863771081E-2</v>
      </c>
      <c r="D146" s="239">
        <f t="shared" si="15"/>
        <v>1.2655098113756492E-2</v>
      </c>
      <c r="E146" s="239">
        <f t="shared" si="15"/>
        <v>1.3111094223960958E-2</v>
      </c>
      <c r="F146" s="239">
        <f t="shared" si="15"/>
        <v>1.2603032967258392E-2</v>
      </c>
      <c r="G146" s="239">
        <f t="shared" si="15"/>
        <v>1.3105520693237487E-2</v>
      </c>
      <c r="H146" s="239">
        <f t="shared" si="15"/>
        <v>1.2858012013159028E-2</v>
      </c>
      <c r="I146" s="239">
        <f t="shared" si="15"/>
        <v>1.261157590280808E-2</v>
      </c>
      <c r="J146" s="239">
        <f t="shared" si="15"/>
        <v>1.3163830406508962E-2</v>
      </c>
      <c r="K146" s="239">
        <f t="shared" si="15"/>
        <v>1.3134222115331841E-2</v>
      </c>
      <c r="L146" s="239">
        <f t="shared" si="15"/>
        <v>1.3087130825861737E-2</v>
      </c>
      <c r="M146" s="239">
        <f t="shared" si="15"/>
        <v>1.2960416064261585E-2</v>
      </c>
      <c r="N146" s="239">
        <f t="shared" si="15"/>
        <v>1.2753603733359651E-2</v>
      </c>
      <c r="O146" s="239">
        <f t="shared" si="15"/>
        <v>1.2627821436697155E-2</v>
      </c>
      <c r="P146" s="239">
        <f t="shared" si="15"/>
        <v>1.2510844314842113E-2</v>
      </c>
      <c r="Q146" s="239">
        <f t="shared" si="15"/>
        <v>1.2452813828254741E-2</v>
      </c>
    </row>
    <row r="147" spans="1:17" x14ac:dyDescent="0.25">
      <c r="A147" s="76" t="s">
        <v>81</v>
      </c>
      <c r="B147" s="239">
        <f t="shared" ref="B147:Q147" si="16">IF(B$51=0,0,B$51/B$47)</f>
        <v>4.6034310893794663E-3</v>
      </c>
      <c r="C147" s="239">
        <f t="shared" si="16"/>
        <v>4.7003823011016483E-3</v>
      </c>
      <c r="D147" s="239">
        <f t="shared" si="16"/>
        <v>4.5377413637640281E-3</v>
      </c>
      <c r="E147" s="239">
        <f t="shared" si="16"/>
        <v>4.7005259770519364E-3</v>
      </c>
      <c r="F147" s="239">
        <f t="shared" si="16"/>
        <v>4.5191991301634059E-3</v>
      </c>
      <c r="G147" s="239">
        <f t="shared" si="16"/>
        <v>4.6997531700306051E-3</v>
      </c>
      <c r="H147" s="239">
        <f t="shared" si="16"/>
        <v>4.6112496793602421E-3</v>
      </c>
      <c r="I147" s="239">
        <f t="shared" si="16"/>
        <v>4.5222633740371792E-3</v>
      </c>
      <c r="J147" s="239">
        <f t="shared" si="16"/>
        <v>4.7196013654402808E-3</v>
      </c>
      <c r="K147" s="239">
        <f t="shared" si="16"/>
        <v>4.7090330876607333E-3</v>
      </c>
      <c r="L147" s="239">
        <f t="shared" si="16"/>
        <v>4.6920695807888043E-3</v>
      </c>
      <c r="M147" s="239">
        <f t="shared" si="16"/>
        <v>4.6466505727769452E-3</v>
      </c>
      <c r="N147" s="239">
        <f t="shared" si="16"/>
        <v>4.5726033742492468E-3</v>
      </c>
      <c r="O147" s="239">
        <f t="shared" si="16"/>
        <v>4.5280172057965773E-3</v>
      </c>
      <c r="P147" s="239">
        <f t="shared" si="16"/>
        <v>4.4859710407956638E-3</v>
      </c>
      <c r="Q147" s="239">
        <f t="shared" si="16"/>
        <v>4.4668339970098479E-3</v>
      </c>
    </row>
    <row r="148" spans="1:17" x14ac:dyDescent="0.25">
      <c r="A148" s="129" t="s">
        <v>80</v>
      </c>
      <c r="B148" s="238">
        <f t="shared" ref="B148:Q148" si="17">IF(B$52=0,0,B$52/B$47)</f>
        <v>7.5689198326556939E-3</v>
      </c>
      <c r="C148" s="238">
        <f t="shared" si="17"/>
        <v>7.690312355550062E-3</v>
      </c>
      <c r="D148" s="238">
        <f t="shared" si="17"/>
        <v>7.4268990755605498E-3</v>
      </c>
      <c r="E148" s="238">
        <f t="shared" si="17"/>
        <v>7.6901541729735411E-3</v>
      </c>
      <c r="F148" s="238">
        <f t="shared" si="17"/>
        <v>7.3940405979119588E-3</v>
      </c>
      <c r="G148" s="238">
        <f t="shared" si="17"/>
        <v>7.6896491044227775E-3</v>
      </c>
      <c r="H148" s="238">
        <f t="shared" si="17"/>
        <v>7.5451101115294036E-3</v>
      </c>
      <c r="I148" s="238">
        <f t="shared" si="17"/>
        <v>7.3997212715529977E-3</v>
      </c>
      <c r="J148" s="238">
        <f t="shared" si="17"/>
        <v>7.721995605381473E-3</v>
      </c>
      <c r="K148" s="238">
        <f t="shared" si="17"/>
        <v>7.7044812821103351E-3</v>
      </c>
      <c r="L148" s="238">
        <f t="shared" si="17"/>
        <v>7.6766398903925313E-3</v>
      </c>
      <c r="M148" s="238">
        <f t="shared" si="17"/>
        <v>7.6021132799244644E-3</v>
      </c>
      <c r="N148" s="238">
        <f t="shared" si="17"/>
        <v>7.4878737163398892E-3</v>
      </c>
      <c r="O148" s="238">
        <f t="shared" si="17"/>
        <v>7.4157982658820129E-3</v>
      </c>
      <c r="P148" s="238">
        <f t="shared" si="17"/>
        <v>7.3487510648061628E-3</v>
      </c>
      <c r="Q148" s="238">
        <f t="shared" si="17"/>
        <v>7.3098761822653043E-3</v>
      </c>
    </row>
    <row r="149" spans="1:17" x14ac:dyDescent="0.25">
      <c r="A149" s="127" t="s">
        <v>211</v>
      </c>
      <c r="B149" s="237">
        <f t="shared" ref="B149:Q149" si="18">IF(B$57=0,0,B$57/B$47)</f>
        <v>4.7818548006286481E-2</v>
      </c>
      <c r="C149" s="237">
        <f t="shared" si="18"/>
        <v>4.7688430953285219E-2</v>
      </c>
      <c r="D149" s="237">
        <f t="shared" si="18"/>
        <v>5.1499788972634311E-2</v>
      </c>
      <c r="E149" s="237">
        <f t="shared" si="18"/>
        <v>4.7768912254661088E-2</v>
      </c>
      <c r="F149" s="237">
        <f t="shared" si="18"/>
        <v>4.8646033098301719E-2</v>
      </c>
      <c r="G149" s="237">
        <f t="shared" si="18"/>
        <v>4.9327491860538142E-2</v>
      </c>
      <c r="H149" s="237">
        <f t="shared" si="18"/>
        <v>5.2801138735748779E-2</v>
      </c>
      <c r="I149" s="237">
        <f t="shared" si="18"/>
        <v>5.2275455537557081E-2</v>
      </c>
      <c r="J149" s="237">
        <f t="shared" si="18"/>
        <v>4.9037598057319789E-2</v>
      </c>
      <c r="K149" s="237">
        <f t="shared" si="18"/>
        <v>5.1898523131492028E-2</v>
      </c>
      <c r="L149" s="237">
        <f t="shared" si="18"/>
        <v>4.9776975875768029E-2</v>
      </c>
      <c r="M149" s="237">
        <f t="shared" si="18"/>
        <v>4.7232964125224118E-2</v>
      </c>
      <c r="N149" s="237">
        <f t="shared" si="18"/>
        <v>4.9144774559659023E-2</v>
      </c>
      <c r="O149" s="237">
        <f t="shared" si="18"/>
        <v>4.7413612298676085E-2</v>
      </c>
      <c r="P149" s="237">
        <f t="shared" si="18"/>
        <v>4.7485395775574972E-2</v>
      </c>
      <c r="Q149" s="237">
        <f t="shared" si="18"/>
        <v>4.6491227572522463E-2</v>
      </c>
    </row>
    <row r="150" spans="1:17" x14ac:dyDescent="0.25">
      <c r="A150" s="127" t="s">
        <v>210</v>
      </c>
      <c r="B150" s="237">
        <f t="shared" ref="B150:Q150" si="19">IF(B$58=0,0,B$58/B$47)</f>
        <v>0.11850998451670479</v>
      </c>
      <c r="C150" s="237">
        <f t="shared" si="19"/>
        <v>0.11860249143744292</v>
      </c>
      <c r="D150" s="237">
        <f t="shared" si="19"/>
        <v>0.11265328418237823</v>
      </c>
      <c r="E150" s="237">
        <f t="shared" si="19"/>
        <v>0.11862721200760504</v>
      </c>
      <c r="F150" s="237">
        <f t="shared" si="19"/>
        <v>0.11764850137362584</v>
      </c>
      <c r="G150" s="237">
        <f t="shared" si="19"/>
        <v>0.11707314896570017</v>
      </c>
      <c r="H150" s="237">
        <f t="shared" si="19"/>
        <v>0.11126219194729683</v>
      </c>
      <c r="I150" s="237">
        <f t="shared" si="19"/>
        <v>0.11148820100566287</v>
      </c>
      <c r="J150" s="237">
        <f t="shared" si="19"/>
        <v>0.11831704925867624</v>
      </c>
      <c r="K150" s="237">
        <f t="shared" si="19"/>
        <v>0.1136972594738575</v>
      </c>
      <c r="L150" s="237">
        <f t="shared" si="19"/>
        <v>0.11770894471785</v>
      </c>
      <c r="M150" s="237">
        <f t="shared" si="19"/>
        <v>0.12193150806746461</v>
      </c>
      <c r="N150" s="237">
        <f t="shared" si="19"/>
        <v>0.11897840471188191</v>
      </c>
      <c r="O150" s="237">
        <f t="shared" si="19"/>
        <v>0.12152591933356999</v>
      </c>
      <c r="P150" s="237">
        <f t="shared" si="19"/>
        <v>0.12074682975388798</v>
      </c>
      <c r="Q150" s="237">
        <f t="shared" si="19"/>
        <v>0.12202841861326051</v>
      </c>
    </row>
    <row r="151" spans="1:17" x14ac:dyDescent="0.25">
      <c r="A151" s="142" t="s">
        <v>226</v>
      </c>
      <c r="B151" s="235">
        <f t="shared" ref="B151:Q151" si="20">IF(B$59=0,0,B$59/B$47)</f>
        <v>9.7944270555663293E-2</v>
      </c>
      <c r="C151" s="235">
        <f t="shared" si="20"/>
        <v>9.7192674190003922E-2</v>
      </c>
      <c r="D151" s="235">
        <f t="shared" si="20"/>
        <v>9.0772849594441263E-2</v>
      </c>
      <c r="E151" s="235">
        <f t="shared" si="20"/>
        <v>9.8073948208762626E-2</v>
      </c>
      <c r="F151" s="235">
        <f t="shared" si="20"/>
        <v>9.526163969298676E-2</v>
      </c>
      <c r="G151" s="235">
        <f t="shared" si="20"/>
        <v>9.5081403354877969E-2</v>
      </c>
      <c r="H151" s="235">
        <f t="shared" si="20"/>
        <v>8.9265134963643453E-2</v>
      </c>
      <c r="I151" s="235">
        <f t="shared" si="20"/>
        <v>8.9348376616605218E-2</v>
      </c>
      <c r="J151" s="235">
        <f t="shared" si="20"/>
        <v>9.6389774782742091E-2</v>
      </c>
      <c r="K151" s="235">
        <f t="shared" si="20"/>
        <v>9.1791931833093365E-2</v>
      </c>
      <c r="L151" s="235">
        <f t="shared" si="20"/>
        <v>9.5510188724466746E-2</v>
      </c>
      <c r="M151" s="235">
        <f t="shared" si="20"/>
        <v>9.9355346916871853E-2</v>
      </c>
      <c r="N151" s="235">
        <f t="shared" si="20"/>
        <v>9.5559122717031236E-2</v>
      </c>
      <c r="O151" s="235">
        <f t="shared" si="20"/>
        <v>9.5703812408401201E-2</v>
      </c>
      <c r="P151" s="235">
        <f t="shared" si="20"/>
        <v>9.3919443195700295E-2</v>
      </c>
      <c r="Q151" s="235">
        <f t="shared" si="20"/>
        <v>9.2270515418628324E-2</v>
      </c>
    </row>
    <row r="152" spans="1:17" x14ac:dyDescent="0.25">
      <c r="A152" s="142" t="s">
        <v>225</v>
      </c>
      <c r="B152" s="235">
        <f t="shared" ref="B152:Q152" si="21">IF(B$65=0,0,B$65/B$47)</f>
        <v>2.0565713961041506E-2</v>
      </c>
      <c r="C152" s="235">
        <f t="shared" si="21"/>
        <v>2.1409817247438998E-2</v>
      </c>
      <c r="D152" s="235">
        <f t="shared" si="21"/>
        <v>2.1880434587936981E-2</v>
      </c>
      <c r="E152" s="235">
        <f t="shared" si="21"/>
        <v>2.0553263798842446E-2</v>
      </c>
      <c r="F152" s="235">
        <f t="shared" si="21"/>
        <v>2.2386861680639039E-2</v>
      </c>
      <c r="G152" s="235">
        <f t="shared" si="21"/>
        <v>2.1991745610822233E-2</v>
      </c>
      <c r="H152" s="235">
        <f t="shared" si="21"/>
        <v>2.1997056983653368E-2</v>
      </c>
      <c r="I152" s="235">
        <f t="shared" si="21"/>
        <v>2.2139824389057611E-2</v>
      </c>
      <c r="J152" s="235">
        <f t="shared" si="21"/>
        <v>2.1927274475934209E-2</v>
      </c>
      <c r="K152" s="235">
        <f t="shared" si="21"/>
        <v>2.1905327640764072E-2</v>
      </c>
      <c r="L152" s="235">
        <f t="shared" si="21"/>
        <v>2.2198755993383255E-2</v>
      </c>
      <c r="M152" s="235">
        <f t="shared" si="21"/>
        <v>2.2576161150592737E-2</v>
      </c>
      <c r="N152" s="235">
        <f t="shared" si="21"/>
        <v>2.3419281994850605E-2</v>
      </c>
      <c r="O152" s="235">
        <f t="shared" si="21"/>
        <v>2.58221069251688E-2</v>
      </c>
      <c r="P152" s="235">
        <f t="shared" si="21"/>
        <v>2.6827386558187692E-2</v>
      </c>
      <c r="Q152" s="235">
        <f t="shared" si="21"/>
        <v>2.814396477927409E-2</v>
      </c>
    </row>
    <row r="153" spans="1:17" x14ac:dyDescent="0.25">
      <c r="A153" s="142" t="s">
        <v>224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1.6139384153580779E-3</v>
      </c>
    </row>
    <row r="154" spans="1:17" x14ac:dyDescent="0.25">
      <c r="A154" s="127" t="s">
        <v>209</v>
      </c>
      <c r="B154" s="237">
        <f t="shared" ref="B154:Q154" si="23">IF(B$77=0,0,B$77/B$47)</f>
        <v>0.69628263650508015</v>
      </c>
      <c r="C154" s="237">
        <f t="shared" si="23"/>
        <v>0.69543860700630544</v>
      </c>
      <c r="D154" s="237">
        <f t="shared" si="23"/>
        <v>0.69744415555707773</v>
      </c>
      <c r="E154" s="237">
        <f t="shared" si="23"/>
        <v>0.69512253624923126</v>
      </c>
      <c r="F154" s="237">
        <f t="shared" si="23"/>
        <v>0.69636636533318985</v>
      </c>
      <c r="G154" s="237">
        <f t="shared" si="23"/>
        <v>0.69473356134086917</v>
      </c>
      <c r="H154" s="237">
        <f t="shared" si="23"/>
        <v>0.69776745416864416</v>
      </c>
      <c r="I154" s="237">
        <f t="shared" si="23"/>
        <v>0.69936611128033299</v>
      </c>
      <c r="J154" s="237">
        <f t="shared" si="23"/>
        <v>0.69370697084527966</v>
      </c>
      <c r="K154" s="237">
        <f t="shared" si="23"/>
        <v>0.6954436600743843</v>
      </c>
      <c r="L154" s="237">
        <f t="shared" si="23"/>
        <v>0.69368789796052366</v>
      </c>
      <c r="M154" s="237">
        <f t="shared" si="23"/>
        <v>0.69269666246670514</v>
      </c>
      <c r="N154" s="237">
        <f t="shared" si="23"/>
        <v>0.69396280465087035</v>
      </c>
      <c r="O154" s="237">
        <f t="shared" si="23"/>
        <v>0.69320859673307766</v>
      </c>
      <c r="P154" s="237">
        <f t="shared" si="23"/>
        <v>0.69507774940219302</v>
      </c>
      <c r="Q154" s="237">
        <f t="shared" si="23"/>
        <v>0.69629513544913302</v>
      </c>
    </row>
    <row r="155" spans="1:17" x14ac:dyDescent="0.25">
      <c r="A155" s="142" t="s">
        <v>223</v>
      </c>
      <c r="B155" s="259">
        <f t="shared" ref="B155:Q155" si="24">IF(B$78=0,0,B$78/B$47)</f>
        <v>0.64726914663980295</v>
      </c>
      <c r="C155" s="259">
        <f t="shared" si="24"/>
        <v>0.6461952246701993</v>
      </c>
      <c r="D155" s="259">
        <f t="shared" si="24"/>
        <v>0.64434029901263179</v>
      </c>
      <c r="E155" s="259">
        <f t="shared" si="24"/>
        <v>0.64636949657152376</v>
      </c>
      <c r="F155" s="259">
        <f t="shared" si="24"/>
        <v>0.64604278293534423</v>
      </c>
      <c r="G155" s="259">
        <f t="shared" si="24"/>
        <v>0.64371047043937624</v>
      </c>
      <c r="H155" s="259">
        <f t="shared" si="24"/>
        <v>0.64259362163923417</v>
      </c>
      <c r="I155" s="259">
        <f t="shared" si="24"/>
        <v>0.64438199149734743</v>
      </c>
      <c r="J155" s="259">
        <f t="shared" si="24"/>
        <v>0.64248280141607061</v>
      </c>
      <c r="K155" s="259">
        <f t="shared" si="24"/>
        <v>0.64118635034031501</v>
      </c>
      <c r="L155" s="259">
        <f t="shared" si="24"/>
        <v>0.64110050059366475</v>
      </c>
      <c r="M155" s="259">
        <f t="shared" si="24"/>
        <v>0.64372095422538345</v>
      </c>
      <c r="N155" s="259">
        <f t="shared" si="24"/>
        <v>0.64374606263392586</v>
      </c>
      <c r="O155" s="259">
        <f t="shared" si="24"/>
        <v>0.64354756231705113</v>
      </c>
      <c r="P155" s="259">
        <f t="shared" si="24"/>
        <v>0.64532570316979587</v>
      </c>
      <c r="Q155" s="259">
        <f t="shared" si="24"/>
        <v>0.64800842497230116</v>
      </c>
    </row>
    <row r="156" spans="1:17" x14ac:dyDescent="0.25">
      <c r="A156" s="142" t="s">
        <v>222</v>
      </c>
      <c r="B156" s="259">
        <f t="shared" ref="B156:Q156" si="25">IF(B$86=0,0,B$86/B$47)</f>
        <v>4.9013489865276892E-2</v>
      </c>
      <c r="C156" s="259">
        <f t="shared" si="25"/>
        <v>4.9243382336106194E-2</v>
      </c>
      <c r="D156" s="259">
        <f t="shared" si="25"/>
        <v>5.3103856544445945E-2</v>
      </c>
      <c r="E156" s="259">
        <f t="shared" si="25"/>
        <v>4.8753039677707381E-2</v>
      </c>
      <c r="F156" s="259">
        <f t="shared" si="25"/>
        <v>5.0323582397845582E-2</v>
      </c>
      <c r="G156" s="259">
        <f t="shared" si="25"/>
        <v>5.102309090149286E-2</v>
      </c>
      <c r="H156" s="259">
        <f t="shared" si="25"/>
        <v>5.5173832529410043E-2</v>
      </c>
      <c r="I156" s="259">
        <f t="shared" si="25"/>
        <v>5.4984119782985487E-2</v>
      </c>
      <c r="J156" s="259">
        <f t="shared" si="25"/>
        <v>5.1224169429209057E-2</v>
      </c>
      <c r="K156" s="259">
        <f t="shared" si="25"/>
        <v>5.4257309734068997E-2</v>
      </c>
      <c r="L156" s="259">
        <f t="shared" si="25"/>
        <v>5.2587397366858794E-2</v>
      </c>
      <c r="M156" s="259">
        <f t="shared" si="25"/>
        <v>4.8975708241321678E-2</v>
      </c>
      <c r="N156" s="259">
        <f t="shared" si="25"/>
        <v>5.0216742016944448E-2</v>
      </c>
      <c r="O156" s="259">
        <f t="shared" si="25"/>
        <v>4.9661034416026491E-2</v>
      </c>
      <c r="P156" s="259">
        <f t="shared" si="25"/>
        <v>4.9752046232397339E-2</v>
      </c>
      <c r="Q156" s="259">
        <f t="shared" si="25"/>
        <v>4.828671047683198E-2</v>
      </c>
    </row>
    <row r="157" spans="1:17" x14ac:dyDescent="0.25">
      <c r="A157" s="127" t="s">
        <v>208</v>
      </c>
      <c r="B157" s="237">
        <f t="shared" ref="B157:Q157" si="26">IF(B$87=0,0,B$87/B$47)</f>
        <v>0.10436641148536414</v>
      </c>
      <c r="C157" s="237">
        <f t="shared" si="26"/>
        <v>0.10459253438887173</v>
      </c>
      <c r="D157" s="237">
        <f t="shared" si="26"/>
        <v>0.10588493943118217</v>
      </c>
      <c r="E157" s="237">
        <f t="shared" si="26"/>
        <v>0.10479789545541386</v>
      </c>
      <c r="F157" s="237">
        <f t="shared" si="26"/>
        <v>0.10495705046257085</v>
      </c>
      <c r="G157" s="237">
        <f t="shared" si="26"/>
        <v>0.10519096484986484</v>
      </c>
      <c r="H157" s="237">
        <f t="shared" si="26"/>
        <v>0.10512905978373928</v>
      </c>
      <c r="I157" s="237">
        <f t="shared" si="26"/>
        <v>0.10446556150904672</v>
      </c>
      <c r="J157" s="237">
        <f t="shared" si="26"/>
        <v>0.10511813950301048</v>
      </c>
      <c r="K157" s="237">
        <f t="shared" si="26"/>
        <v>0.10521641668467462</v>
      </c>
      <c r="L157" s="237">
        <f t="shared" si="26"/>
        <v>0.10520343618803665</v>
      </c>
      <c r="M157" s="237">
        <f t="shared" si="26"/>
        <v>0.10484183958674455</v>
      </c>
      <c r="N157" s="237">
        <f t="shared" si="26"/>
        <v>0.1051410081359731</v>
      </c>
      <c r="O157" s="237">
        <f t="shared" si="26"/>
        <v>0.10539908574148327</v>
      </c>
      <c r="P157" s="237">
        <f t="shared" si="26"/>
        <v>0.10453645806430244</v>
      </c>
      <c r="Q157" s="237">
        <f t="shared" si="26"/>
        <v>0.10318156759183321</v>
      </c>
    </row>
    <row r="158" spans="1:17" x14ac:dyDescent="0.25">
      <c r="A158" s="142" t="s">
        <v>221</v>
      </c>
      <c r="B158" s="259">
        <f t="shared" ref="B158:Q158" si="27">IF(B$88=0,0,B$88/B$47)</f>
        <v>5.6240395622951626E-2</v>
      </c>
      <c r="C158" s="259">
        <f t="shared" si="27"/>
        <v>5.6597472217397048E-2</v>
      </c>
      <c r="D158" s="259">
        <f t="shared" si="27"/>
        <v>5.4054012639300923E-2</v>
      </c>
      <c r="E158" s="259">
        <f t="shared" si="27"/>
        <v>5.6721834496896682E-2</v>
      </c>
      <c r="F158" s="259">
        <f t="shared" si="27"/>
        <v>5.5998228872577514E-2</v>
      </c>
      <c r="G158" s="259">
        <f t="shared" si="27"/>
        <v>5.5546302794856596E-2</v>
      </c>
      <c r="H158" s="259">
        <f t="shared" si="27"/>
        <v>5.1988415696929705E-2</v>
      </c>
      <c r="I158" s="259">
        <f t="shared" si="27"/>
        <v>5.1853980703946374E-2</v>
      </c>
      <c r="J158" s="259">
        <f t="shared" si="27"/>
        <v>5.5765235235592674E-2</v>
      </c>
      <c r="K158" s="259">
        <f t="shared" si="27"/>
        <v>5.2984191918385028E-2</v>
      </c>
      <c r="L158" s="259">
        <f t="shared" si="27"/>
        <v>5.5106399986410454E-2</v>
      </c>
      <c r="M158" s="259">
        <f t="shared" si="27"/>
        <v>5.7305172843528963E-2</v>
      </c>
      <c r="N158" s="259">
        <f t="shared" si="27"/>
        <v>5.5680238233426028E-2</v>
      </c>
      <c r="O158" s="259">
        <f t="shared" si="27"/>
        <v>5.7680609277488991E-2</v>
      </c>
      <c r="P158" s="259">
        <f t="shared" si="27"/>
        <v>5.6745736563770473E-2</v>
      </c>
      <c r="Q158" s="259">
        <f t="shared" si="27"/>
        <v>5.639140668347397E-2</v>
      </c>
    </row>
    <row r="159" spans="1:17" x14ac:dyDescent="0.25">
      <c r="A159" s="140" t="s">
        <v>220</v>
      </c>
      <c r="B159" s="260">
        <f t="shared" ref="B159:Q159" si="28">IF(B$94=0,0,B$94/B$47)</f>
        <v>4.8126015862412476E-2</v>
      </c>
      <c r="C159" s="260">
        <f t="shared" si="28"/>
        <v>4.7995062171474694E-2</v>
      </c>
      <c r="D159" s="260">
        <f t="shared" si="28"/>
        <v>5.1830926791881268E-2</v>
      </c>
      <c r="E159" s="260">
        <f t="shared" si="28"/>
        <v>4.80760609585172E-2</v>
      </c>
      <c r="F159" s="260">
        <f t="shared" si="28"/>
        <v>4.8958821589993352E-2</v>
      </c>
      <c r="G159" s="260">
        <f t="shared" si="28"/>
        <v>4.9644662055008254E-2</v>
      </c>
      <c r="H159" s="260">
        <f t="shared" si="28"/>
        <v>5.3140644086809588E-2</v>
      </c>
      <c r="I159" s="260">
        <f t="shared" si="28"/>
        <v>5.2611580805100325E-2</v>
      </c>
      <c r="J159" s="260">
        <f t="shared" si="28"/>
        <v>4.935290426741782E-2</v>
      </c>
      <c r="K159" s="260">
        <f t="shared" si="28"/>
        <v>5.223222476628963E-2</v>
      </c>
      <c r="L159" s="260">
        <f t="shared" si="28"/>
        <v>5.009703620162622E-2</v>
      </c>
      <c r="M159" s="260">
        <f t="shared" si="28"/>
        <v>4.7536666743215578E-2</v>
      </c>
      <c r="N159" s="260">
        <f t="shared" si="28"/>
        <v>4.9460769902547073E-2</v>
      </c>
      <c r="O159" s="260">
        <f t="shared" si="28"/>
        <v>4.7718476463994242E-2</v>
      </c>
      <c r="P159" s="260">
        <f t="shared" si="28"/>
        <v>4.7790721500531964E-2</v>
      </c>
      <c r="Q159" s="260">
        <f t="shared" si="28"/>
        <v>4.6790160908359218E-2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37</v>
      </c>
      <c r="B162" s="77">
        <f t="shared" ref="B162:Q162" si="29">SUM(B163:B167,B169:B171,B173:B175)</f>
        <v>1</v>
      </c>
      <c r="C162" s="77">
        <f t="shared" si="29"/>
        <v>1</v>
      </c>
      <c r="D162" s="77">
        <f t="shared" si="29"/>
        <v>0.99999999999999989</v>
      </c>
      <c r="E162" s="77">
        <f t="shared" si="29"/>
        <v>1.0000000000000002</v>
      </c>
      <c r="F162" s="77">
        <f t="shared" si="29"/>
        <v>1.0000000000000002</v>
      </c>
      <c r="G162" s="77">
        <f t="shared" si="29"/>
        <v>1</v>
      </c>
      <c r="H162" s="77">
        <f t="shared" si="29"/>
        <v>1</v>
      </c>
      <c r="I162" s="77">
        <f t="shared" si="29"/>
        <v>0.99999999999999989</v>
      </c>
      <c r="J162" s="77">
        <f t="shared" si="29"/>
        <v>1.0000000000000004</v>
      </c>
      <c r="K162" s="77">
        <f t="shared" si="29"/>
        <v>1</v>
      </c>
      <c r="L162" s="77">
        <f t="shared" si="29"/>
        <v>0.99999999999999967</v>
      </c>
      <c r="M162" s="77">
        <f t="shared" si="29"/>
        <v>0.99999999999999967</v>
      </c>
      <c r="N162" s="77">
        <f t="shared" si="29"/>
        <v>1</v>
      </c>
      <c r="O162" s="77">
        <f t="shared" si="29"/>
        <v>0.99999999999999989</v>
      </c>
      <c r="P162" s="77">
        <f t="shared" si="29"/>
        <v>0.99999999999999944</v>
      </c>
      <c r="Q162" s="77">
        <f t="shared" si="29"/>
        <v>1.0000000000000002</v>
      </c>
    </row>
    <row r="163" spans="1:17" x14ac:dyDescent="0.25">
      <c r="A163" s="132" t="s">
        <v>84</v>
      </c>
      <c r="B163" s="240">
        <f t="shared" ref="B163:Q163" si="30">IF(B$98=0,0,B$98/B$97)</f>
        <v>7.8141509424597896E-3</v>
      </c>
      <c r="C163" s="240">
        <f t="shared" si="30"/>
        <v>7.8976891076527212E-3</v>
      </c>
      <c r="D163" s="240">
        <f t="shared" si="30"/>
        <v>7.8962478563995627E-3</v>
      </c>
      <c r="E163" s="240">
        <f t="shared" si="30"/>
        <v>7.9102827032543118E-3</v>
      </c>
      <c r="F163" s="240">
        <f t="shared" si="30"/>
        <v>7.9280101552869388E-3</v>
      </c>
      <c r="G163" s="240">
        <f t="shared" si="30"/>
        <v>7.9403206616487192E-3</v>
      </c>
      <c r="H163" s="240">
        <f t="shared" si="30"/>
        <v>7.8619392632433786E-3</v>
      </c>
      <c r="I163" s="240">
        <f t="shared" si="30"/>
        <v>7.853234779536547E-3</v>
      </c>
      <c r="J163" s="240">
        <f t="shared" si="30"/>
        <v>7.8196040358692286E-3</v>
      </c>
      <c r="K163" s="240">
        <f t="shared" si="30"/>
        <v>7.7664274464194598E-3</v>
      </c>
      <c r="L163" s="240">
        <f t="shared" si="30"/>
        <v>7.7827160098958726E-3</v>
      </c>
      <c r="M163" s="240">
        <f t="shared" si="30"/>
        <v>7.8004103189065234E-3</v>
      </c>
      <c r="N163" s="240">
        <f t="shared" si="30"/>
        <v>7.7989882064266672E-3</v>
      </c>
      <c r="O163" s="240">
        <f t="shared" si="30"/>
        <v>7.8087348070412371E-3</v>
      </c>
      <c r="P163" s="240">
        <f t="shared" si="30"/>
        <v>7.7116566271287533E-3</v>
      </c>
      <c r="Q163" s="240">
        <f t="shared" si="30"/>
        <v>7.7198334100107673E-3</v>
      </c>
    </row>
    <row r="164" spans="1:17" x14ac:dyDescent="0.25">
      <c r="A164" s="76" t="s">
        <v>83</v>
      </c>
      <c r="B164" s="239">
        <f t="shared" ref="B164:Q164" si="31">IF(B$99=0,0,B$99/B$97)</f>
        <v>2.1000202783435559E-3</v>
      </c>
      <c r="C164" s="239">
        <f t="shared" si="31"/>
        <v>2.1224126056222457E-3</v>
      </c>
      <c r="D164" s="239">
        <f t="shared" si="31"/>
        <v>2.1216683434328617E-3</v>
      </c>
      <c r="E164" s="239">
        <f t="shared" si="31"/>
        <v>2.1249415253217835E-3</v>
      </c>
      <c r="F164" s="239">
        <f t="shared" si="31"/>
        <v>2.1299779173558566E-3</v>
      </c>
      <c r="G164" s="239">
        <f t="shared" si="31"/>
        <v>2.1332568003435549E-3</v>
      </c>
      <c r="H164" s="239">
        <f t="shared" si="31"/>
        <v>2.1121504192148622E-3</v>
      </c>
      <c r="I164" s="239">
        <f t="shared" si="31"/>
        <v>2.1093787334965563E-3</v>
      </c>
      <c r="J164" s="239">
        <f t="shared" si="31"/>
        <v>2.1006079462694404E-3</v>
      </c>
      <c r="K164" s="239">
        <f t="shared" si="31"/>
        <v>2.0867775743602505E-3</v>
      </c>
      <c r="L164" s="239">
        <f t="shared" si="31"/>
        <v>2.0910034745807281E-3</v>
      </c>
      <c r="M164" s="239">
        <f t="shared" si="31"/>
        <v>2.0956996115227729E-3</v>
      </c>
      <c r="N164" s="239">
        <f t="shared" si="31"/>
        <v>2.0953887593523294E-3</v>
      </c>
      <c r="O164" s="239">
        <f t="shared" si="31"/>
        <v>2.0973514044489729E-3</v>
      </c>
      <c r="P164" s="239">
        <f t="shared" si="31"/>
        <v>2.0721055184320506E-3</v>
      </c>
      <c r="Q164" s="239">
        <f t="shared" si="31"/>
        <v>2.0738836757459266E-3</v>
      </c>
    </row>
    <row r="165" spans="1:17" x14ac:dyDescent="0.25">
      <c r="A165" s="76" t="s">
        <v>82</v>
      </c>
      <c r="B165" s="239">
        <f t="shared" ref="B165:Q165" si="32">IF(B$100=0,0,B$100/B$97)</f>
        <v>2.2447831137509353E-2</v>
      </c>
      <c r="C165" s="239">
        <f t="shared" si="32"/>
        <v>2.2688107590482474E-2</v>
      </c>
      <c r="D165" s="239">
        <f t="shared" si="32"/>
        <v>2.2685776876439533E-2</v>
      </c>
      <c r="E165" s="239">
        <f t="shared" si="32"/>
        <v>2.2728622945124684E-2</v>
      </c>
      <c r="F165" s="239">
        <f t="shared" si="32"/>
        <v>2.2778168786409696E-2</v>
      </c>
      <c r="G165" s="239">
        <f t="shared" si="32"/>
        <v>2.2813682997834664E-2</v>
      </c>
      <c r="H165" s="239">
        <f t="shared" si="32"/>
        <v>2.2588727012920754E-2</v>
      </c>
      <c r="I165" s="239">
        <f t="shared" si="32"/>
        <v>2.256591367182845E-2</v>
      </c>
      <c r="J165" s="239">
        <f t="shared" si="32"/>
        <v>2.2467946776573395E-2</v>
      </c>
      <c r="K165" s="239">
        <f t="shared" si="32"/>
        <v>2.2312850333844655E-2</v>
      </c>
      <c r="L165" s="239">
        <f t="shared" si="32"/>
        <v>2.2360411241693006E-2</v>
      </c>
      <c r="M165" s="239">
        <f t="shared" si="32"/>
        <v>2.2411541756467326E-2</v>
      </c>
      <c r="N165" s="239">
        <f t="shared" si="32"/>
        <v>2.2407094776677853E-2</v>
      </c>
      <c r="O165" s="239">
        <f t="shared" si="32"/>
        <v>2.2438423419776019E-2</v>
      </c>
      <c r="P165" s="239">
        <f t="shared" si="32"/>
        <v>2.2155269193580057E-2</v>
      </c>
      <c r="Q165" s="239">
        <f t="shared" si="32"/>
        <v>2.2180884645176632E-2</v>
      </c>
    </row>
    <row r="166" spans="1:17" x14ac:dyDescent="0.25">
      <c r="A166" s="76" t="s">
        <v>81</v>
      </c>
      <c r="B166" s="239">
        <f t="shared" ref="B166:Q166" si="33">IF(B$101=0,0,B$101/B$97)</f>
        <v>6.2202589756681342E-3</v>
      </c>
      <c r="C166" s="239">
        <f t="shared" si="33"/>
        <v>6.2866320172534759E-3</v>
      </c>
      <c r="D166" s="239">
        <f t="shared" si="33"/>
        <v>6.2847156128588615E-3</v>
      </c>
      <c r="E166" s="239">
        <f t="shared" si="33"/>
        <v>6.2948132435929139E-3</v>
      </c>
      <c r="F166" s="239">
        <f t="shared" si="33"/>
        <v>6.3095113152414548E-3</v>
      </c>
      <c r="G166" s="239">
        <f t="shared" si="33"/>
        <v>6.3192471873115327E-3</v>
      </c>
      <c r="H166" s="239">
        <f t="shared" si="33"/>
        <v>6.2567637631785614E-3</v>
      </c>
      <c r="I166" s="239">
        <f t="shared" si="33"/>
        <v>6.2489030395729206E-3</v>
      </c>
      <c r="J166" s="239">
        <f t="shared" si="33"/>
        <v>6.2227081920566644E-3</v>
      </c>
      <c r="K166" s="239">
        <f t="shared" si="33"/>
        <v>6.1813708507139423E-3</v>
      </c>
      <c r="L166" s="239">
        <f t="shared" si="33"/>
        <v>6.1940103160188159E-3</v>
      </c>
      <c r="M166" s="239">
        <f t="shared" si="33"/>
        <v>6.2079680018687728E-3</v>
      </c>
      <c r="N166" s="239">
        <f t="shared" si="33"/>
        <v>6.2069896797477039E-3</v>
      </c>
      <c r="O166" s="239">
        <f t="shared" si="33"/>
        <v>6.2133331033730962E-3</v>
      </c>
      <c r="P166" s="239">
        <f t="shared" si="33"/>
        <v>6.1378739921069949E-3</v>
      </c>
      <c r="Q166" s="239">
        <f t="shared" si="33"/>
        <v>6.1434793488732873E-3</v>
      </c>
    </row>
    <row r="167" spans="1:17" x14ac:dyDescent="0.25">
      <c r="A167" s="129" t="s">
        <v>80</v>
      </c>
      <c r="B167" s="238">
        <f t="shared" ref="B167:Q167" si="34">IF(B$102=0,0,B$102/B$97)</f>
        <v>1.1133205004724832E-2</v>
      </c>
      <c r="C167" s="238">
        <f t="shared" si="34"/>
        <v>1.1207484450193803E-2</v>
      </c>
      <c r="D167" s="238">
        <f t="shared" si="34"/>
        <v>1.1207094723755529E-2</v>
      </c>
      <c r="E167" s="238">
        <f t="shared" si="34"/>
        <v>1.1221336245858044E-2</v>
      </c>
      <c r="F167" s="238">
        <f t="shared" si="34"/>
        <v>1.1247771624711867E-2</v>
      </c>
      <c r="G167" s="238">
        <f t="shared" si="34"/>
        <v>1.1265279814115773E-2</v>
      </c>
      <c r="H167" s="238">
        <f t="shared" si="34"/>
        <v>1.1155849340899273E-2</v>
      </c>
      <c r="I167" s="238">
        <f t="shared" si="34"/>
        <v>1.1144319500206511E-2</v>
      </c>
      <c r="J167" s="238">
        <f t="shared" si="34"/>
        <v>1.109753600058206E-2</v>
      </c>
      <c r="K167" s="238">
        <f t="shared" si="34"/>
        <v>1.1022664565731501E-2</v>
      </c>
      <c r="L167" s="238">
        <f t="shared" si="34"/>
        <v>1.1044867926430899E-2</v>
      </c>
      <c r="M167" s="238">
        <f t="shared" si="34"/>
        <v>1.1069626531748453E-2</v>
      </c>
      <c r="N167" s="238">
        <f t="shared" si="34"/>
        <v>1.1092129358221521E-2</v>
      </c>
      <c r="O167" s="238">
        <f t="shared" si="34"/>
        <v>1.1098762906715838E-2</v>
      </c>
      <c r="P167" s="238">
        <f t="shared" si="34"/>
        <v>1.0964627975152129E-2</v>
      </c>
      <c r="Q167" s="238">
        <f t="shared" si="34"/>
        <v>1.0951291458242677E-2</v>
      </c>
    </row>
    <row r="168" spans="1:17" x14ac:dyDescent="0.25">
      <c r="A168" s="127" t="s">
        <v>207</v>
      </c>
      <c r="B168" s="237">
        <f t="shared" ref="B168:Q168" si="35">IF(B$107=0,0,B$107/B$97)</f>
        <v>0.71749060698091915</v>
      </c>
      <c r="C168" s="237">
        <f t="shared" si="35"/>
        <v>0.71582021214614266</v>
      </c>
      <c r="D168" s="237">
        <f t="shared" si="35"/>
        <v>0.70939373235902836</v>
      </c>
      <c r="E168" s="237">
        <f t="shared" si="35"/>
        <v>0.72484176741158046</v>
      </c>
      <c r="F168" s="237">
        <f t="shared" si="35"/>
        <v>0.7173271782759979</v>
      </c>
      <c r="G168" s="237">
        <f t="shared" si="35"/>
        <v>0.72552386281399639</v>
      </c>
      <c r="H168" s="237">
        <f t="shared" si="35"/>
        <v>0.71286969807868883</v>
      </c>
      <c r="I168" s="237">
        <f t="shared" si="35"/>
        <v>0.71185117528270037</v>
      </c>
      <c r="J168" s="237">
        <f t="shared" si="35"/>
        <v>0.71885356170329184</v>
      </c>
      <c r="K168" s="237">
        <f t="shared" si="35"/>
        <v>0.7105141846005022</v>
      </c>
      <c r="L168" s="237">
        <f t="shared" si="35"/>
        <v>0.71947656619385547</v>
      </c>
      <c r="M168" s="237">
        <f t="shared" si="35"/>
        <v>0.70937695612014295</v>
      </c>
      <c r="N168" s="237">
        <f t="shared" si="35"/>
        <v>0.71333907986834189</v>
      </c>
      <c r="O168" s="237">
        <f t="shared" si="35"/>
        <v>0.71809233863927302</v>
      </c>
      <c r="P168" s="237">
        <f t="shared" si="35"/>
        <v>0.71313596353742481</v>
      </c>
      <c r="Q168" s="237">
        <f t="shared" si="35"/>
        <v>0.70695010231324829</v>
      </c>
    </row>
    <row r="169" spans="1:17" x14ac:dyDescent="0.25">
      <c r="A169" s="142" t="s">
        <v>219</v>
      </c>
      <c r="B169" s="235">
        <f t="shared" ref="B169:Q169" si="36">IF(B$108=0,0,B$108/B$97)</f>
        <v>0.61893944158636782</v>
      </c>
      <c r="C169" s="235">
        <f t="shared" si="36"/>
        <v>0.61687900683460883</v>
      </c>
      <c r="D169" s="235">
        <f t="shared" si="36"/>
        <v>0.60653378241153522</v>
      </c>
      <c r="E169" s="235">
        <f t="shared" si="36"/>
        <v>0.63030052361368938</v>
      </c>
      <c r="F169" s="235">
        <f t="shared" si="36"/>
        <v>0.61798766658225923</v>
      </c>
      <c r="G169" s="235">
        <f t="shared" si="36"/>
        <v>0.63127378560767577</v>
      </c>
      <c r="H169" s="235">
        <f t="shared" si="36"/>
        <v>0.60954036888347352</v>
      </c>
      <c r="I169" s="235">
        <f t="shared" si="36"/>
        <v>0.60757855776663816</v>
      </c>
      <c r="J169" s="235">
        <f t="shared" si="36"/>
        <v>0.61921052999155701</v>
      </c>
      <c r="K169" s="235">
        <f t="shared" si="36"/>
        <v>0.6055295097959903</v>
      </c>
      <c r="L169" s="235">
        <f t="shared" si="36"/>
        <v>0.61787598068988236</v>
      </c>
      <c r="M169" s="235">
        <f t="shared" si="36"/>
        <v>0.60474046933171199</v>
      </c>
      <c r="N169" s="235">
        <f t="shared" si="36"/>
        <v>0.61235545706420313</v>
      </c>
      <c r="O169" s="235">
        <f t="shared" si="36"/>
        <v>0.61830970140093244</v>
      </c>
      <c r="P169" s="235">
        <f t="shared" si="36"/>
        <v>0.61039085046296593</v>
      </c>
      <c r="Q169" s="235">
        <f t="shared" si="36"/>
        <v>0.60042794519268072</v>
      </c>
    </row>
    <row r="170" spans="1:17" x14ac:dyDescent="0.25">
      <c r="A170" s="142" t="s">
        <v>218</v>
      </c>
      <c r="B170" s="235">
        <f t="shared" ref="B170:Q170" si="37">IF(B$114=0,0,B$114/B$97)</f>
        <v>9.8551165394551332E-2</v>
      </c>
      <c r="C170" s="235">
        <f t="shared" si="37"/>
        <v>9.8941205311533817E-2</v>
      </c>
      <c r="D170" s="235">
        <f t="shared" si="37"/>
        <v>0.10285994994749294</v>
      </c>
      <c r="E170" s="235">
        <f t="shared" si="37"/>
        <v>9.4541243797890986E-2</v>
      </c>
      <c r="F170" s="235">
        <f t="shared" si="37"/>
        <v>9.9339511693738794E-2</v>
      </c>
      <c r="G170" s="235">
        <f t="shared" si="37"/>
        <v>9.4250077206320615E-2</v>
      </c>
      <c r="H170" s="235">
        <f t="shared" si="37"/>
        <v>0.10332932919521508</v>
      </c>
      <c r="I170" s="235">
        <f t="shared" si="37"/>
        <v>0.10427261751606222</v>
      </c>
      <c r="J170" s="235">
        <f t="shared" si="37"/>
        <v>9.9643031711734928E-2</v>
      </c>
      <c r="K170" s="235">
        <f t="shared" si="37"/>
        <v>0.10498467480451233</v>
      </c>
      <c r="L170" s="235">
        <f t="shared" si="37"/>
        <v>0.1016005855039728</v>
      </c>
      <c r="M170" s="235">
        <f t="shared" si="37"/>
        <v>0.104636486788431</v>
      </c>
      <c r="N170" s="235">
        <f t="shared" si="37"/>
        <v>0.10098362280413872</v>
      </c>
      <c r="O170" s="235">
        <f t="shared" si="37"/>
        <v>9.9782637238340507E-2</v>
      </c>
      <c r="P170" s="235">
        <f t="shared" si="37"/>
        <v>0.10274511307445865</v>
      </c>
      <c r="Q170" s="235">
        <f t="shared" si="37"/>
        <v>0.10652215712056748</v>
      </c>
    </row>
    <row r="171" spans="1:17" x14ac:dyDescent="0.25">
      <c r="A171" s="127" t="s">
        <v>206</v>
      </c>
      <c r="B171" s="237">
        <f t="shared" ref="B171:Q171" si="38">IF(B$115=0,0,B$115/B$97)</f>
        <v>8.1023665712595214E-2</v>
      </c>
      <c r="C171" s="237">
        <f t="shared" si="38"/>
        <v>8.1561890928926836E-2</v>
      </c>
      <c r="D171" s="237">
        <f t="shared" si="38"/>
        <v>8.4848225409451458E-2</v>
      </c>
      <c r="E171" s="237">
        <f t="shared" si="38"/>
        <v>7.7260352429145279E-2</v>
      </c>
      <c r="F171" s="237">
        <f t="shared" si="38"/>
        <v>8.1151359820759605E-2</v>
      </c>
      <c r="G171" s="237">
        <f t="shared" si="38"/>
        <v>7.7163463450153486E-2</v>
      </c>
      <c r="H171" s="237">
        <f t="shared" si="38"/>
        <v>8.4086573516564955E-2</v>
      </c>
      <c r="I171" s="237">
        <f t="shared" si="38"/>
        <v>8.4585786645499914E-2</v>
      </c>
      <c r="J171" s="237">
        <f t="shared" si="38"/>
        <v>8.0782021361473541E-2</v>
      </c>
      <c r="K171" s="237">
        <f t="shared" si="38"/>
        <v>8.5211275684071622E-2</v>
      </c>
      <c r="L171" s="237">
        <f t="shared" si="38"/>
        <v>8.0795129332016352E-2</v>
      </c>
      <c r="M171" s="237">
        <f t="shared" si="38"/>
        <v>8.6026002579449284E-2</v>
      </c>
      <c r="N171" s="237">
        <f t="shared" si="38"/>
        <v>8.38459907116237E-2</v>
      </c>
      <c r="O171" s="237">
        <f t="shared" si="38"/>
        <v>8.1869990538561352E-2</v>
      </c>
      <c r="P171" s="237">
        <f t="shared" si="38"/>
        <v>8.4591825417704006E-2</v>
      </c>
      <c r="Q171" s="237">
        <f t="shared" si="38"/>
        <v>8.7633991400327418E-2</v>
      </c>
    </row>
    <row r="172" spans="1:17" x14ac:dyDescent="0.25">
      <c r="A172" s="127" t="s">
        <v>205</v>
      </c>
      <c r="B172" s="237">
        <f t="shared" ref="B172:Q172" si="39">IF(B$116=0,0,B$116/B$97)</f>
        <v>7.7463941899733185E-2</v>
      </c>
      <c r="C172" s="237">
        <f t="shared" si="39"/>
        <v>7.7615648959932129E-2</v>
      </c>
      <c r="D172" s="237">
        <f t="shared" si="39"/>
        <v>7.7748738934581382E-2</v>
      </c>
      <c r="E172" s="237">
        <f t="shared" si="39"/>
        <v>7.6762876524778423E-2</v>
      </c>
      <c r="F172" s="237">
        <f t="shared" si="39"/>
        <v>7.6704595533574324E-2</v>
      </c>
      <c r="G172" s="237">
        <f t="shared" si="39"/>
        <v>7.6074735606207367E-2</v>
      </c>
      <c r="H172" s="237">
        <f t="shared" si="39"/>
        <v>7.5953005115311709E-2</v>
      </c>
      <c r="I172" s="237">
        <f t="shared" si="39"/>
        <v>7.6068169483379786E-2</v>
      </c>
      <c r="J172" s="237">
        <f t="shared" si="39"/>
        <v>7.6571305504515713E-2</v>
      </c>
      <c r="K172" s="237">
        <f t="shared" si="39"/>
        <v>7.6757697825544896E-2</v>
      </c>
      <c r="L172" s="237">
        <f t="shared" si="39"/>
        <v>7.615856578477935E-2</v>
      </c>
      <c r="M172" s="237">
        <f t="shared" si="39"/>
        <v>7.611786279976622E-2</v>
      </c>
      <c r="N172" s="237">
        <f t="shared" si="39"/>
        <v>7.6319682200657782E-2</v>
      </c>
      <c r="O172" s="237">
        <f t="shared" si="39"/>
        <v>7.5298586678352E-2</v>
      </c>
      <c r="P172" s="237">
        <f t="shared" si="39"/>
        <v>7.5652020752833032E-2</v>
      </c>
      <c r="Q172" s="237">
        <f t="shared" si="39"/>
        <v>7.597792454106643E-2</v>
      </c>
    </row>
    <row r="173" spans="1:17" x14ac:dyDescent="0.25">
      <c r="A173" s="142" t="s">
        <v>217</v>
      </c>
      <c r="B173" s="235">
        <f t="shared" ref="B173:Q173" si="40">IF(B$117=0,0,B$117/B$97)</f>
        <v>5.3080847668876191E-2</v>
      </c>
      <c r="C173" s="235">
        <f t="shared" si="40"/>
        <v>5.3036518153161273E-2</v>
      </c>
      <c r="D173" s="235">
        <f t="shared" si="40"/>
        <v>5.2273591746975399E-2</v>
      </c>
      <c r="E173" s="235">
        <f t="shared" si="40"/>
        <v>5.3432169669170707E-2</v>
      </c>
      <c r="F173" s="235">
        <f t="shared" si="40"/>
        <v>5.2105878729087257E-2</v>
      </c>
      <c r="G173" s="235">
        <f t="shared" si="40"/>
        <v>5.2662859492660065E-2</v>
      </c>
      <c r="H173" s="235">
        <f t="shared" si="40"/>
        <v>5.0358812275756594E-2</v>
      </c>
      <c r="I173" s="235">
        <f t="shared" si="40"/>
        <v>5.0310032254026908E-2</v>
      </c>
      <c r="J173" s="235">
        <f t="shared" si="40"/>
        <v>5.1972388911877013E-2</v>
      </c>
      <c r="K173" s="235">
        <f t="shared" si="40"/>
        <v>5.0817278347482682E-2</v>
      </c>
      <c r="L173" s="235">
        <f t="shared" si="40"/>
        <v>5.1550254704490969E-2</v>
      </c>
      <c r="M173" s="235">
        <f t="shared" si="40"/>
        <v>5.0143022288677418E-2</v>
      </c>
      <c r="N173" s="235">
        <f t="shared" si="40"/>
        <v>5.0987723922439235E-2</v>
      </c>
      <c r="O173" s="235">
        <f t="shared" si="40"/>
        <v>5.0537248522888344E-2</v>
      </c>
      <c r="P173" s="235">
        <f t="shared" si="40"/>
        <v>5.0115787022678202E-2</v>
      </c>
      <c r="Q173" s="235">
        <f t="shared" si="40"/>
        <v>4.9507457263511162E-2</v>
      </c>
    </row>
    <row r="174" spans="1:17" x14ac:dyDescent="0.25">
      <c r="A174" s="142" t="s">
        <v>216</v>
      </c>
      <c r="B174" s="259">
        <f t="shared" ref="B174:Q174" si="41">IF(B$123=0,0,B$123/B$97)</f>
        <v>2.4383094230857005E-2</v>
      </c>
      <c r="C174" s="259">
        <f t="shared" si="41"/>
        <v>2.4579130806770832E-2</v>
      </c>
      <c r="D174" s="259">
        <f t="shared" si="41"/>
        <v>2.5475147187605993E-2</v>
      </c>
      <c r="E174" s="259">
        <f t="shared" si="41"/>
        <v>2.3330706855607737E-2</v>
      </c>
      <c r="F174" s="259">
        <f t="shared" si="41"/>
        <v>2.459871680448706E-2</v>
      </c>
      <c r="G174" s="259">
        <f t="shared" si="41"/>
        <v>2.3411876113547295E-2</v>
      </c>
      <c r="H174" s="259">
        <f t="shared" si="41"/>
        <v>2.5594192839555122E-2</v>
      </c>
      <c r="I174" s="259">
        <f t="shared" si="41"/>
        <v>2.5758137229352881E-2</v>
      </c>
      <c r="J174" s="259">
        <f t="shared" si="41"/>
        <v>2.4598916592638673E-2</v>
      </c>
      <c r="K174" s="259">
        <f t="shared" si="41"/>
        <v>2.5940419478062249E-2</v>
      </c>
      <c r="L174" s="259">
        <f t="shared" si="41"/>
        <v>2.460831108028837E-2</v>
      </c>
      <c r="M174" s="259">
        <f t="shared" si="41"/>
        <v>2.5974840511088788E-2</v>
      </c>
      <c r="N174" s="259">
        <f t="shared" si="41"/>
        <v>2.5331958278218561E-2</v>
      </c>
      <c r="O174" s="259">
        <f t="shared" si="41"/>
        <v>2.4761338155463664E-2</v>
      </c>
      <c r="P174" s="259">
        <f t="shared" si="41"/>
        <v>2.5536233730154831E-2</v>
      </c>
      <c r="Q174" s="259">
        <f t="shared" si="41"/>
        <v>2.6470467277555289E-2</v>
      </c>
    </row>
    <row r="175" spans="1:17" x14ac:dyDescent="0.25">
      <c r="A175" s="72" t="s">
        <v>204</v>
      </c>
      <c r="B175" s="234">
        <f t="shared" ref="B175:Q175" si="42">IF(B$124=0,0,B$124/B$97)</f>
        <v>7.4306319068046731E-2</v>
      </c>
      <c r="C175" s="234">
        <f t="shared" si="42"/>
        <v>7.4799922193793569E-2</v>
      </c>
      <c r="D175" s="234">
        <f t="shared" si="42"/>
        <v>7.7813799884052501E-2</v>
      </c>
      <c r="E175" s="234">
        <f t="shared" si="42"/>
        <v>7.085500697134435E-2</v>
      </c>
      <c r="F175" s="234">
        <f t="shared" si="42"/>
        <v>7.4423426570662435E-2</v>
      </c>
      <c r="G175" s="234">
        <f t="shared" si="42"/>
        <v>7.0766150668388636E-2</v>
      </c>
      <c r="H175" s="234">
        <f t="shared" si="42"/>
        <v>7.7115293489977976E-2</v>
      </c>
      <c r="I175" s="234">
        <f t="shared" si="42"/>
        <v>7.7573118863778961E-2</v>
      </c>
      <c r="J175" s="234">
        <f t="shared" si="42"/>
        <v>7.4084708479368433E-2</v>
      </c>
      <c r="K175" s="234">
        <f t="shared" si="42"/>
        <v>7.8146751118811003E-2</v>
      </c>
      <c r="L175" s="234">
        <f t="shared" si="42"/>
        <v>7.4096729720729518E-2</v>
      </c>
      <c r="M175" s="234">
        <f t="shared" si="42"/>
        <v>7.8893932280127407E-2</v>
      </c>
      <c r="N175" s="234">
        <f t="shared" si="42"/>
        <v>7.6894656438950632E-2</v>
      </c>
      <c r="O175" s="234">
        <f t="shared" si="42"/>
        <v>7.5082478502458375E-2</v>
      </c>
      <c r="P175" s="234">
        <f t="shared" si="42"/>
        <v>7.7578656985637956E-2</v>
      </c>
      <c r="Q175" s="234">
        <f t="shared" si="42"/>
        <v>8.0368609207308817E-2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129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39</v>
      </c>
      <c r="B180" s="253">
        <f>IF(B$5=0,0,B$5/NMM_fec!B$5)</f>
        <v>0.55348693008205274</v>
      </c>
      <c r="C180" s="253">
        <f>IF(C$5=0,0,C$5/NMM_fec!C$5)</f>
        <v>0.55305179005066329</v>
      </c>
      <c r="D180" s="253">
        <f>IF(D$5=0,0,D$5/NMM_fec!D$5)</f>
        <v>0.55309661755928796</v>
      </c>
      <c r="E180" s="253">
        <f>IF(E$5=0,0,E$5/NMM_fec!E$5)</f>
        <v>0.5545752663675515</v>
      </c>
      <c r="F180" s="253">
        <f>IF(F$5=0,0,F$5/NMM_fec!F$5)</f>
        <v>0.55636093233445461</v>
      </c>
      <c r="G180" s="253">
        <f>IF(G$5=0,0,G$5/NMM_fec!G$5)</f>
        <v>0.55787057776271731</v>
      </c>
      <c r="H180" s="253">
        <f>IF(H$5=0,0,H$5/NMM_fec!H$5)</f>
        <v>0.56340240457381197</v>
      </c>
      <c r="I180" s="253">
        <f>IF(I$5=0,0,I$5/NMM_fec!I$5)</f>
        <v>0.56883938210301122</v>
      </c>
      <c r="J180" s="253">
        <f>IF(J$5=0,0,J$5/NMM_fec!J$5)</f>
        <v>0.56708069950870765</v>
      </c>
      <c r="K180" s="253">
        <f>IF(K$5=0,0,K$5/NMM_fec!K$5)</f>
        <v>0.56989341064648313</v>
      </c>
      <c r="L180" s="253">
        <f>IF(L$5=0,0,L$5/NMM_fec!L$5)</f>
        <v>0.56887801578973196</v>
      </c>
      <c r="M180" s="253">
        <f>IF(M$5=0,0,M$5/NMM_fec!M$5)</f>
        <v>0.57424469486582463</v>
      </c>
      <c r="N180" s="253">
        <f>IF(N$5=0,0,N$5/NMM_fec!N$5)</f>
        <v>0.57621122281300041</v>
      </c>
      <c r="O180" s="253">
        <f>IF(O$5=0,0,O$5/NMM_fec!O$5)</f>
        <v>0.57479122426705243</v>
      </c>
      <c r="P180" s="253">
        <f>IF(P$5=0,0,P$5/NMM_fec!P$5)</f>
        <v>0.5786117802068057</v>
      </c>
      <c r="Q180" s="253">
        <f>IF(Q$5=0,0,Q$5/NMM_fec!Q$5)</f>
        <v>0.58332294122052852</v>
      </c>
    </row>
    <row r="181" spans="1:17" x14ac:dyDescent="0.25">
      <c r="A181" s="132" t="s">
        <v>84</v>
      </c>
      <c r="B181" s="252">
        <f>IF(B$6=0,0,B$6/NMM_fec!B$6)</f>
        <v>0.45021840731784651</v>
      </c>
      <c r="C181" s="252">
        <f>IF(C$6=0,0,C$6/NMM_fec!C$6)</f>
        <v>0.45023530513051807</v>
      </c>
      <c r="D181" s="252">
        <f>IF(D$6=0,0,D$6/NMM_fec!D$6)</f>
        <v>0.45074820551372952</v>
      </c>
      <c r="E181" s="252">
        <f>IF(E$6=0,0,E$6/NMM_fec!E$6)</f>
        <v>0.45139289736791705</v>
      </c>
      <c r="F181" s="252">
        <f>IF(F$6=0,0,F$6/NMM_fec!F$6)</f>
        <v>0.45393840863853435</v>
      </c>
      <c r="G181" s="252">
        <f>IF(G$6=0,0,G$6/NMM_fec!G$6)</f>
        <v>0.45506428935005611</v>
      </c>
      <c r="H181" s="252">
        <f>IF(H$6=0,0,H$6/NMM_fec!H$6)</f>
        <v>0.45971595465352921</v>
      </c>
      <c r="I181" s="252">
        <f>IF(I$6=0,0,I$6/NMM_fec!I$6)</f>
        <v>0.46220381804417382</v>
      </c>
      <c r="J181" s="252">
        <f>IF(J$6=0,0,J$6/NMM_fec!J$6)</f>
        <v>0.46298717914473619</v>
      </c>
      <c r="K181" s="252">
        <f>IF(K$6=0,0,K$6/NMM_fec!K$6)</f>
        <v>0.46385106558411898</v>
      </c>
      <c r="L181" s="252">
        <f>IF(L$6=0,0,L$6/NMM_fec!L$6)</f>
        <v>0.46308094686627871</v>
      </c>
      <c r="M181" s="252">
        <f>IF(M$6=0,0,M$6/NMM_fec!M$6)</f>
        <v>0.46705872781314922</v>
      </c>
      <c r="N181" s="252">
        <f>IF(N$6=0,0,N$6/NMM_fec!N$6)</f>
        <v>0.46891395746848719</v>
      </c>
      <c r="O181" s="252">
        <f>IF(O$6=0,0,O$6/NMM_fec!O$6)</f>
        <v>0.46825237756079419</v>
      </c>
      <c r="P181" s="252">
        <f>IF(P$6=0,0,P$6/NMM_fec!P$6)</f>
        <v>0.470193593070237</v>
      </c>
      <c r="Q181" s="252">
        <f>IF(Q$6=0,0,Q$6/NMM_fec!Q$6)</f>
        <v>0.47534700425456827</v>
      </c>
    </row>
    <row r="182" spans="1:17" x14ac:dyDescent="0.25">
      <c r="A182" s="76" t="s">
        <v>83</v>
      </c>
      <c r="B182" s="251">
        <f>IF(B$7=0,0,B$7/NMM_fec!B$7)</f>
        <v>0.11706997756195825</v>
      </c>
      <c r="C182" s="251">
        <f>IF(C$7=0,0,C$7/NMM_fec!C$7)</f>
        <v>0.1170743721319726</v>
      </c>
      <c r="D182" s="251">
        <f>IF(D$7=0,0,D$7/NMM_fec!D$7)</f>
        <v>0.11720777564370878</v>
      </c>
      <c r="E182" s="251">
        <f>IF(E$7=0,0,E$7/NMM_fec!E$7)</f>
        <v>0.11737544652851969</v>
      </c>
      <c r="F182" s="251">
        <f>IF(F$7=0,0,F$7/NMM_fec!F$7)</f>
        <v>0.11803718649790644</v>
      </c>
      <c r="G182" s="251">
        <f>IF(G$7=0,0,G$7/NMM_fec!G$7)</f>
        <v>0.11833001591473255</v>
      </c>
      <c r="H182" s="251">
        <f>IF(H$7=0,0,H$7/NMM_fec!H$7)</f>
        <v>0.11953912757296618</v>
      </c>
      <c r="I182" s="251">
        <f>IF(I$7=0,0,I$7/NMM_fec!I$7)</f>
        <v>0.12018529227888725</v>
      </c>
      <c r="J182" s="251">
        <f>IF(J$7=0,0,J$7/NMM_fec!J$7)</f>
        <v>0.12038856085336658</v>
      </c>
      <c r="K182" s="251">
        <f>IF(K$7=0,0,K$7/NMM_fec!K$7)</f>
        <v>0.12061298784517445</v>
      </c>
      <c r="L182" s="251">
        <f>IF(L$7=0,0,L$7/NMM_fec!L$7)</f>
        <v>0.12041201181789868</v>
      </c>
      <c r="M182" s="251">
        <f>IF(M$7=0,0,M$7/NMM_fec!M$7)</f>
        <v>0.12144327268851524</v>
      </c>
      <c r="N182" s="251">
        <f>IF(N$7=0,0,N$7/NMM_fec!N$7)</f>
        <v>0.12192564527198663</v>
      </c>
      <c r="O182" s="251">
        <f>IF(O$7=0,0,O$7/NMM_fec!O$7)</f>
        <v>0.12175359123353119</v>
      </c>
      <c r="P182" s="251">
        <f>IF(P$7=0,0,P$7/NMM_fec!P$7)</f>
        <v>0.12225845327053357</v>
      </c>
      <c r="Q182" s="251">
        <f>IF(Q$7=0,0,Q$7/NMM_fec!Q$7)</f>
        <v>0.12360016257083353</v>
      </c>
    </row>
    <row r="183" spans="1:17" x14ac:dyDescent="0.25">
      <c r="A183" s="76" t="s">
        <v>82</v>
      </c>
      <c r="B183" s="251">
        <f>IF(B$8=0,0,B$8/NMM_fec!B$8)</f>
        <v>0.64211281004484233</v>
      </c>
      <c r="C183" s="251">
        <f>IF(C$8=0,0,C$8/NMM_fec!C$8)</f>
        <v>0.64213691677528961</v>
      </c>
      <c r="D183" s="251">
        <f>IF(D$8=0,0,D$8/NMM_fec!D$8)</f>
        <v>0.64286878326981256</v>
      </c>
      <c r="E183" s="251">
        <f>IF(E$8=0,0,E$8/NMM_fec!E$8)</f>
        <v>0.64378859060229365</v>
      </c>
      <c r="F183" s="251">
        <f>IF(F$8=0,0,F$8/NMM_fec!F$8)</f>
        <v>0.64741733261368051</v>
      </c>
      <c r="G183" s="251">
        <f>IF(G$8=0,0,G$8/NMM_fec!G$8)</f>
        <v>0.64902378843853648</v>
      </c>
      <c r="H183" s="251">
        <f>IF(H$8=0,0,H$8/NMM_fec!H$8)</f>
        <v>0.65565338476867951</v>
      </c>
      <c r="I183" s="251">
        <f>IF(I$8=0,0,I$8/NMM_fec!I$8)</f>
        <v>0.65919386555231951</v>
      </c>
      <c r="J183" s="251">
        <f>IF(J$8=0,0,J$8/NMM_fec!J$8)</f>
        <v>0.66030669147584187</v>
      </c>
      <c r="K183" s="251">
        <f>IF(K$8=0,0,K$8/NMM_fec!K$8)</f>
        <v>0.66153663093826687</v>
      </c>
      <c r="L183" s="251">
        <f>IF(L$8=0,0,L$8/NMM_fec!L$8)</f>
        <v>0.66043080443037339</v>
      </c>
      <c r="M183" s="251">
        <f>IF(M$8=0,0,M$8/NMM_fec!M$8)</f>
        <v>0.66607221447561715</v>
      </c>
      <c r="N183" s="251">
        <f>IF(N$8=0,0,N$8/NMM_fec!N$8)</f>
        <v>0.66871775995648086</v>
      </c>
      <c r="O183" s="251">
        <f>IF(O$8=0,0,O$8/NMM_fec!O$8)</f>
        <v>0.66777395169673215</v>
      </c>
      <c r="P183" s="251">
        <f>IF(P$8=0,0,P$8/NMM_fec!P$8)</f>
        <v>0.6705434819161622</v>
      </c>
      <c r="Q183" s="251">
        <f>IF(Q$8=0,0,Q$8/NMM_fec!Q$8)</f>
        <v>0.67791067395633342</v>
      </c>
    </row>
    <row r="184" spans="1:17" x14ac:dyDescent="0.25">
      <c r="A184" s="76" t="s">
        <v>81</v>
      </c>
      <c r="B184" s="251">
        <f>IF(B$9=0,0,B$9/NMM_fec!B$9)</f>
        <v>0.44670004487014037</v>
      </c>
      <c r="C184" s="251">
        <f>IF(C$9=0,0,C$9/NMM_fec!C$9)</f>
        <v>0.44671682536942831</v>
      </c>
      <c r="D184" s="251">
        <f>IF(D$9=0,0,D$9/NMM_fec!D$9)</f>
        <v>0.44722650574282757</v>
      </c>
      <c r="E184" s="251">
        <f>IF(E$9=0,0,E$9/NMM_fec!E$9)</f>
        <v>0.44786689536324065</v>
      </c>
      <c r="F184" s="251">
        <f>IF(F$9=0,0,F$9/NMM_fec!F$9)</f>
        <v>0.45038867402182231</v>
      </c>
      <c r="G184" s="251">
        <f>IF(G$9=0,0,G$9/NMM_fec!G$9)</f>
        <v>0.45150730202699374</v>
      </c>
      <c r="H184" s="251">
        <f>IF(H$9=0,0,H$9/NMM_fec!H$9)</f>
        <v>0.45611212609981522</v>
      </c>
      <c r="I184" s="251">
        <f>IF(I$9=0,0,I$9/NMM_fec!I$9)</f>
        <v>0.45856329549977742</v>
      </c>
      <c r="J184" s="251">
        <f>IF(J$9=0,0,J$9/NMM_fec!J$9)</f>
        <v>0.45933070777635265</v>
      </c>
      <c r="K184" s="251">
        <f>IF(K$9=0,0,K$9/NMM_fec!K$9)</f>
        <v>0.46018304531619258</v>
      </c>
      <c r="L184" s="251">
        <f>IF(L$9=0,0,L$9/NMM_fec!L$9)</f>
        <v>0.45940235860701623</v>
      </c>
      <c r="M184" s="251">
        <f>IF(M$9=0,0,M$9/NMM_fec!M$9)</f>
        <v>0.46327838104723656</v>
      </c>
      <c r="N184" s="251">
        <f>IF(N$9=0,0,N$9/NMM_fec!N$9)</f>
        <v>0.46511814543588792</v>
      </c>
      <c r="O184" s="251">
        <f>IF(O$9=0,0,O$9/NMM_fec!O$9)</f>
        <v>0.46446119100267735</v>
      </c>
      <c r="P184" s="251">
        <f>IF(P$9=0,0,P$9/NMM_fec!P$9)</f>
        <v>0.46638927280744602</v>
      </c>
      <c r="Q184" s="251">
        <f>IF(Q$9=0,0,Q$9/NMM_fec!Q$9)</f>
        <v>0.4715408176451697</v>
      </c>
    </row>
    <row r="185" spans="1:17" x14ac:dyDescent="0.25">
      <c r="A185" s="129" t="s">
        <v>80</v>
      </c>
      <c r="B185" s="250">
        <f>IF(B$10=0,0,B$10/NMM_fec!B$10)</f>
        <v>0.7075112568256362</v>
      </c>
      <c r="C185" s="250">
        <f>IF(C$10=0,0,C$10/NMM_fec!C$10)</f>
        <v>0.70465909976564889</v>
      </c>
      <c r="D185" s="250">
        <f>IF(D$10=0,0,D$10/NMM_fec!D$10)</f>
        <v>0.70641198125910321</v>
      </c>
      <c r="E185" s="250">
        <f>IF(E$10=0,0,E$10/NMM_fec!E$10)</f>
        <v>0.70670016346351416</v>
      </c>
      <c r="F185" s="250">
        <f>IF(F$10=0,0,F$10/NMM_fec!F$10)</f>
        <v>0.71071002864074517</v>
      </c>
      <c r="G185" s="250">
        <f>IF(G$10=0,0,G$10/NMM_fec!G$10)</f>
        <v>0.71280479905535465</v>
      </c>
      <c r="H185" s="250">
        <f>IF(H$10=0,0,H$10/NMM_fec!H$10)</f>
        <v>0.72044071211479765</v>
      </c>
      <c r="I185" s="250">
        <f>IF(I$10=0,0,I$10/NMM_fec!I$10)</f>
        <v>0.72429409865571004</v>
      </c>
      <c r="J185" s="250">
        <f>IF(J$10=0,0,J$10/NMM_fec!J$10)</f>
        <v>0.72577320018098279</v>
      </c>
      <c r="K185" s="250">
        <f>IF(K$10=0,0,K$10/NMM_fec!K$10)</f>
        <v>0.7271211529010897</v>
      </c>
      <c r="L185" s="250">
        <f>IF(L$10=0,0,L$10/NMM_fec!L$10)</f>
        <v>0.72578989819060591</v>
      </c>
      <c r="M185" s="250">
        <f>IF(M$10=0,0,M$10/NMM_fec!M$10)</f>
        <v>0.73211153826966258</v>
      </c>
      <c r="N185" s="250">
        <f>IF(N$10=0,0,N$10/NMM_fec!N$10)</f>
        <v>0.73609175181360342</v>
      </c>
      <c r="O185" s="250">
        <f>IF(O$10=0,0,O$10/NMM_fec!O$10)</f>
        <v>0.73473623043542957</v>
      </c>
      <c r="P185" s="250">
        <f>IF(P$10=0,0,P$10/NMM_fec!P$10)</f>
        <v>0.73802566431405259</v>
      </c>
      <c r="Q185" s="250">
        <f>IF(Q$10=0,0,Q$10/NMM_fec!Q$10)</f>
        <v>0.74288780845340086</v>
      </c>
    </row>
    <row r="186" spans="1:17" x14ac:dyDescent="0.25">
      <c r="A186" s="127" t="s">
        <v>215</v>
      </c>
      <c r="B186" s="248">
        <f>IF(B$15=0,0,B$15/NMM_fec!B$15)</f>
        <v>0.62756283187679118</v>
      </c>
      <c r="C186" s="248">
        <f>IF(C$15=0,0,C$15/NMM_fec!C$15)</f>
        <v>0.62780545586852488</v>
      </c>
      <c r="D186" s="248">
        <f>IF(D$15=0,0,D$15/NMM_fec!D$15)</f>
        <v>0.62843344985101834</v>
      </c>
      <c r="E186" s="248">
        <f>IF(E$15=0,0,E$15/NMM_fec!E$15)</f>
        <v>0.62891027296564106</v>
      </c>
      <c r="F186" s="248">
        <f>IF(F$15=0,0,F$15/NMM_fec!F$15)</f>
        <v>0.63250430378429234</v>
      </c>
      <c r="G186" s="248">
        <f>IF(G$15=0,0,G$15/NMM_fec!G$15)</f>
        <v>0.63412532396408883</v>
      </c>
      <c r="H186" s="248">
        <f>IF(H$15=0,0,H$15/NMM_fec!H$15)</f>
        <v>0.64021537440390475</v>
      </c>
      <c r="I186" s="248">
        <f>IF(I$15=0,0,I$15/NMM_fec!I$15)</f>
        <v>0.64425450686720431</v>
      </c>
      <c r="J186" s="248">
        <f>IF(J$15=0,0,J$15/NMM_fec!J$15)</f>
        <v>0.64490375139203981</v>
      </c>
      <c r="K186" s="248">
        <f>IF(K$15=0,0,K$15/NMM_fec!K$15)</f>
        <v>0.64548283960998254</v>
      </c>
      <c r="L186" s="248">
        <f>IF(L$15=0,0,L$15/NMM_fec!L$15)</f>
        <v>0.64429801723841784</v>
      </c>
      <c r="M186" s="248">
        <f>IF(M$15=0,0,M$15/NMM_fec!M$15)</f>
        <v>0.64970101714621087</v>
      </c>
      <c r="N186" s="248">
        <f>IF(N$15=0,0,N$15/NMM_fec!N$15)</f>
        <v>0.65146022385625402</v>
      </c>
      <c r="O186" s="248">
        <f>IF(O$15=0,0,O$15/NMM_fec!O$15)</f>
        <v>0.65002126545933558</v>
      </c>
      <c r="P186" s="248">
        <f>IF(P$15=0,0,P$15/NMM_fec!P$15)</f>
        <v>0.65291577402232648</v>
      </c>
      <c r="Q186" s="248">
        <f>IF(Q$15=0,0,Q$15/NMM_fec!Q$15)</f>
        <v>0.65988409241963253</v>
      </c>
    </row>
    <row r="187" spans="1:17" x14ac:dyDescent="0.25">
      <c r="A187" s="127" t="s">
        <v>214</v>
      </c>
      <c r="B187" s="249">
        <f>IF(B$16=0,0,B$16/NMM_fec!B$16)</f>
        <v>0.41787916732646818</v>
      </c>
      <c r="C187" s="249">
        <f>IF(C$16=0,0,C$16/NMM_fec!C$16)</f>
        <v>0.42019429862529273</v>
      </c>
      <c r="D187" s="249">
        <f>IF(D$16=0,0,D$16/NMM_fec!D$16)</f>
        <v>0.42236208716427776</v>
      </c>
      <c r="E187" s="249">
        <f>IF(E$16=0,0,E$16/NMM_fec!E$16)</f>
        <v>0.42245040725040267</v>
      </c>
      <c r="F187" s="249">
        <f>IF(F$16=0,0,F$16/NMM_fec!F$16)</f>
        <v>0.42604684396989678</v>
      </c>
      <c r="G187" s="249">
        <f>IF(G$16=0,0,G$16/NMM_fec!G$16)</f>
        <v>0.42848965506341552</v>
      </c>
      <c r="H187" s="249">
        <f>IF(H$16=0,0,H$16/NMM_fec!H$16)</f>
        <v>0.43161729565412543</v>
      </c>
      <c r="I187" s="249">
        <f>IF(I$16=0,0,I$16/NMM_fec!I$16)</f>
        <v>0.43246148986851618</v>
      </c>
      <c r="J187" s="249">
        <f>IF(J$16=0,0,J$16/NMM_fec!J$16)</f>
        <v>0.43229226281835076</v>
      </c>
      <c r="K187" s="249">
        <f>IF(K$16=0,0,K$16/NMM_fec!K$16)</f>
        <v>0.4331884434476368</v>
      </c>
      <c r="L187" s="249">
        <f>IF(L$16=0,0,L$16/NMM_fec!L$16)</f>
        <v>0.431579927876309</v>
      </c>
      <c r="M187" s="249">
        <f>IF(M$16=0,0,M$16/NMM_fec!M$16)</f>
        <v>0.43285013365640973</v>
      </c>
      <c r="N187" s="249">
        <f>IF(N$16=0,0,N$16/NMM_fec!N$16)</f>
        <v>0.43412599605063057</v>
      </c>
      <c r="O187" s="249">
        <f>IF(O$16=0,0,O$16/NMM_fec!O$16)</f>
        <v>0.43333482207221063</v>
      </c>
      <c r="P187" s="249">
        <f>IF(P$16=0,0,P$16/NMM_fec!P$16)</f>
        <v>0.43551498714004483</v>
      </c>
      <c r="Q187" s="249">
        <f>IF(Q$16=0,0,Q$16/NMM_fec!Q$16)</f>
        <v>0.44136769681806159</v>
      </c>
    </row>
    <row r="188" spans="1:17" x14ac:dyDescent="0.25">
      <c r="A188" s="127" t="s">
        <v>213</v>
      </c>
      <c r="B188" s="249">
        <f>IF(B$36=0,0,B$36/NMM_fec!B$36)</f>
        <v>0.62772281313627321</v>
      </c>
      <c r="C188" s="249">
        <f>IF(C$36=0,0,C$36/NMM_fec!C$36)</f>
        <v>0.62545861731392949</v>
      </c>
      <c r="D188" s="249">
        <f>IF(D$36=0,0,D$36/NMM_fec!D$36)</f>
        <v>0.62407861995813441</v>
      </c>
      <c r="E188" s="249">
        <f>IF(E$36=0,0,E$36/NMM_fec!E$36)</f>
        <v>0.62655759566109048</v>
      </c>
      <c r="F188" s="249">
        <f>IF(F$36=0,0,F$36/NMM_fec!F$36)</f>
        <v>0.62692732508054205</v>
      </c>
      <c r="G188" s="249">
        <f>IF(G$36=0,0,G$36/NMM_fec!G$36)</f>
        <v>0.62781442522783448</v>
      </c>
      <c r="H188" s="249">
        <f>IF(H$36=0,0,H$36/NMM_fec!H$36)</f>
        <v>0.63483130890906447</v>
      </c>
      <c r="I188" s="249">
        <f>IF(I$36=0,0,I$36/NMM_fec!I$36)</f>
        <v>0.64336920714795365</v>
      </c>
      <c r="J188" s="249">
        <f>IF(J$36=0,0,J$36/NMM_fec!J$36)</f>
        <v>0.64029989848790425</v>
      </c>
      <c r="K188" s="249">
        <f>IF(K$36=0,0,K$36/NMM_fec!K$36)</f>
        <v>0.64455150318759302</v>
      </c>
      <c r="L188" s="249">
        <f>IF(L$36=0,0,L$36/NMM_fec!L$36)</f>
        <v>0.64397664045175207</v>
      </c>
      <c r="M188" s="249">
        <f>IF(M$36=0,0,M$36/NMM_fec!M$36)</f>
        <v>0.65204369293016029</v>
      </c>
      <c r="N188" s="249">
        <f>IF(N$36=0,0,N$36/NMM_fec!N$36)</f>
        <v>0.65437520020969397</v>
      </c>
      <c r="O188" s="249">
        <f>IF(O$36=0,0,O$36/NMM_fec!O$36)</f>
        <v>0.65246249750398155</v>
      </c>
      <c r="P188" s="249">
        <f>IF(P$36=0,0,P$36/NMM_fec!P$36)</f>
        <v>0.65808485430505548</v>
      </c>
      <c r="Q188" s="249">
        <f>IF(Q$36=0,0,Q$36/NMM_fec!Q$36)</f>
        <v>0.66267245772523808</v>
      </c>
    </row>
    <row r="189" spans="1:17" x14ac:dyDescent="0.25">
      <c r="A189" s="72" t="s">
        <v>212</v>
      </c>
      <c r="B189" s="247">
        <f>IF(B$44=0,0,B$44/NMM_fec!B$44)</f>
        <v>0.66143593150978597</v>
      </c>
      <c r="C189" s="247">
        <f>IF(C$44=0,0,C$44/NMM_fec!C$44)</f>
        <v>0.66166346842874169</v>
      </c>
      <c r="D189" s="247">
        <f>IF(D$44=0,0,D$44/NMM_fec!D$44)</f>
        <v>0.6622640461468341</v>
      </c>
      <c r="E189" s="247">
        <f>IF(E$44=0,0,E$44/NMM_fec!E$44)</f>
        <v>0.6631262895894704</v>
      </c>
      <c r="F189" s="247">
        <f>IF(F$44=0,0,F$44/NMM_fec!F$44)</f>
        <v>0.66659908512225874</v>
      </c>
      <c r="G189" s="247">
        <f>IF(G$44=0,0,G$44/NMM_fec!G$44)</f>
        <v>0.66799123774346836</v>
      </c>
      <c r="H189" s="247">
        <f>IF(H$44=0,0,H$44/NMM_fec!H$44)</f>
        <v>0.67429204088565042</v>
      </c>
      <c r="I189" s="247">
        <f>IF(I$44=0,0,I$44/NMM_fec!I$44)</f>
        <v>0.6784914841676295</v>
      </c>
      <c r="J189" s="247">
        <f>IF(J$44=0,0,J$44/NMM_fec!J$44)</f>
        <v>0.67964362033127335</v>
      </c>
      <c r="K189" s="247">
        <f>IF(K$44=0,0,K$44/NMM_fec!K$44)</f>
        <v>0.68012752037613755</v>
      </c>
      <c r="L189" s="247">
        <f>IF(L$44=0,0,L$44/NMM_fec!L$44)</f>
        <v>0.6789819975552227</v>
      </c>
      <c r="M189" s="247">
        <f>IF(M$44=0,0,M$44/NMM_fec!M$44)</f>
        <v>0.68399418126122069</v>
      </c>
      <c r="N189" s="247">
        <f>IF(N$44=0,0,N$44/NMM_fec!N$44)</f>
        <v>0.68546001680228064</v>
      </c>
      <c r="O189" s="247">
        <f>IF(O$44=0,0,O$44/NMM_fec!O$44)</f>
        <v>0.68500948892492775</v>
      </c>
      <c r="P189" s="247">
        <f>IF(P$44=0,0,P$44/NMM_fec!P$44)</f>
        <v>0.68794300377917883</v>
      </c>
      <c r="Q189" s="247">
        <f>IF(Q$44=0,0,Q$44/NMM_fec!Q$44)</f>
        <v>0.69530632843548568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38</v>
      </c>
      <c r="B191" s="253">
        <f>IF(B$47=0,0,B$47/NMM_fec!B$47)</f>
        <v>0.4838736038894606</v>
      </c>
      <c r="C191" s="253">
        <f>IF(C$47=0,0,C$47/NMM_fec!C$47)</f>
        <v>0.48425865390428824</v>
      </c>
      <c r="D191" s="253">
        <f>IF(D$47=0,0,D$47/NMM_fec!D$47)</f>
        <v>0.47887783912325499</v>
      </c>
      <c r="E191" s="253">
        <f>IF(E$47=0,0,E$47/NMM_fec!E$47)</f>
        <v>0.49402523461207976</v>
      </c>
      <c r="F191" s="253">
        <f>IF(F$47=0,0,F$47/NMM_fec!F$47)</f>
        <v>0.49538363451000295</v>
      </c>
      <c r="G191" s="253">
        <f>IF(G$47=0,0,G$47/NMM_fec!G$47)</f>
        <v>0.50280192405459312</v>
      </c>
      <c r="H191" s="253">
        <f>IF(H$47=0,0,H$47/NMM_fec!H$47)</f>
        <v>0.4992271980548933</v>
      </c>
      <c r="I191" s="253">
        <f>IF(I$47=0,0,I$47/NMM_fec!I$47)</f>
        <v>0.50110962154192207</v>
      </c>
      <c r="J191" s="253">
        <f>IF(J$47=0,0,J$47/NMM_fec!J$47)</f>
        <v>0.50572335702766202</v>
      </c>
      <c r="K191" s="253">
        <f>IF(K$47=0,0,K$47/NMM_fec!K$47)</f>
        <v>0.50025662433462481</v>
      </c>
      <c r="L191" s="253">
        <f>IF(L$47=0,0,L$47/NMM_fec!L$47)</f>
        <v>0.50455306099776309</v>
      </c>
      <c r="M191" s="253">
        <f>IF(M$47=0,0,M$47/NMM_fec!M$47)</f>
        <v>0.50898281638386245</v>
      </c>
      <c r="N191" s="253">
        <f>IF(N$47=0,0,N$47/NMM_fec!N$47)</f>
        <v>0.5094904336884486</v>
      </c>
      <c r="O191" s="253">
        <f>IF(O$47=0,0,O$47/NMM_fec!O$47)</f>
        <v>0.51400340708573633</v>
      </c>
      <c r="P191" s="253">
        <f>IF(P$47=0,0,P$47/NMM_fec!P$47)</f>
        <v>0.51866293878389003</v>
      </c>
      <c r="Q191" s="253">
        <f>IF(Q$47=0,0,Q$47/NMM_fec!Q$47)</f>
        <v>0.5204788052869167</v>
      </c>
    </row>
    <row r="192" spans="1:17" x14ac:dyDescent="0.25">
      <c r="A192" s="132" t="s">
        <v>84</v>
      </c>
      <c r="B192" s="252">
        <f>IF(B$48=0,0,B$48/NMM_fec!B$48)</f>
        <v>0.43877764176536216</v>
      </c>
      <c r="C192" s="252">
        <f>IF(C$48=0,0,C$48/NMM_fec!C$48)</f>
        <v>0.43915169473629923</v>
      </c>
      <c r="D192" s="252">
        <f>IF(D$48=0,0,D$48/NMM_fec!D$48)</f>
        <v>0.43238157945264438</v>
      </c>
      <c r="E192" s="252">
        <f>IF(E$48=0,0,E$48/NMM_fec!E$48)</f>
        <v>0.44899717233704023</v>
      </c>
      <c r="F192" s="252">
        <f>IF(F$48=0,0,F$48/NMM_fec!F$48)</f>
        <v>0.4491653999057138</v>
      </c>
      <c r="G192" s="252">
        <f>IF(G$48=0,0,G$48/NMM_fec!G$48)</f>
        <v>0.45504509628149242</v>
      </c>
      <c r="H192" s="252">
        <f>IF(H$48=0,0,H$48/NMM_fec!H$48)</f>
        <v>0.45006067753817447</v>
      </c>
      <c r="I192" s="252">
        <f>IF(I$48=0,0,I$48/NMM_fec!I$48)</f>
        <v>0.45149299099747225</v>
      </c>
      <c r="J192" s="252">
        <f>IF(J$48=0,0,J$48/NMM_fec!J$48)</f>
        <v>0.45639810445899714</v>
      </c>
      <c r="K192" s="252">
        <f>IF(K$48=0,0,K$48/NMM_fec!K$48)</f>
        <v>0.45299894843052163</v>
      </c>
      <c r="L192" s="252">
        <f>IF(L$48=0,0,L$48/NMM_fec!L$48)</f>
        <v>0.45693243905816927</v>
      </c>
      <c r="M192" s="252">
        <f>IF(M$48=0,0,M$48/NMM_fec!M$48)</f>
        <v>0.46095928557547328</v>
      </c>
      <c r="N192" s="252">
        <f>IF(N$48=0,0,N$48/NMM_fec!N$48)</f>
        <v>0.45878687438140076</v>
      </c>
      <c r="O192" s="252">
        <f>IF(O$48=0,0,O$48/NMM_fec!O$48)</f>
        <v>0.46087531133232301</v>
      </c>
      <c r="P192" s="252">
        <f>IF(P$48=0,0,P$48/NMM_fec!P$48)</f>
        <v>0.46329378218651862</v>
      </c>
      <c r="Q192" s="252">
        <f>IF(Q$48=0,0,Q$48/NMM_fec!Q$48)</f>
        <v>0.46581439622001208</v>
      </c>
    </row>
    <row r="193" spans="1:17" x14ac:dyDescent="0.25">
      <c r="A193" s="76" t="s">
        <v>83</v>
      </c>
      <c r="B193" s="251">
        <f>IF(B$49=0,0,B$49/NMM_fec!B$49)</f>
        <v>0.11446444236652797</v>
      </c>
      <c r="C193" s="251">
        <f>IF(C$49=0,0,C$49/NMM_fec!C$49)</f>
        <v>0.11456163657204484</v>
      </c>
      <c r="D193" s="251">
        <f>IF(D$49=0,0,D$49/NMM_fec!D$49)</f>
        <v>0.11279633532066652</v>
      </c>
      <c r="E193" s="251">
        <f>IF(E$49=0,0,E$49/NMM_fec!E$49)</f>
        <v>0.11713126734555777</v>
      </c>
      <c r="F193" s="251">
        <f>IF(F$49=0,0,F$49/NMM_fec!F$49)</f>
        <v>0.1171742048789728</v>
      </c>
      <c r="G193" s="251">
        <f>IF(G$49=0,0,G$49/NMM_fec!G$49)</f>
        <v>0.11870786576938354</v>
      </c>
      <c r="H193" s="251">
        <f>IF(H$49=0,0,H$49/NMM_fec!H$49)</f>
        <v>0.11740763219651247</v>
      </c>
      <c r="I193" s="251">
        <f>IF(I$49=0,0,I$49/NMM_fec!I$49)</f>
        <v>0.11778171856166944</v>
      </c>
      <c r="J193" s="251">
        <f>IF(J$49=0,0,J$49/NMM_fec!J$49)</f>
        <v>0.11906183529202261</v>
      </c>
      <c r="K193" s="251">
        <f>IF(K$49=0,0,K$49/NMM_fec!K$49)</f>
        <v>0.11817507738401198</v>
      </c>
      <c r="L193" s="251">
        <f>IF(L$49=0,0,L$49/NMM_fec!L$49)</f>
        <v>0.119201255738343</v>
      </c>
      <c r="M193" s="251">
        <f>IF(M$49=0,0,M$49/NMM_fec!M$49)</f>
        <v>0.12025170682509627</v>
      </c>
      <c r="N193" s="251">
        <f>IF(N$49=0,0,N$49/NMM_fec!N$49)</f>
        <v>0.11968489598637358</v>
      </c>
      <c r="O193" s="251">
        <f>IF(O$49=0,0,O$49/NMM_fec!O$49)</f>
        <v>0.12022911263627695</v>
      </c>
      <c r="P193" s="251">
        <f>IF(P$49=0,0,P$49/NMM_fec!P$49)</f>
        <v>0.12086008104495218</v>
      </c>
      <c r="Q193" s="251">
        <f>IF(Q$49=0,0,Q$49/NMM_fec!Q$49)</f>
        <v>0.12152138626258481</v>
      </c>
    </row>
    <row r="194" spans="1:17" x14ac:dyDescent="0.25">
      <c r="A194" s="76" t="s">
        <v>82</v>
      </c>
      <c r="B194" s="251">
        <f>IF(B$50=0,0,B$50/NMM_fec!B$50)</f>
        <v>0.62602789631937372</v>
      </c>
      <c r="C194" s="251">
        <f>IF(C$50=0,0,C$50/NMM_fec!C$50)</f>
        <v>0.62656468113642394</v>
      </c>
      <c r="D194" s="251">
        <f>IF(D$50=0,0,D$50/NMM_fec!D$50)</f>
        <v>0.61689873572582443</v>
      </c>
      <c r="E194" s="251">
        <f>IF(E$50=0,0,E$50/NMM_fec!E$50)</f>
        <v>0.64060186473114544</v>
      </c>
      <c r="F194" s="251">
        <f>IF(F$50=0,0,F$50/NMM_fec!F$50)</f>
        <v>0.64084951371068777</v>
      </c>
      <c r="G194" s="251">
        <f>IF(G$50=0,0,G$50/NMM_fec!G$50)</f>
        <v>0.64923986500878228</v>
      </c>
      <c r="H194" s="251">
        <f>IF(H$50=0,0,H$50/NMM_fec!H$50)</f>
        <v>0.64212786082968309</v>
      </c>
      <c r="I194" s="251">
        <f>IF(I$50=0,0,I$50/NMM_fec!I$50)</f>
        <v>0.6441679019730806</v>
      </c>
      <c r="J194" s="251">
        <f>IF(J$50=0,0,J$50/NMM_fec!J$50)</f>
        <v>0.65116215784015119</v>
      </c>
      <c r="K194" s="251">
        <f>IF(K$50=0,0,K$50/NMM_fec!K$50)</f>
        <v>0.64631252648280102</v>
      </c>
      <c r="L194" s="251">
        <f>IF(L$50=0,0,L$50/NMM_fec!L$50)</f>
        <v>0.6519242971912258</v>
      </c>
      <c r="M194" s="251">
        <f>IF(M$50=0,0,M$50/NMM_fec!M$50)</f>
        <v>0.65766991652290663</v>
      </c>
      <c r="N194" s="251">
        <f>IF(N$50=0,0,N$50/NMM_fec!N$50)</f>
        <v>0.65457115452283654</v>
      </c>
      <c r="O194" s="251">
        <f>IF(O$50=0,0,O$50/NMM_fec!O$50)</f>
        <v>0.65755563978610476</v>
      </c>
      <c r="P194" s="251">
        <f>IF(P$50=0,0,P$50/NMM_fec!P$50)</f>
        <v>0.66100572814767389</v>
      </c>
      <c r="Q194" s="251">
        <f>IF(Q$50=0,0,Q$50/NMM_fec!Q$50)</f>
        <v>0.664571848023499</v>
      </c>
    </row>
    <row r="195" spans="1:17" x14ac:dyDescent="0.25">
      <c r="A195" s="76" t="s">
        <v>81</v>
      </c>
      <c r="B195" s="251">
        <f>IF(B$51=0,0,B$51/NMM_fec!B$51)</f>
        <v>0.43671883601634576</v>
      </c>
      <c r="C195" s="251">
        <f>IF(C$51=0,0,C$51/NMM_fec!C$51)</f>
        <v>0.43709022611923987</v>
      </c>
      <c r="D195" s="251">
        <f>IF(D$51=0,0,D$51/NMM_fec!D$51)</f>
        <v>0.43035382415297285</v>
      </c>
      <c r="E195" s="251">
        <f>IF(E$51=0,0,E$51/NMM_fec!E$51)</f>
        <v>0.44689240259969021</v>
      </c>
      <c r="F195" s="251">
        <f>IF(F$51=0,0,F$51/NMM_fec!F$51)</f>
        <v>0.44705760787922433</v>
      </c>
      <c r="G195" s="251">
        <f>IF(G$51=0,0,G$51/NMM_fec!G$51)</f>
        <v>0.45290928618063164</v>
      </c>
      <c r="H195" s="251">
        <f>IF(H$51=0,0,H$51/NMM_fec!H$51)</f>
        <v>0.44794839073570408</v>
      </c>
      <c r="I195" s="251">
        <f>IF(I$51=0,0,I$51/NMM_fec!I$51)</f>
        <v>0.44937501290049409</v>
      </c>
      <c r="J195" s="251">
        <f>IF(J$51=0,0,J$51/NMM_fec!J$51)</f>
        <v>0.4542583212951844</v>
      </c>
      <c r="K195" s="251">
        <f>IF(K$51=0,0,K$51/NMM_fec!K$51)</f>
        <v>0.4508750767715981</v>
      </c>
      <c r="L195" s="251">
        <f>IF(L$51=0,0,L$51/NMM_fec!L$51)</f>
        <v>0.45479021453550589</v>
      </c>
      <c r="M195" s="251">
        <f>IF(M$51=0,0,M$51/NMM_fec!M$51)</f>
        <v>0.45879807910010234</v>
      </c>
      <c r="N195" s="251">
        <f>IF(N$51=0,0,N$51/NMM_fec!N$51)</f>
        <v>0.45663564601423651</v>
      </c>
      <c r="O195" s="251">
        <f>IF(O$51=0,0,O$51/NMM_fec!O$51)</f>
        <v>0.45871287930523119</v>
      </c>
      <c r="P195" s="251">
        <f>IF(P$51=0,0,P$51/NMM_fec!P$51)</f>
        <v>0.46112014144110813</v>
      </c>
      <c r="Q195" s="251">
        <f>IF(Q$51=0,0,Q$51/NMM_fec!Q$51)</f>
        <v>0.46363775890277775</v>
      </c>
    </row>
    <row r="196" spans="1:17" x14ac:dyDescent="0.25">
      <c r="A196" s="129" t="s">
        <v>80</v>
      </c>
      <c r="B196" s="250">
        <f>IF(B$52=0,0,B$52/NMM_fec!B$52)</f>
        <v>0.69179907516157835</v>
      </c>
      <c r="C196" s="250">
        <f>IF(C$52=0,0,C$52/NMM_fec!C$52)</f>
        <v>0.68892061825225315</v>
      </c>
      <c r="D196" s="250">
        <f>IF(D$52=0,0,D$52/NMM_fec!D$52)</f>
        <v>0.67863168269440743</v>
      </c>
      <c r="E196" s="250">
        <f>IF(E$52=0,0,E$52/NMM_fec!E$52)</f>
        <v>0.70449292699601307</v>
      </c>
      <c r="F196" s="250">
        <f>IF(F$52=0,0,F$52/NMM_fec!F$52)</f>
        <v>0.70471576972505401</v>
      </c>
      <c r="G196" s="250">
        <f>IF(G$52=0,0,G$52/NMM_fec!G$52)</f>
        <v>0.71392087259070613</v>
      </c>
      <c r="H196" s="250">
        <f>IF(H$52=0,0,H$52/NMM_fec!H$52)</f>
        <v>0.70610171154459112</v>
      </c>
      <c r="I196" s="250">
        <f>IF(I$52=0,0,I$52/NMM_fec!I$52)</f>
        <v>0.70843507486824442</v>
      </c>
      <c r="J196" s="250">
        <f>IF(J$52=0,0,J$52/NMM_fec!J$52)</f>
        <v>0.71614613460225818</v>
      </c>
      <c r="K196" s="250">
        <f>IF(K$52=0,0,K$52/NMM_fec!K$52)</f>
        <v>0.71078720156688213</v>
      </c>
      <c r="L196" s="250">
        <f>IF(L$52=0,0,L$52/NMM_fec!L$52)</f>
        <v>0.71695918446059703</v>
      </c>
      <c r="M196" s="250">
        <f>IF(M$52=0,0,M$52/NMM_fec!M$52)</f>
        <v>0.72325528644367831</v>
      </c>
      <c r="N196" s="250">
        <f>IF(N$52=0,0,N$52/NMM_fec!N$52)</f>
        <v>0.72050000669804493</v>
      </c>
      <c r="O196" s="250">
        <f>IF(O$52=0,0,O$52/NMM_fec!O$52)</f>
        <v>0.72381214521441684</v>
      </c>
      <c r="P196" s="250">
        <f>IF(P$52=0,0,P$52/NMM_fec!P$52)</f>
        <v>0.72780121094338601</v>
      </c>
      <c r="Q196" s="250">
        <f>IF(Q$52=0,0,Q$52/NMM_fec!Q$52)</f>
        <v>0.73087815191080674</v>
      </c>
    </row>
    <row r="197" spans="1:17" x14ac:dyDescent="0.25">
      <c r="A197" s="127" t="s">
        <v>211</v>
      </c>
      <c r="B197" s="249">
        <f>IF(B$57=0,0,B$57/NMM_fec!B$57)</f>
        <v>0.51506172635963954</v>
      </c>
      <c r="C197" s="249">
        <f>IF(C$57=0,0,C$57/NMM_fec!C$57)</f>
        <v>0.51749543427754008</v>
      </c>
      <c r="D197" s="249">
        <f>IF(D$57=0,0,D$57/NMM_fec!D$57)</f>
        <v>0.51684310688218948</v>
      </c>
      <c r="E197" s="249">
        <f>IF(E$57=0,0,E$57/NMM_fec!E$57)</f>
        <v>0.52824283639013636</v>
      </c>
      <c r="F197" s="249">
        <f>IF(F$57=0,0,F$57/NMM_fec!F$57)</f>
        <v>0.53317820779791403</v>
      </c>
      <c r="G197" s="249">
        <f>IF(G$57=0,0,G$57/NMM_fec!G$57)</f>
        <v>0.54021061702887885</v>
      </c>
      <c r="H197" s="249">
        <f>IF(H$57=0,0,H$57/NMM_fec!H$57)</f>
        <v>0.53460056368149034</v>
      </c>
      <c r="I197" s="249">
        <f>IF(I$57=0,0,I$57/NMM_fec!I$57)</f>
        <v>0.53798549693524822</v>
      </c>
      <c r="J197" s="249">
        <f>IF(J$57=0,0,J$57/NMM_fec!J$57)</f>
        <v>0.54038565719395204</v>
      </c>
      <c r="K197" s="249">
        <f>IF(K$57=0,0,K$57/NMM_fec!K$57)</f>
        <v>0.53650218606603706</v>
      </c>
      <c r="L197" s="249">
        <f>IF(L$57=0,0,L$57/NMM_fec!L$57)</f>
        <v>0.54126458802469646</v>
      </c>
      <c r="M197" s="249">
        <f>IF(M$57=0,0,M$57/NMM_fec!M$57)</f>
        <v>0.54092953213760342</v>
      </c>
      <c r="N197" s="249">
        <f>IF(N$57=0,0,N$57/NMM_fec!N$57)</f>
        <v>0.54548852809106985</v>
      </c>
      <c r="O197" s="249">
        <f>IF(O$57=0,0,O$57/NMM_fec!O$57)</f>
        <v>0.54761090018590064</v>
      </c>
      <c r="P197" s="249">
        <f>IF(P$57=0,0,P$57/NMM_fec!P$57)</f>
        <v>0.55167597417152159</v>
      </c>
      <c r="Q197" s="249">
        <f>IF(Q$57=0,0,Q$57/NMM_fec!Q$57)</f>
        <v>0.55682528063270142</v>
      </c>
    </row>
    <row r="198" spans="1:17" x14ac:dyDescent="0.25">
      <c r="A198" s="127" t="s">
        <v>210</v>
      </c>
      <c r="B198" s="249">
        <f>IF(B$58=0,0,B$58/NMM_fec!B$58)</f>
        <v>0.37599197454044042</v>
      </c>
      <c r="C198" s="249">
        <f>IF(C$58=0,0,C$58/NMM_fec!C$58)</f>
        <v>0.37422590353238477</v>
      </c>
      <c r="D198" s="249">
        <f>IF(D$58=0,0,D$58/NMM_fec!D$58)</f>
        <v>0.365707211729558</v>
      </c>
      <c r="E198" s="249">
        <f>IF(E$58=0,0,E$58/NMM_fec!E$58)</f>
        <v>0.38288363321388846</v>
      </c>
      <c r="F198" s="249">
        <f>IF(F$58=0,0,F$58/NMM_fec!F$58)</f>
        <v>0.38454914800680001</v>
      </c>
      <c r="G198" s="249">
        <f>IF(G$58=0,0,G$58/NMM_fec!G$58)</f>
        <v>0.38958120199222707</v>
      </c>
      <c r="H198" s="249">
        <f>IF(H$58=0,0,H$58/NMM_fec!H$58)</f>
        <v>0.38454175421136921</v>
      </c>
      <c r="I198" s="249">
        <f>IF(I$58=0,0,I$58/NMM_fec!I$58)</f>
        <v>0.38457406661627613</v>
      </c>
      <c r="J198" s="249">
        <f>IF(J$58=0,0,J$58/NMM_fec!J$58)</f>
        <v>0.39092615668677327</v>
      </c>
      <c r="K198" s="249">
        <f>IF(K$58=0,0,K$58/NMM_fec!K$58)</f>
        <v>0.38530324180196157</v>
      </c>
      <c r="L198" s="249">
        <f>IF(L$58=0,0,L$58/NMM_fec!L$58)</f>
        <v>0.38924252750208882</v>
      </c>
      <c r="M198" s="249">
        <f>IF(M$58=0,0,M$58/NMM_fec!M$58)</f>
        <v>0.3978868949737917</v>
      </c>
      <c r="N198" s="249">
        <f>IF(N$58=0,0,N$58/NMM_fec!N$58)</f>
        <v>0.39702265453999702</v>
      </c>
      <c r="O198" s="249">
        <f>IF(O$58=0,0,O$58/NMM_fec!O$58)</f>
        <v>0.4017430152849899</v>
      </c>
      <c r="P198" s="249">
        <f>IF(P$58=0,0,P$58/NMM_fec!P$58)</f>
        <v>0.40647334337570074</v>
      </c>
      <c r="Q198" s="249">
        <f>IF(Q$58=0,0,Q$58/NMM_fec!Q$58)</f>
        <v>0.41061854834945632</v>
      </c>
    </row>
    <row r="199" spans="1:17" x14ac:dyDescent="0.25">
      <c r="A199" s="127" t="s">
        <v>209</v>
      </c>
      <c r="B199" s="249">
        <f>IF(B$77=0,0,B$77/NMM_fec!B$77)</f>
        <v>0.51668155984013353</v>
      </c>
      <c r="C199" s="249">
        <f>IF(C$77=0,0,C$77/NMM_fec!C$77)</f>
        <v>0.51779798205701566</v>
      </c>
      <c r="D199" s="249">
        <f>IF(D$77=0,0,D$77/NMM_fec!D$77)</f>
        <v>0.51124540549516384</v>
      </c>
      <c r="E199" s="249">
        <f>IF(E$77=0,0,E$77/NMM_fec!E$77)</f>
        <v>0.52747853726891869</v>
      </c>
      <c r="F199" s="249">
        <f>IF(F$77=0,0,F$77/NMM_fec!F$77)</f>
        <v>0.52783977358716783</v>
      </c>
      <c r="G199" s="249">
        <f>IF(G$77=0,0,G$77/NMM_fec!G$77)</f>
        <v>0.53617844705219075</v>
      </c>
      <c r="H199" s="249">
        <f>IF(H$77=0,0,H$77/NMM_fec!H$77)</f>
        <v>0.53109130973191243</v>
      </c>
      <c r="I199" s="249">
        <f>IF(I$77=0,0,I$77/NMM_fec!I$77)</f>
        <v>0.53341495997479549</v>
      </c>
      <c r="J199" s="249">
        <f>IF(J$77=0,0,J$77/NMM_fec!J$77)</f>
        <v>0.54016944242664022</v>
      </c>
      <c r="K199" s="249">
        <f>IF(K$77=0,0,K$77/NMM_fec!K$77)</f>
        <v>0.53253397642241995</v>
      </c>
      <c r="L199" s="249">
        <f>IF(L$77=0,0,L$77/NMM_fec!L$77)</f>
        <v>0.53803199359272702</v>
      </c>
      <c r="M199" s="249">
        <f>IF(M$77=0,0,M$77/NMM_fec!M$77)</f>
        <v>0.54286125518969075</v>
      </c>
      <c r="N199" s="249">
        <f>IF(N$77=0,0,N$77/NMM_fec!N$77)</f>
        <v>0.54293331777077025</v>
      </c>
      <c r="O199" s="249">
        <f>IF(O$77=0,0,O$77/NMM_fec!O$77)</f>
        <v>0.54866387711218512</v>
      </c>
      <c r="P199" s="249">
        <f>IF(P$77=0,0,P$77/NMM_fec!P$77)</f>
        <v>0.5530693410642965</v>
      </c>
      <c r="Q199" s="249">
        <f>IF(Q$77=0,0,Q$77/NMM_fec!Q$77)</f>
        <v>0.5537534170251055</v>
      </c>
    </row>
    <row r="200" spans="1:17" x14ac:dyDescent="0.25">
      <c r="A200" s="72" t="s">
        <v>208</v>
      </c>
      <c r="B200" s="265">
        <f>IF(B$87=0,0,B$87/NMM_fec!B$87)</f>
        <v>0.43517002983660047</v>
      </c>
      <c r="C200" s="265">
        <f>IF(C$87=0,0,C$87/NMM_fec!C$87)</f>
        <v>0.43536796095431257</v>
      </c>
      <c r="D200" s="265">
        <f>IF(D$87=0,0,D$87/NMM_fec!D$87)</f>
        <v>0.43198452518066272</v>
      </c>
      <c r="E200" s="265">
        <f>IF(E$87=0,0,E$87/NMM_fec!E$87)</f>
        <v>0.44581000590408715</v>
      </c>
      <c r="F200" s="265">
        <f>IF(F$87=0,0,F$87/NMM_fec!F$87)</f>
        <v>0.44869685834651107</v>
      </c>
      <c r="G200" s="265">
        <f>IF(G$87=0,0,G$87/NMM_fec!G$87)</f>
        <v>0.45489762627902081</v>
      </c>
      <c r="H200" s="265">
        <f>IF(H$87=0,0,H$87/NMM_fec!H$87)</f>
        <v>0.45385701407407997</v>
      </c>
      <c r="I200" s="265">
        <f>IF(I$87=0,0,I$87/NMM_fec!I$87)</f>
        <v>0.45533138642876142</v>
      </c>
      <c r="J200" s="265">
        <f>IF(J$87=0,0,J$87/NMM_fec!J$87)</f>
        <v>0.45792527332668687</v>
      </c>
      <c r="K200" s="265">
        <f>IF(K$87=0,0,K$87/NMM_fec!K$87)</f>
        <v>0.45606967746451088</v>
      </c>
      <c r="L200" s="265">
        <f>IF(L$87=0,0,L$87/NMM_fec!L$87)</f>
        <v>0.46021089498349754</v>
      </c>
      <c r="M200" s="265">
        <f>IF(M$87=0,0,M$87/NMM_fec!M$87)</f>
        <v>0.46282576684622756</v>
      </c>
      <c r="N200" s="265">
        <f>IF(N$87=0,0,N$87/NMM_fec!N$87)</f>
        <v>0.46282354068565151</v>
      </c>
      <c r="O200" s="265">
        <f>IF(O$87=0,0,O$87/NMM_fec!O$87)</f>
        <v>0.46570931920275116</v>
      </c>
      <c r="P200" s="265">
        <f>IF(P$87=0,0,P$87/NMM_fec!P$87)</f>
        <v>0.46996564931626084</v>
      </c>
      <c r="Q200" s="265">
        <f>IF(Q$87=0,0,Q$87/NMM_fec!Q$87)</f>
        <v>0.47296135415813706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37</v>
      </c>
      <c r="B202" s="253">
        <f>IF(B$97=0,0,B$97/NMM_fec!B$97)</f>
        <v>0.43739652717949801</v>
      </c>
      <c r="C202" s="253">
        <f>IF(C$97=0,0,C$97/NMM_fec!C$97)</f>
        <v>0.43730972148632696</v>
      </c>
      <c r="D202" s="253">
        <f>IF(D$97=0,0,D$97/NMM_fec!D$97)</f>
        <v>0.43834184943268878</v>
      </c>
      <c r="E202" s="253">
        <f>IF(E$97=0,0,E$97/NMM_fec!E$97)</f>
        <v>0.44030763826747166</v>
      </c>
      <c r="F202" s="253">
        <f>IF(F$97=0,0,F$97/NMM_fec!F$97)</f>
        <v>0.44252217847992997</v>
      </c>
      <c r="G202" s="253">
        <f>IF(G$97=0,0,G$97/NMM_fec!G$97)</f>
        <v>0.44491321333229761</v>
      </c>
      <c r="H202" s="253">
        <f>IF(H$97=0,0,H$97/NMM_fec!H$97)</f>
        <v>0.4503761821853336</v>
      </c>
      <c r="I202" s="253">
        <f>IF(I$97=0,0,I$97/NMM_fec!I$97)</f>
        <v>0.45404165481174541</v>
      </c>
      <c r="J202" s="253">
        <f>IF(J$97=0,0,J$97/NMM_fec!J$97)</f>
        <v>0.45241577747487166</v>
      </c>
      <c r="K202" s="253">
        <f>IF(K$97=0,0,K$97/NMM_fec!K$97)</f>
        <v>0.45354612612487144</v>
      </c>
      <c r="L202" s="253">
        <f>IF(L$97=0,0,L$97/NMM_fec!L$97)</f>
        <v>0.45477632589437261</v>
      </c>
      <c r="M202" s="253">
        <f>IF(M$97=0,0,M$97/NMM_fec!M$97)</f>
        <v>0.4638815911213921</v>
      </c>
      <c r="N202" s="253">
        <f>IF(N$97=0,0,N$97/NMM_fec!N$97)</f>
        <v>0.46607632028324963</v>
      </c>
      <c r="O202" s="253">
        <f>IF(O$97=0,0,O$97/NMM_fec!O$97)</f>
        <v>0.47167913230981129</v>
      </c>
      <c r="P202" s="253">
        <f>IF(P$97=0,0,P$97/NMM_fec!P$97)</f>
        <v>0.47665719011326718</v>
      </c>
      <c r="Q202" s="253">
        <f>IF(Q$97=0,0,Q$97/NMM_fec!Q$97)</f>
        <v>0.48252917242442817</v>
      </c>
    </row>
    <row r="203" spans="1:17" x14ac:dyDescent="0.25">
      <c r="A203" s="132" t="s">
        <v>84</v>
      </c>
      <c r="B203" s="252">
        <f>IF(B$98=0,0,B$98/NMM_fec!B$98)</f>
        <v>0.4163872239046002</v>
      </c>
      <c r="C203" s="252">
        <f>IF(C$98=0,0,C$98/NMM_fec!C$98)</f>
        <v>0.4164010972760091</v>
      </c>
      <c r="D203" s="252">
        <f>IF(D$98=0,0,D$98/NMM_fec!D$98)</f>
        <v>0.41603654784244964</v>
      </c>
      <c r="E203" s="252">
        <f>IF(E$98=0,0,E$98/NMM_fec!E$98)</f>
        <v>0.41911890472284885</v>
      </c>
      <c r="F203" s="252">
        <f>IF(F$98=0,0,F$98/NMM_fec!F$98)</f>
        <v>0.42002857147133854</v>
      </c>
      <c r="G203" s="252">
        <f>IF(G$98=0,0,G$98/NMM_fec!G$98)</f>
        <v>0.42326989938112602</v>
      </c>
      <c r="H203" s="252">
        <f>IF(H$98=0,0,H$98/NMM_fec!H$98)</f>
        <v>0.42602268612063959</v>
      </c>
      <c r="I203" s="252">
        <f>IF(I$98=0,0,I$98/NMM_fec!I$98)</f>
        <v>0.42917511399143282</v>
      </c>
      <c r="J203" s="252">
        <f>IF(J$98=0,0,J$98/NMM_fec!J$98)</f>
        <v>0.42891058068118793</v>
      </c>
      <c r="K203" s="252">
        <f>IF(K$98=0,0,K$98/NMM_fec!K$98)</f>
        <v>0.42865752384510913</v>
      </c>
      <c r="L203" s="252">
        <f>IF(L$98=0,0,L$98/NMM_fec!L$98)</f>
        <v>0.43029770542060086</v>
      </c>
      <c r="M203" s="252">
        <f>IF(M$98=0,0,M$98/NMM_fec!M$98)</f>
        <v>0.43756915126501833</v>
      </c>
      <c r="N203" s="252">
        <f>IF(N$98=0,0,N$98/NMM_fec!N$98)</f>
        <v>0.4406216522288775</v>
      </c>
      <c r="O203" s="252">
        <f>IF(O$98=0,0,O$98/NMM_fec!O$98)</f>
        <v>0.44536935825266571</v>
      </c>
      <c r="P203" s="252">
        <f>IF(P$98=0,0,P$98/NMM_fec!P$98)</f>
        <v>0.44873776035942448</v>
      </c>
      <c r="Q203" s="252">
        <f>IF(Q$98=0,0,Q$98/NMM_fec!Q$98)</f>
        <v>0.45427553434640916</v>
      </c>
    </row>
    <row r="204" spans="1:17" x14ac:dyDescent="0.25">
      <c r="A204" s="76" t="s">
        <v>83</v>
      </c>
      <c r="B204" s="251">
        <f>IF(B$99=0,0,B$99/NMM_fec!B$99)</f>
        <v>0.10871888923454648</v>
      </c>
      <c r="C204" s="251">
        <f>IF(C$99=0,0,C$99/NMM_fec!C$99)</f>
        <v>0.10872239998610565</v>
      </c>
      <c r="D204" s="251">
        <f>IF(D$99=0,0,D$99/NMM_fec!D$99)</f>
        <v>0.10862669852139442</v>
      </c>
      <c r="E204" s="251">
        <f>IF(E$99=0,0,E$99/NMM_fec!E$99)</f>
        <v>0.10942962833230854</v>
      </c>
      <c r="F204" s="251">
        <f>IF(F$99=0,0,F$99/NMM_fec!F$99)</f>
        <v>0.10966786772944762</v>
      </c>
      <c r="G204" s="251">
        <f>IF(G$99=0,0,G$99/NMM_fec!G$99)</f>
        <v>0.11051350474374766</v>
      </c>
      <c r="H204" s="251">
        <f>IF(H$99=0,0,H$99/NMM_fec!H$99)</f>
        <v>0.11123188414527034</v>
      </c>
      <c r="I204" s="251">
        <f>IF(I$99=0,0,I$99/NMM_fec!I$99)</f>
        <v>0.11205442681858302</v>
      </c>
      <c r="J204" s="251">
        <f>IF(J$99=0,0,J$99/NMM_fec!J$99)</f>
        <v>0.11198635572715311</v>
      </c>
      <c r="K204" s="251">
        <f>IF(K$99=0,0,K$99/NMM_fec!K$99)</f>
        <v>0.11192179661756753</v>
      </c>
      <c r="L204" s="251">
        <f>IF(L$99=0,0,L$99/NMM_fec!L$99)</f>
        <v>0.11234958059251898</v>
      </c>
      <c r="M204" s="251">
        <f>IF(M$99=0,0,M$99/NMM_fec!M$99)</f>
        <v>0.11424700265039286</v>
      </c>
      <c r="N204" s="251">
        <f>IF(N$99=0,0,N$99/NMM_fec!N$99)</f>
        <v>0.11504303540441807</v>
      </c>
      <c r="O204" s="251">
        <f>IF(O$99=0,0,O$99/NMM_fec!O$99)</f>
        <v>0.11628059384621346</v>
      </c>
      <c r="P204" s="251">
        <f>IF(P$99=0,0,P$99/NMM_fec!P$99)</f>
        <v>0.11716343855265662</v>
      </c>
      <c r="Q204" s="251">
        <f>IF(Q$99=0,0,Q$99/NMM_fec!Q$99)</f>
        <v>0.1186068986071665</v>
      </c>
    </row>
    <row r="205" spans="1:17" x14ac:dyDescent="0.25">
      <c r="A205" s="76" t="s">
        <v>82</v>
      </c>
      <c r="B205" s="251">
        <f>IF(B$100=0,0,B$100/NMM_fec!B$100)</f>
        <v>0.59514823359439706</v>
      </c>
      <c r="C205" s="251">
        <f>IF(C$100=0,0,C$100/NMM_fec!C$100)</f>
        <v>0.59516835336152007</v>
      </c>
      <c r="D205" s="251">
        <f>IF(D$100=0,0,D$100/NMM_fec!D$100)</f>
        <v>0.59464864459457667</v>
      </c>
      <c r="E205" s="251">
        <f>IF(E$100=0,0,E$100/NMM_fec!E$100)</f>
        <v>0.59905917138934661</v>
      </c>
      <c r="F205" s="251">
        <f>IF(F$100=0,0,F$100/NMM_fec!F$100)</f>
        <v>0.60035748776430742</v>
      </c>
      <c r="G205" s="251">
        <f>IF(G$100=0,0,G$100/NMM_fec!G$100)</f>
        <v>0.60499211659539598</v>
      </c>
      <c r="H205" s="251">
        <f>IF(H$100=0,0,H$100/NMM_fec!H$100)</f>
        <v>0.60892768625913751</v>
      </c>
      <c r="I205" s="251">
        <f>IF(I$100=0,0,I$100/NMM_fec!I$100)</f>
        <v>0.61343494627275419</v>
      </c>
      <c r="J205" s="251">
        <f>IF(J$100=0,0,J$100/NMM_fec!J$100)</f>
        <v>0.61305425223184495</v>
      </c>
      <c r="K205" s="251">
        <f>IF(K$100=0,0,K$100/NMM_fec!K$100)</f>
        <v>0.61268862110889155</v>
      </c>
      <c r="L205" s="251">
        <f>IF(L$100=0,0,L$100/NMM_fec!L$100)</f>
        <v>0.61503417270707905</v>
      </c>
      <c r="M205" s="251">
        <f>IF(M$100=0,0,M$100/NMM_fec!M$100)</f>
        <v>0.62543035439124894</v>
      </c>
      <c r="N205" s="251">
        <f>IF(N$100=0,0,N$100/NMM_fec!N$100)</f>
        <v>0.62979587192193398</v>
      </c>
      <c r="O205" s="251">
        <f>IF(O$100=0,0,O$100/NMM_fec!O$100)</f>
        <v>0.63658720952931591</v>
      </c>
      <c r="P205" s="251">
        <f>IF(P$100=0,0,P$100/NMM_fec!P$100)</f>
        <v>0.64139300869745353</v>
      </c>
      <c r="Q205" s="251">
        <f>IF(Q$100=0,0,Q$100/NMM_fec!Q$100)</f>
        <v>0.64931460317668932</v>
      </c>
    </row>
    <row r="206" spans="1:17" x14ac:dyDescent="0.25">
      <c r="A206" s="76" t="s">
        <v>81</v>
      </c>
      <c r="B206" s="251">
        <f>IF(B$101=0,0,B$101/NMM_fec!B$101)</f>
        <v>0.41492138411613116</v>
      </c>
      <c r="C206" s="251">
        <f>IF(C$101=0,0,C$101/NMM_fec!C$101)</f>
        <v>0.41493489869379646</v>
      </c>
      <c r="D206" s="251">
        <f>IF(D$101=0,0,D$101/NMM_fec!D$101)</f>
        <v>0.41457019525280131</v>
      </c>
      <c r="E206" s="251">
        <f>IF(E$101=0,0,E$101/NMM_fec!E$101)</f>
        <v>0.41763649500817496</v>
      </c>
      <c r="F206" s="251">
        <f>IF(F$101=0,0,F$101/NMM_fec!F$101)</f>
        <v>0.41854497253067197</v>
      </c>
      <c r="G206" s="251">
        <f>IF(G$101=0,0,G$101/NMM_fec!G$101)</f>
        <v>0.42177301534901024</v>
      </c>
      <c r="H206" s="251">
        <f>IF(H$101=0,0,H$101/NMM_fec!H$101)</f>
        <v>0.42451507164535196</v>
      </c>
      <c r="I206" s="251">
        <f>IF(I$101=0,0,I$101/NMM_fec!I$101)</f>
        <v>0.42765485315142682</v>
      </c>
      <c r="J206" s="251">
        <f>IF(J$101=0,0,J$101/NMM_fec!J$101)</f>
        <v>0.42739402385088149</v>
      </c>
      <c r="K206" s="251">
        <f>IF(K$101=0,0,K$101/NMM_fec!K$101)</f>
        <v>0.42714606224436691</v>
      </c>
      <c r="L206" s="251">
        <f>IF(L$101=0,0,L$101/NMM_fec!L$101)</f>
        <v>0.42877916972411989</v>
      </c>
      <c r="M206" s="251">
        <f>IF(M$101=0,0,M$101/NMM_fec!M$101)</f>
        <v>0.43602180878062841</v>
      </c>
      <c r="N206" s="251">
        <f>IF(N$101=0,0,N$101/NMM_fec!N$101)</f>
        <v>0.43906085258621558</v>
      </c>
      <c r="O206" s="251">
        <f>IF(O$101=0,0,O$101/NMM_fec!O$101)</f>
        <v>0.44378609851218692</v>
      </c>
      <c r="P206" s="251">
        <f>IF(P$101=0,0,P$101/NMM_fec!P$101)</f>
        <v>0.44715195313851047</v>
      </c>
      <c r="Q206" s="251">
        <f>IF(Q$101=0,0,Q$101/NMM_fec!Q$101)</f>
        <v>0.45266341530341275</v>
      </c>
    </row>
    <row r="207" spans="1:17" x14ac:dyDescent="0.25">
      <c r="A207" s="129" t="s">
        <v>80</v>
      </c>
      <c r="B207" s="250">
        <f>IF(B$102=0,0,B$102/NMM_fec!B$102)</f>
        <v>0.65519364403866065</v>
      </c>
      <c r="C207" s="250">
        <f>IF(C$102=0,0,C$102/NMM_fec!C$102)</f>
        <v>0.65264368577037435</v>
      </c>
      <c r="D207" s="250">
        <f>IF(D$102=0,0,D$102/NMM_fec!D$102)</f>
        <v>0.65237601209804075</v>
      </c>
      <c r="E207" s="250">
        <f>IF(E$102=0,0,E$102/NMM_fec!E$102)</f>
        <v>0.65715456758157842</v>
      </c>
      <c r="F207" s="250">
        <f>IF(F$102=0,0,F$102/NMM_fec!F$102)</f>
        <v>0.65849983550678548</v>
      </c>
      <c r="G207" s="250">
        <f>IF(G$102=0,0,G$102/NMM_fec!G$102)</f>
        <v>0.66359347930087076</v>
      </c>
      <c r="H207" s="250">
        <f>IF(H$102=0,0,H$102/NMM_fec!H$102)</f>
        <v>0.66804093378369989</v>
      </c>
      <c r="I207" s="250">
        <f>IF(I$102=0,0,I$102/NMM_fec!I$102)</f>
        <v>0.67329647145512772</v>
      </c>
      <c r="J207" s="250">
        <f>IF(J$102=0,0,J$102/NMM_fec!J$102)</f>
        <v>0.67278662641171005</v>
      </c>
      <c r="K207" s="250">
        <f>IF(K$102=0,0,K$102/NMM_fec!K$102)</f>
        <v>0.67215879537931233</v>
      </c>
      <c r="L207" s="250">
        <f>IF(L$102=0,0,L$102/NMM_fec!L$102)</f>
        <v>0.67476398428491335</v>
      </c>
      <c r="M207" s="250">
        <f>IF(M$102=0,0,M$102/NMM_fec!M$102)</f>
        <v>0.68616833899436147</v>
      </c>
      <c r="N207" s="250">
        <f>IF(N$102=0,0,N$102/NMM_fec!N$102)</f>
        <v>0.69242891955805752</v>
      </c>
      <c r="O207" s="250">
        <f>IF(O$102=0,0,O$102/NMM_fec!O$102)</f>
        <v>0.69983617715455937</v>
      </c>
      <c r="P207" s="250">
        <f>IF(P$102=0,0,P$102/NMM_fec!P$102)</f>
        <v>0.70486777460201722</v>
      </c>
      <c r="Q207" s="250">
        <f>IF(Q$102=0,0,Q$102/NMM_fec!Q$102)</f>
        <v>0.71219498449088869</v>
      </c>
    </row>
    <row r="208" spans="1:17" x14ac:dyDescent="0.25">
      <c r="A208" s="127" t="s">
        <v>207</v>
      </c>
      <c r="B208" s="249">
        <f>IF(B$107=0,0,B$107/NMM_fec!B$107)</f>
        <v>0.42152166304737965</v>
      </c>
      <c r="C208" s="249">
        <f>IF(C$107=0,0,C$107/NMM_fec!C$107)</f>
        <v>0.42138540864570145</v>
      </c>
      <c r="D208" s="249">
        <f>IF(D$107=0,0,D$107/NMM_fec!D$107)</f>
        <v>0.42196701833599237</v>
      </c>
      <c r="E208" s="249">
        <f>IF(E$107=0,0,E$107/NMM_fec!E$107)</f>
        <v>0.42503479590370419</v>
      </c>
      <c r="F208" s="249">
        <f>IF(F$107=0,0,F$107/NMM_fec!F$107)</f>
        <v>0.42712691789665969</v>
      </c>
      <c r="G208" s="249">
        <f>IF(G$107=0,0,G$107/NMM_fec!G$107)</f>
        <v>0.43027035828644355</v>
      </c>
      <c r="H208" s="249">
        <f>IF(H$107=0,0,H$107/NMM_fec!H$107)</f>
        <v>0.4353206035526701</v>
      </c>
      <c r="I208" s="249">
        <f>IF(I$107=0,0,I$107/NMM_fec!I$107)</f>
        <v>0.43840964217761447</v>
      </c>
      <c r="J208" s="249">
        <f>IF(J$107=0,0,J$107/NMM_fec!J$107)</f>
        <v>0.43765797856556887</v>
      </c>
      <c r="K208" s="249">
        <f>IF(K$107=0,0,K$107/NMM_fec!K$107)</f>
        <v>0.43781284473912779</v>
      </c>
      <c r="L208" s="249">
        <f>IF(L$107=0,0,L$107/NMM_fec!L$107)</f>
        <v>0.43962503256663399</v>
      </c>
      <c r="M208" s="249">
        <f>IF(M$107=0,0,M$107/NMM_fec!M$107)</f>
        <v>0.44792050420501561</v>
      </c>
      <c r="N208" s="249">
        <f>IF(N$107=0,0,N$107/NMM_fec!N$107)</f>
        <v>0.45097141316772071</v>
      </c>
      <c r="O208" s="249">
        <f>IF(O$107=0,0,O$107/NMM_fec!O$107)</f>
        <v>0.45646937300574497</v>
      </c>
      <c r="P208" s="249">
        <f>IF(P$107=0,0,P$107/NMM_fec!P$107)</f>
        <v>0.46090009802152465</v>
      </c>
      <c r="Q208" s="249">
        <f>IF(Q$107=0,0,Q$107/NMM_fec!Q$107)</f>
        <v>0.46636513987242662</v>
      </c>
    </row>
    <row r="209" spans="1:17" x14ac:dyDescent="0.25">
      <c r="A209" s="127" t="s">
        <v>206</v>
      </c>
      <c r="B209" s="249">
        <f>IF(B$115=0,0,B$115/NMM_fec!B$115)</f>
        <v>0.510961889950309</v>
      </c>
      <c r="C209" s="249">
        <f>IF(C$115=0,0,C$115/NMM_fec!C$115)</f>
        <v>0.51099507526373145</v>
      </c>
      <c r="D209" s="249">
        <f>IF(D$115=0,0,D$115/NMM_fec!D$115)</f>
        <v>0.51148058551713893</v>
      </c>
      <c r="E209" s="249">
        <f>IF(E$115=0,0,E$115/NMM_fec!E$115)</f>
        <v>0.514096715846313</v>
      </c>
      <c r="F209" s="249">
        <f>IF(F$115=0,0,F$115/NMM_fec!F$115)</f>
        <v>0.511753167041331</v>
      </c>
      <c r="G209" s="249">
        <f>IF(G$115=0,0,G$115/NMM_fec!G$115)</f>
        <v>0.51177671952691905</v>
      </c>
      <c r="H209" s="249">
        <f>IF(H$115=0,0,H$115/NMM_fec!H$115)</f>
        <v>0.50966334402134406</v>
      </c>
      <c r="I209" s="249">
        <f>IF(I$115=0,0,I$115/NMM_fec!I$115)</f>
        <v>0.51735732267787549</v>
      </c>
      <c r="J209" s="249">
        <f>IF(J$115=0,0,J$115/NMM_fec!J$115)</f>
        <v>0.51687951664436982</v>
      </c>
      <c r="K209" s="249">
        <f>IF(K$115=0,0,K$115/NMM_fec!K$115)</f>
        <v>0.51890709129300416</v>
      </c>
      <c r="L209" s="249">
        <f>IF(L$115=0,0,L$115/NMM_fec!L$115)</f>
        <v>0.52136966909234173</v>
      </c>
      <c r="M209" s="249">
        <f>IF(M$115=0,0,M$115/NMM_fec!M$115)</f>
        <v>0.52928161956876218</v>
      </c>
      <c r="N209" s="249">
        <f>IF(N$115=0,0,N$115/NMM_fec!N$115)</f>
        <v>0.53006297270151226</v>
      </c>
      <c r="O209" s="249">
        <f>IF(O$115=0,0,O$115/NMM_fec!O$115)</f>
        <v>0.5355653767206362</v>
      </c>
      <c r="P209" s="249">
        <f>IF(P$115=0,0,P$115/NMM_fec!P$115)</f>
        <v>0.54147159715917914</v>
      </c>
      <c r="Q209" s="249">
        <f>IF(Q$115=0,0,Q$115/NMM_fec!Q$115)</f>
        <v>0.54626736908676665</v>
      </c>
    </row>
    <row r="210" spans="1:17" x14ac:dyDescent="0.25">
      <c r="A210" s="127" t="s">
        <v>205</v>
      </c>
      <c r="B210" s="249">
        <f>IF(B$116=0,0,B$116/NMM_fec!B$116)</f>
        <v>0.43948241808889449</v>
      </c>
      <c r="C210" s="249">
        <f>IF(C$116=0,0,C$116/NMM_fec!C$116)</f>
        <v>0.43848631982886621</v>
      </c>
      <c r="D210" s="249">
        <f>IF(D$116=0,0,D$116/NMM_fec!D$116)</f>
        <v>0.43862563173406266</v>
      </c>
      <c r="E210" s="249">
        <f>IF(E$116=0,0,E$116/NMM_fec!E$116)</f>
        <v>0.44370230783057479</v>
      </c>
      <c r="F210" s="249">
        <f>IF(F$116=0,0,F$116/NMM_fec!F$116)</f>
        <v>0.44626069530943396</v>
      </c>
      <c r="G210" s="249">
        <f>IF(G$116=0,0,G$116/NMM_fec!G$116)</f>
        <v>0.45180274514417901</v>
      </c>
      <c r="H210" s="249">
        <f>IF(H$116=0,0,H$116/NMM_fec!H$116)</f>
        <v>0.46140144638527919</v>
      </c>
      <c r="I210" s="249">
        <f>IF(I$116=0,0,I$116/NMM_fec!I$116)</f>
        <v>0.46306481307026387</v>
      </c>
      <c r="J210" s="249">
        <f>IF(J$116=0,0,J$116/NMM_fec!J$116)</f>
        <v>0.45736652379892545</v>
      </c>
      <c r="K210" s="249">
        <f>IF(K$116=0,0,K$116/NMM_fec!K$116)</f>
        <v>0.45912424499593174</v>
      </c>
      <c r="L210" s="249">
        <f>IF(L$116=0,0,L$116/NMM_fec!L$116)</f>
        <v>0.46100791297297067</v>
      </c>
      <c r="M210" s="249">
        <f>IF(M$116=0,0,M$116/NMM_fec!M$116)</f>
        <v>0.46965158585955474</v>
      </c>
      <c r="N210" s="249">
        <f>IF(N$116=0,0,N$116/NMM_fec!N$116)</f>
        <v>0.46875924565532234</v>
      </c>
      <c r="O210" s="249">
        <f>IF(O$116=0,0,O$116/NMM_fec!O$116)</f>
        <v>0.47963231451645866</v>
      </c>
      <c r="P210" s="249">
        <f>IF(P$116=0,0,P$116/NMM_fec!P$116)</f>
        <v>0.48385349931505983</v>
      </c>
      <c r="Q210" s="249">
        <f>IF(Q$116=0,0,Q$116/NMM_fec!Q$116)</f>
        <v>0.48897297729413713</v>
      </c>
    </row>
    <row r="211" spans="1:17" x14ac:dyDescent="0.25">
      <c r="A211" s="72" t="s">
        <v>204</v>
      </c>
      <c r="B211" s="247">
        <f>IF(B$124=0,0,B$124/NMM_fec!B$124)</f>
        <v>0.52515527578226195</v>
      </c>
      <c r="C211" s="247">
        <f>IF(C$124=0,0,C$124/NMM_fec!C$124)</f>
        <v>0.52518938290994599</v>
      </c>
      <c r="D211" s="247">
        <f>IF(D$124=0,0,D$124/NMM_fec!D$124)</f>
        <v>0.52568837955928183</v>
      </c>
      <c r="E211" s="247">
        <f>IF(E$124=0,0,E$124/NMM_fec!E$124)</f>
        <v>0.52837718017537727</v>
      </c>
      <c r="F211" s="247">
        <f>IF(F$124=0,0,F$124/NMM_fec!F$124)</f>
        <v>0.52596853279247902</v>
      </c>
      <c r="G211" s="247">
        <f>IF(G$124=0,0,G$124/NMM_fec!G$124)</f>
        <v>0.52599273951377779</v>
      </c>
      <c r="H211" s="247">
        <f>IF(H$124=0,0,H$124/NMM_fec!H$124)</f>
        <v>0.52382065913304821</v>
      </c>
      <c r="I211" s="247">
        <f>IF(I$124=0,0,I$124/NMM_fec!I$124)</f>
        <v>0.53172835941892738</v>
      </c>
      <c r="J211" s="247">
        <f>IF(J$124=0,0,J$124/NMM_fec!J$124)</f>
        <v>0.53123728099560219</v>
      </c>
      <c r="K211" s="247">
        <f>IF(K$124=0,0,K$124/NMM_fec!K$124)</f>
        <v>0.53332117716225436</v>
      </c>
      <c r="L211" s="247">
        <f>IF(L$124=0,0,L$124/NMM_fec!L$124)</f>
        <v>0.5358521599004622</v>
      </c>
      <c r="M211" s="247">
        <f>IF(M$124=0,0,M$124/NMM_fec!M$124)</f>
        <v>0.54398388677900567</v>
      </c>
      <c r="N211" s="247">
        <f>IF(N$124=0,0,N$124/NMM_fec!N$124)</f>
        <v>0.54478694416544327</v>
      </c>
      <c r="O211" s="247">
        <f>IF(O$124=0,0,O$124/NMM_fec!O$124)</f>
        <v>0.55044219274065376</v>
      </c>
      <c r="P211" s="247">
        <f>IF(P$124=0,0,P$124/NMM_fec!P$124)</f>
        <v>0.55651247485804523</v>
      </c>
      <c r="Q211" s="247">
        <f>IF(Q$124=0,0,Q$124/NMM_fec!Q$124)</f>
        <v>0.56144146267251005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136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39</v>
      </c>
      <c r="B5" s="96">
        <v>192153.95755443515</v>
      </c>
      <c r="C5" s="96">
        <v>186345.52650955162</v>
      </c>
      <c r="D5" s="96">
        <v>184074.83126183163</v>
      </c>
      <c r="E5" s="96">
        <v>185093.84984010356</v>
      </c>
      <c r="F5" s="96">
        <v>192813.86856365125</v>
      </c>
      <c r="G5" s="96">
        <v>190103.00175888752</v>
      </c>
      <c r="H5" s="96">
        <v>196553.09163344378</v>
      </c>
      <c r="I5" s="96">
        <v>203397.44012417996</v>
      </c>
      <c r="J5" s="96">
        <v>190201.56484021328</v>
      </c>
      <c r="K5" s="96">
        <v>152628.83444924915</v>
      </c>
      <c r="L5" s="96">
        <v>151091.5487249507</v>
      </c>
      <c r="M5" s="96">
        <v>150393.7452520993</v>
      </c>
      <c r="N5" s="96">
        <v>138175.58124767628</v>
      </c>
      <c r="O5" s="96">
        <v>132038.46223609039</v>
      </c>
      <c r="P5" s="96">
        <v>134280.41122298129</v>
      </c>
      <c r="Q5" s="96">
        <v>133923.09945086946</v>
      </c>
    </row>
    <row r="6" spans="1:17" x14ac:dyDescent="0.25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80</v>
      </c>
      <c r="B10" s="158">
        <v>75.687653232760113</v>
      </c>
      <c r="C10" s="158">
        <v>75.903888257195078</v>
      </c>
      <c r="D10" s="158">
        <v>74.682991289993197</v>
      </c>
      <c r="E10" s="158">
        <v>73.499674670104042</v>
      </c>
      <c r="F10" s="158">
        <v>76.547665659541508</v>
      </c>
      <c r="G10" s="158">
        <v>75.249948773574431</v>
      </c>
      <c r="H10" s="158">
        <v>79.583425165367714</v>
      </c>
      <c r="I10" s="158">
        <v>80.022942213056027</v>
      </c>
      <c r="J10" s="158">
        <v>70.273033829885463</v>
      </c>
      <c r="K10" s="158">
        <v>55.851835469806815</v>
      </c>
      <c r="L10" s="158">
        <v>52.455057417938171</v>
      </c>
      <c r="M10" s="158">
        <v>52.27566361576222</v>
      </c>
      <c r="N10" s="158">
        <v>45.671307893970969</v>
      </c>
      <c r="O10" s="158">
        <v>42.662141898538145</v>
      </c>
      <c r="P10" s="158">
        <v>40.859596350072103</v>
      </c>
      <c r="Q10" s="158">
        <v>41.874503945181225</v>
      </c>
    </row>
    <row r="11" spans="1:17" x14ac:dyDescent="0.25">
      <c r="A11" s="92" t="s">
        <v>126</v>
      </c>
      <c r="B11" s="91">
        <v>34.19984130495456</v>
      </c>
      <c r="C11" s="91">
        <v>35.568814711726198</v>
      </c>
      <c r="D11" s="91">
        <v>34.670466002550121</v>
      </c>
      <c r="E11" s="91">
        <v>34.354373631345155</v>
      </c>
      <c r="F11" s="91">
        <v>35.876759884737488</v>
      </c>
      <c r="G11" s="91">
        <v>35.257990954794643</v>
      </c>
      <c r="H11" s="91">
        <v>37.147207238869157</v>
      </c>
      <c r="I11" s="91">
        <v>37.288494312717852</v>
      </c>
      <c r="J11" s="91">
        <v>32.748024153454736</v>
      </c>
      <c r="K11" s="91">
        <v>26.02554146163817</v>
      </c>
      <c r="L11" s="91">
        <v>24.236759583082868</v>
      </c>
      <c r="M11" s="91">
        <v>23.990406163612906</v>
      </c>
      <c r="N11" s="91">
        <v>20.851738275269096</v>
      </c>
      <c r="O11" s="91">
        <v>19.588616304730248</v>
      </c>
      <c r="P11" s="91">
        <v>18.692602269260963</v>
      </c>
      <c r="Q11" s="91">
        <v>19.413320288234118</v>
      </c>
    </row>
    <row r="12" spans="1:17" x14ac:dyDescent="0.25">
      <c r="A12" s="92" t="s">
        <v>27</v>
      </c>
      <c r="B12" s="91">
        <v>41.487811927805545</v>
      </c>
      <c r="C12" s="91">
        <v>40.335073545468902</v>
      </c>
      <c r="D12" s="91">
        <v>40.012525287443076</v>
      </c>
      <c r="E12" s="91">
        <v>39.14530103875888</v>
      </c>
      <c r="F12" s="91">
        <v>40.670905774804012</v>
      </c>
      <c r="G12" s="91">
        <v>39.991957818779774</v>
      </c>
      <c r="H12" s="91">
        <v>42.436217926498557</v>
      </c>
      <c r="I12" s="91">
        <v>42.734447900338168</v>
      </c>
      <c r="J12" s="91">
        <v>37.525009676430727</v>
      </c>
      <c r="K12" s="91">
        <v>29.826294008168635</v>
      </c>
      <c r="L12" s="91">
        <v>28.218297834855303</v>
      </c>
      <c r="M12" s="91">
        <v>28.285257452149317</v>
      </c>
      <c r="N12" s="91">
        <v>24.819569618701866</v>
      </c>
      <c r="O12" s="91">
        <v>23.073525593807897</v>
      </c>
      <c r="P12" s="91">
        <v>22.166994080811158</v>
      </c>
      <c r="Q12" s="91">
        <v>22.461183656947107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215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214</v>
      </c>
      <c r="B16" s="204">
        <v>29289.098462141919</v>
      </c>
      <c r="C16" s="204">
        <v>28034.561576686781</v>
      </c>
      <c r="D16" s="204">
        <v>27450.338411326044</v>
      </c>
      <c r="E16" s="204">
        <v>25792.127571126483</v>
      </c>
      <c r="F16" s="204">
        <v>26472.090524917068</v>
      </c>
      <c r="G16" s="204">
        <v>25991.320216113509</v>
      </c>
      <c r="H16" s="204">
        <v>27203.53544064207</v>
      </c>
      <c r="I16" s="204">
        <v>28391.608838416796</v>
      </c>
      <c r="J16" s="204">
        <v>26602.693661921592</v>
      </c>
      <c r="K16" s="204">
        <v>21330.507352711145</v>
      </c>
      <c r="L16" s="204">
        <v>20130.407510173067</v>
      </c>
      <c r="M16" s="204">
        <v>20039.236053878274</v>
      </c>
      <c r="N16" s="204">
        <v>17270.091795636796</v>
      </c>
      <c r="O16" s="204">
        <v>16300.587425311936</v>
      </c>
      <c r="P16" s="204">
        <v>15835.246693315254</v>
      </c>
      <c r="Q16" s="204">
        <v>16089.161735137723</v>
      </c>
    </row>
    <row r="17" spans="1:17" x14ac:dyDescent="0.25">
      <c r="A17" s="152" t="s">
        <v>228</v>
      </c>
      <c r="B17" s="151">
        <v>27503.546501256689</v>
      </c>
      <c r="C17" s="151">
        <v>26330.9668285761</v>
      </c>
      <c r="D17" s="151">
        <v>25734.464864656165</v>
      </c>
      <c r="E17" s="151">
        <v>24037.237651476047</v>
      </c>
      <c r="F17" s="151">
        <v>24846.566138901289</v>
      </c>
      <c r="G17" s="151">
        <v>24343.936345961207</v>
      </c>
      <c r="H17" s="151">
        <v>25591.474877675169</v>
      </c>
      <c r="I17" s="151">
        <v>26534.408323050695</v>
      </c>
      <c r="J17" s="151">
        <v>24881.466569176773</v>
      </c>
      <c r="K17" s="151">
        <v>20046.471960218627</v>
      </c>
      <c r="L17" s="151">
        <v>18924.487874960596</v>
      </c>
      <c r="M17" s="151">
        <v>18755.561028766449</v>
      </c>
      <c r="N17" s="151">
        <v>16228.861617772754</v>
      </c>
      <c r="O17" s="151">
        <v>15272.668713725821</v>
      </c>
      <c r="P17" s="151">
        <v>14809.605577113189</v>
      </c>
      <c r="Q17" s="151">
        <v>15021.738762231462</v>
      </c>
    </row>
    <row r="18" spans="1:17" x14ac:dyDescent="0.25">
      <c r="A18" s="154" t="s">
        <v>34</v>
      </c>
      <c r="B18" s="83">
        <v>9246.9969086370256</v>
      </c>
      <c r="C18" s="83">
        <v>7991.4869453706488</v>
      </c>
      <c r="D18" s="83">
        <v>7206.9642852458301</v>
      </c>
      <c r="E18" s="83">
        <v>4813.403360882372</v>
      </c>
      <c r="F18" s="83">
        <v>4540.7634220656309</v>
      </c>
      <c r="G18" s="83">
        <v>3173.6142744615713</v>
      </c>
      <c r="H18" s="83">
        <v>3559.4512144064597</v>
      </c>
      <c r="I18" s="83">
        <v>4274.3249985108414</v>
      </c>
      <c r="J18" s="83">
        <v>3477.9155954718253</v>
      </c>
      <c r="K18" s="83">
        <v>1895.3039405239206</v>
      </c>
      <c r="L18" s="83">
        <v>1752.0856242190714</v>
      </c>
      <c r="M18" s="83">
        <v>2005.7172651769258</v>
      </c>
      <c r="N18" s="83">
        <v>1638.5516452265242</v>
      </c>
      <c r="O18" s="83">
        <v>1413.313335857172</v>
      </c>
      <c r="P18" s="83">
        <v>1469.3462449911044</v>
      </c>
      <c r="Q18" s="83">
        <v>1668.2765884329435</v>
      </c>
    </row>
    <row r="19" spans="1:17" x14ac:dyDescent="0.25">
      <c r="A19" s="154" t="s">
        <v>31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126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30</v>
      </c>
      <c r="B21" s="208">
        <v>515.92676943072081</v>
      </c>
      <c r="C21" s="208">
        <v>402.47844293409548</v>
      </c>
      <c r="D21" s="208">
        <v>226.03847551857189</v>
      </c>
      <c r="E21" s="208">
        <v>157.21301362518727</v>
      </c>
      <c r="F21" s="208">
        <v>34.110494642905223</v>
      </c>
      <c r="G21" s="208">
        <v>36.817025680622841</v>
      </c>
      <c r="H21" s="208">
        <v>154.51259989333226</v>
      </c>
      <c r="I21" s="208">
        <v>63.411449810581772</v>
      </c>
      <c r="J21" s="208">
        <v>74.178509323495533</v>
      </c>
      <c r="K21" s="208">
        <v>48.231038868036904</v>
      </c>
      <c r="L21" s="208">
        <v>45.491946452002203</v>
      </c>
      <c r="M21" s="208">
        <v>37.921258523251225</v>
      </c>
      <c r="N21" s="208">
        <v>23.051181107395166</v>
      </c>
      <c r="O21" s="208">
        <v>13.13792190681048</v>
      </c>
      <c r="P21" s="208">
        <v>11.802439332970039</v>
      </c>
      <c r="Q21" s="208">
        <v>13.383355383226165</v>
      </c>
    </row>
    <row r="22" spans="1:17" x14ac:dyDescent="0.25">
      <c r="A22" s="154" t="s">
        <v>29</v>
      </c>
      <c r="B22" s="208">
        <v>15964.987653758881</v>
      </c>
      <c r="C22" s="208">
        <v>16663.150070979646</v>
      </c>
      <c r="D22" s="208">
        <v>17400.792339816191</v>
      </c>
      <c r="E22" s="208">
        <v>17583.209194008225</v>
      </c>
      <c r="F22" s="208">
        <v>18298.980655039457</v>
      </c>
      <c r="G22" s="208">
        <v>18982.919525307087</v>
      </c>
      <c r="H22" s="208">
        <v>19070.85267087198</v>
      </c>
      <c r="I22" s="208">
        <v>19039.961409246633</v>
      </c>
      <c r="J22" s="208">
        <v>16285.847141264036</v>
      </c>
      <c r="K22" s="208">
        <v>13018.374020196879</v>
      </c>
      <c r="L22" s="208">
        <v>11827.830482830404</v>
      </c>
      <c r="M22" s="208">
        <v>11021.014690802622</v>
      </c>
      <c r="N22" s="208">
        <v>9561.4259961709358</v>
      </c>
      <c r="O22" s="208">
        <v>9081.8718870452067</v>
      </c>
      <c r="P22" s="208">
        <v>8514.2711867539183</v>
      </c>
      <c r="Q22" s="208">
        <v>8428.4386946056038</v>
      </c>
    </row>
    <row r="23" spans="1:17" x14ac:dyDescent="0.25">
      <c r="A23" s="154" t="s">
        <v>27</v>
      </c>
      <c r="B23" s="208">
        <v>8.7414314899544507</v>
      </c>
      <c r="C23" s="208">
        <v>8.6882129234667893</v>
      </c>
      <c r="D23" s="208">
        <v>55.243551565757507</v>
      </c>
      <c r="E23" s="208">
        <v>23.932188219495298</v>
      </c>
      <c r="F23" s="208">
        <v>20.817613329711701</v>
      </c>
      <c r="G23" s="208">
        <v>32.813570515898348</v>
      </c>
      <c r="H23" s="208">
        <v>27.26942803701559</v>
      </c>
      <c r="I23" s="208">
        <v>0</v>
      </c>
      <c r="J23" s="208">
        <v>11.227089341976569</v>
      </c>
      <c r="K23" s="208">
        <v>13.22274328509701</v>
      </c>
      <c r="L23" s="208">
        <v>0.8850219582284482</v>
      </c>
      <c r="M23" s="208">
        <v>0</v>
      </c>
      <c r="N23" s="208">
        <v>0</v>
      </c>
      <c r="O23" s="208">
        <v>19.156508630542721</v>
      </c>
      <c r="P23" s="208">
        <v>0</v>
      </c>
      <c r="Q23" s="208">
        <v>7.6314781669094796</v>
      </c>
    </row>
    <row r="24" spans="1:17" x14ac:dyDescent="0.25">
      <c r="A24" s="154" t="s">
        <v>87</v>
      </c>
      <c r="B24" s="208">
        <v>1766.8937379401061</v>
      </c>
      <c r="C24" s="208">
        <v>1265.1631563682463</v>
      </c>
      <c r="D24" s="208">
        <v>845.42621250981642</v>
      </c>
      <c r="E24" s="208">
        <v>1459.4798947407676</v>
      </c>
      <c r="F24" s="208">
        <v>1951.8939538235786</v>
      </c>
      <c r="G24" s="208">
        <v>2117.7719499960353</v>
      </c>
      <c r="H24" s="208">
        <v>2779.3889644663855</v>
      </c>
      <c r="I24" s="208">
        <v>3156.7104654826367</v>
      </c>
      <c r="J24" s="208">
        <v>5032.2982337754374</v>
      </c>
      <c r="K24" s="208">
        <v>5071.3402173446921</v>
      </c>
      <c r="L24" s="208">
        <v>5298.1947995008868</v>
      </c>
      <c r="M24" s="208">
        <v>5690.9078142636508</v>
      </c>
      <c r="N24" s="208">
        <v>5005.8327952679037</v>
      </c>
      <c r="O24" s="208">
        <v>4745.1890602860904</v>
      </c>
      <c r="P24" s="208">
        <v>4814.1857060351977</v>
      </c>
      <c r="Q24" s="208">
        <v>4904.0086456427771</v>
      </c>
    </row>
    <row r="25" spans="1:17" x14ac:dyDescent="0.25">
      <c r="A25" s="152" t="s">
        <v>227</v>
      </c>
      <c r="B25" s="264">
        <v>1785.5519608852283</v>
      </c>
      <c r="C25" s="264">
        <v>1703.5947481106789</v>
      </c>
      <c r="D25" s="264">
        <v>1715.8735466698818</v>
      </c>
      <c r="E25" s="264">
        <v>1754.889919650439</v>
      </c>
      <c r="F25" s="264">
        <v>1625.5243860157743</v>
      </c>
      <c r="G25" s="264">
        <v>1647.3838701522973</v>
      </c>
      <c r="H25" s="264">
        <v>1612.060562966903</v>
      </c>
      <c r="I25" s="264">
        <v>1857.2005153661044</v>
      </c>
      <c r="J25" s="264">
        <v>1721.2270927448221</v>
      </c>
      <c r="K25" s="264">
        <v>1284.0353924925187</v>
      </c>
      <c r="L25" s="264">
        <v>1205.9196352124738</v>
      </c>
      <c r="M25" s="264">
        <v>1283.6750251118301</v>
      </c>
      <c r="N25" s="264">
        <v>1041.2301778640381</v>
      </c>
      <c r="O25" s="264">
        <v>1027.9187115861139</v>
      </c>
      <c r="P25" s="264">
        <v>1025.6411162020649</v>
      </c>
      <c r="Q25" s="264">
        <v>1067.4229729062545</v>
      </c>
    </row>
    <row r="26" spans="1:17" x14ac:dyDescent="0.25">
      <c r="A26" s="150" t="s">
        <v>34</v>
      </c>
      <c r="B26" s="87">
        <v>1432.5463296212874</v>
      </c>
      <c r="C26" s="87">
        <v>1319.1429659862531</v>
      </c>
      <c r="D26" s="87">
        <v>1297.206143172396</v>
      </c>
      <c r="E26" s="87">
        <v>1508.9407784436901</v>
      </c>
      <c r="F26" s="87">
        <v>1350.2050017601077</v>
      </c>
      <c r="G26" s="87">
        <v>1349.8533366405718</v>
      </c>
      <c r="H26" s="87">
        <v>1269.1779875391514</v>
      </c>
      <c r="I26" s="87">
        <v>1631.0684830566024</v>
      </c>
      <c r="J26" s="87">
        <v>1525.1679387634972</v>
      </c>
      <c r="K26" s="87">
        <v>1057.5993277764173</v>
      </c>
      <c r="L26" s="87">
        <v>1027.7085585371858</v>
      </c>
      <c r="M26" s="87">
        <v>1147.5440438741109</v>
      </c>
      <c r="N26" s="87">
        <v>878.62117442941258</v>
      </c>
      <c r="O26" s="87">
        <v>882.52418557002602</v>
      </c>
      <c r="P26" s="87">
        <v>863.57409456783864</v>
      </c>
      <c r="Q26" s="87">
        <v>883.25544704709273</v>
      </c>
    </row>
    <row r="27" spans="1:17" x14ac:dyDescent="0.25">
      <c r="A27" s="150" t="s">
        <v>32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126</v>
      </c>
      <c r="B29" s="87">
        <v>0</v>
      </c>
      <c r="C29" s="87">
        <v>0</v>
      </c>
      <c r="D29" s="87">
        <v>0</v>
      </c>
      <c r="E29" s="87">
        <v>3.1390950723866849E-3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30</v>
      </c>
      <c r="B30" s="87">
        <v>228.81845706513215</v>
      </c>
      <c r="C30" s="87">
        <v>150.63136049908871</v>
      </c>
      <c r="D30" s="87">
        <v>186.85129642434532</v>
      </c>
      <c r="E30" s="87">
        <v>134.79200997276013</v>
      </c>
      <c r="F30" s="87">
        <v>134.42806515299105</v>
      </c>
      <c r="G30" s="87">
        <v>160.83595384709216</v>
      </c>
      <c r="H30" s="87">
        <v>194.35826929488985</v>
      </c>
      <c r="I30" s="87">
        <v>80.142098584785131</v>
      </c>
      <c r="J30" s="87">
        <v>60.034114662061143</v>
      </c>
      <c r="K30" s="87">
        <v>138.28780147684208</v>
      </c>
      <c r="L30" s="87">
        <v>63.848569027548088</v>
      </c>
      <c r="M30" s="87">
        <v>9.1652905774987481</v>
      </c>
      <c r="N30" s="87">
        <v>44.442724858637462</v>
      </c>
      <c r="O30" s="87">
        <v>34.062992494096427</v>
      </c>
      <c r="P30" s="87">
        <v>33.236479198210823</v>
      </c>
      <c r="Q30" s="87">
        <v>33.771523513509145</v>
      </c>
    </row>
    <row r="31" spans="1:17" x14ac:dyDescent="0.25">
      <c r="A31" s="150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27</v>
      </c>
      <c r="B32" s="87">
        <v>0</v>
      </c>
      <c r="C32" s="87">
        <v>0</v>
      </c>
      <c r="D32" s="87">
        <v>0</v>
      </c>
      <c r="E32" s="87">
        <v>0.10870766534603879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26</v>
      </c>
      <c r="B33" s="87">
        <v>124.18717419880848</v>
      </c>
      <c r="C33" s="87">
        <v>233.82042162533756</v>
      </c>
      <c r="D33" s="87">
        <v>231.8161070731403</v>
      </c>
      <c r="E33" s="87">
        <v>111.04528447357077</v>
      </c>
      <c r="F33" s="87">
        <v>140.89131910267631</v>
      </c>
      <c r="G33" s="87">
        <v>136.69457966463324</v>
      </c>
      <c r="H33" s="87">
        <v>148.52430613286168</v>
      </c>
      <c r="I33" s="87">
        <v>145.98993372471688</v>
      </c>
      <c r="J33" s="87">
        <v>136.02503931926401</v>
      </c>
      <c r="K33" s="87">
        <v>88.148263239259322</v>
      </c>
      <c r="L33" s="87">
        <v>114.36250764774016</v>
      </c>
      <c r="M33" s="87">
        <v>126.96569066022037</v>
      </c>
      <c r="N33" s="87">
        <v>118.16627857598802</v>
      </c>
      <c r="O33" s="87">
        <v>111.33153352199136</v>
      </c>
      <c r="P33" s="87">
        <v>128.83054243601535</v>
      </c>
      <c r="Q33" s="87">
        <v>150.39600234565265</v>
      </c>
    </row>
    <row r="34" spans="1:17" x14ac:dyDescent="0.25">
      <c r="A34" s="150" t="s">
        <v>87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213</v>
      </c>
      <c r="B36" s="204">
        <v>40513.251510695511</v>
      </c>
      <c r="C36" s="204">
        <v>38936.866434129188</v>
      </c>
      <c r="D36" s="204">
        <v>38090.940400651831</v>
      </c>
      <c r="E36" s="204">
        <v>39390.279825477985</v>
      </c>
      <c r="F36" s="204">
        <v>41280.989655289894</v>
      </c>
      <c r="G36" s="204">
        <v>39284.986819491911</v>
      </c>
      <c r="H36" s="204">
        <v>40995.853737615311</v>
      </c>
      <c r="I36" s="204">
        <v>41310.692129860858</v>
      </c>
      <c r="J36" s="204">
        <v>38829.608172374952</v>
      </c>
      <c r="K36" s="204">
        <v>31021.137283728684</v>
      </c>
      <c r="L36" s="204">
        <v>30157.835680170272</v>
      </c>
      <c r="M36" s="204">
        <v>29925.673321559239</v>
      </c>
      <c r="N36" s="204">
        <v>26563.627501364208</v>
      </c>
      <c r="O36" s="204">
        <v>24618.711993327477</v>
      </c>
      <c r="P36" s="204">
        <v>24054.234075827095</v>
      </c>
      <c r="Q36" s="204">
        <v>24109.805749883064</v>
      </c>
    </row>
    <row r="37" spans="1:17" x14ac:dyDescent="0.25">
      <c r="A37" s="84" t="s">
        <v>34</v>
      </c>
      <c r="B37" s="83">
        <v>18454.485290403743</v>
      </c>
      <c r="C37" s="83">
        <v>16316.162188744145</v>
      </c>
      <c r="D37" s="83">
        <v>14105.059318572488</v>
      </c>
      <c r="E37" s="83">
        <v>16176.100040635734</v>
      </c>
      <c r="F37" s="83">
        <v>15435.100265837986</v>
      </c>
      <c r="G37" s="83">
        <v>14369.551183402116</v>
      </c>
      <c r="H37" s="83">
        <v>15333.71781631548</v>
      </c>
      <c r="I37" s="83">
        <v>18263.582455696942</v>
      </c>
      <c r="J37" s="83">
        <v>14646.520912868375</v>
      </c>
      <c r="K37" s="83">
        <v>12256.876170527801</v>
      </c>
      <c r="L37" s="83">
        <v>11838.169305903497</v>
      </c>
      <c r="M37" s="83">
        <v>12995.969648099601</v>
      </c>
      <c r="N37" s="83">
        <v>11845.74620209386</v>
      </c>
      <c r="O37" s="83">
        <v>8775.910177220665</v>
      </c>
      <c r="P37" s="83">
        <v>8478.146178227209</v>
      </c>
      <c r="Q37" s="83">
        <v>7843.2648622128327</v>
      </c>
    </row>
    <row r="38" spans="1:17" x14ac:dyDescent="0.25">
      <c r="A38" s="84" t="s">
        <v>31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126</v>
      </c>
      <c r="B39" s="208">
        <v>321.72616721753616</v>
      </c>
      <c r="C39" s="208">
        <v>39.243055965017881</v>
      </c>
      <c r="D39" s="208">
        <v>11.786091475433025</v>
      </c>
      <c r="E39" s="208">
        <v>115.22877423427323</v>
      </c>
      <c r="F39" s="208">
        <v>132.32499074593974</v>
      </c>
      <c r="G39" s="208">
        <v>10.158499822344289</v>
      </c>
      <c r="H39" s="208">
        <v>10.216140437188862</v>
      </c>
      <c r="I39" s="208">
        <v>2.9483865269241964E-13</v>
      </c>
      <c r="J39" s="208">
        <v>1.0470905422721444E-13</v>
      </c>
      <c r="K39" s="208">
        <v>0</v>
      </c>
      <c r="L39" s="208">
        <v>1.4466382491917784E-14</v>
      </c>
      <c r="M39" s="208">
        <v>9.3687048519086623E-14</v>
      </c>
      <c r="N39" s="208">
        <v>1.0402017887045645E-13</v>
      </c>
      <c r="O39" s="208">
        <v>9.2989980976978508</v>
      </c>
      <c r="P39" s="208">
        <v>4.8803425531706868</v>
      </c>
      <c r="Q39" s="208">
        <v>1.7635209133004538E-13</v>
      </c>
    </row>
    <row r="40" spans="1:17" x14ac:dyDescent="0.25">
      <c r="A40" s="84" t="s">
        <v>30</v>
      </c>
      <c r="B40" s="208">
        <v>7517.6009706903496</v>
      </c>
      <c r="C40" s="208">
        <v>6494.3735697697794</v>
      </c>
      <c r="D40" s="208">
        <v>6159.5801624306605</v>
      </c>
      <c r="E40" s="208">
        <v>3835.6193705294181</v>
      </c>
      <c r="F40" s="208">
        <v>2926.9528978859616</v>
      </c>
      <c r="G40" s="208">
        <v>2884.6954384406513</v>
      </c>
      <c r="H40" s="208">
        <v>3712.248428539855</v>
      </c>
      <c r="I40" s="208">
        <v>2748.1156318663934</v>
      </c>
      <c r="J40" s="208">
        <v>2142.3188659655025</v>
      </c>
      <c r="K40" s="208">
        <v>1514.2652896510833</v>
      </c>
      <c r="L40" s="208">
        <v>1347.4075453472781</v>
      </c>
      <c r="M40" s="208">
        <v>1153.5714883422543</v>
      </c>
      <c r="N40" s="208">
        <v>817.28571501789941</v>
      </c>
      <c r="O40" s="208">
        <v>492.01020063811279</v>
      </c>
      <c r="P40" s="208">
        <v>387.9212738332352</v>
      </c>
      <c r="Q40" s="208">
        <v>495.27676968468393</v>
      </c>
    </row>
    <row r="41" spans="1:17" x14ac:dyDescent="0.25">
      <c r="A41" s="84" t="s">
        <v>29</v>
      </c>
      <c r="B41" s="208">
        <v>8869.0654329775152</v>
      </c>
      <c r="C41" s="208">
        <v>11106.844435383033</v>
      </c>
      <c r="D41" s="208">
        <v>11930.097414906457</v>
      </c>
      <c r="E41" s="208">
        <v>14376.429230277772</v>
      </c>
      <c r="F41" s="208">
        <v>17618.014822312503</v>
      </c>
      <c r="G41" s="208">
        <v>17217.356915711225</v>
      </c>
      <c r="H41" s="208">
        <v>16376.341128036556</v>
      </c>
      <c r="I41" s="208">
        <v>15093.931794401251</v>
      </c>
      <c r="J41" s="208">
        <v>16684.201569556804</v>
      </c>
      <c r="K41" s="208">
        <v>11947.426167003403</v>
      </c>
      <c r="L41" s="208">
        <v>11281.064963864359</v>
      </c>
      <c r="M41" s="208">
        <v>10183.011493213271</v>
      </c>
      <c r="N41" s="208">
        <v>9075.2891453331849</v>
      </c>
      <c r="O41" s="208">
        <v>8582.8479642282346</v>
      </c>
      <c r="P41" s="208">
        <v>7167.0735568511855</v>
      </c>
      <c r="Q41" s="208">
        <v>7867.4455637502178</v>
      </c>
    </row>
    <row r="42" spans="1:17" x14ac:dyDescent="0.25">
      <c r="A42" s="84" t="s">
        <v>27</v>
      </c>
      <c r="B42" s="208">
        <v>4202.058634259527</v>
      </c>
      <c r="C42" s="208">
        <v>4064.7606504467699</v>
      </c>
      <c r="D42" s="208">
        <v>4678.8305457235347</v>
      </c>
      <c r="E42" s="208">
        <v>3611.8511200740004</v>
      </c>
      <c r="F42" s="208">
        <v>3866.6878259464447</v>
      </c>
      <c r="G42" s="208">
        <v>3369.1874987685173</v>
      </c>
      <c r="H42" s="208">
        <v>4293.2945178943719</v>
      </c>
      <c r="I42" s="208">
        <v>3349.0637783558295</v>
      </c>
      <c r="J42" s="208">
        <v>2006.7918841561914</v>
      </c>
      <c r="K42" s="208">
        <v>1055.6718481412138</v>
      </c>
      <c r="L42" s="208">
        <v>805.69525337598407</v>
      </c>
      <c r="M42" s="208">
        <v>1212.3257922510168</v>
      </c>
      <c r="N42" s="208">
        <v>656.23024708791593</v>
      </c>
      <c r="O42" s="208">
        <v>1292.5843621937322</v>
      </c>
      <c r="P42" s="208">
        <v>947.61224151904207</v>
      </c>
      <c r="Q42" s="208">
        <v>1754.7696128707196</v>
      </c>
    </row>
    <row r="43" spans="1:17" x14ac:dyDescent="0.25">
      <c r="A43" s="84" t="s">
        <v>87</v>
      </c>
      <c r="B43" s="208">
        <v>1148.3150151468342</v>
      </c>
      <c r="C43" s="208">
        <v>915.48253382043401</v>
      </c>
      <c r="D43" s="208">
        <v>1205.5868675432639</v>
      </c>
      <c r="E43" s="208">
        <v>1275.0512897267809</v>
      </c>
      <c r="F43" s="208">
        <v>1301.9088525610532</v>
      </c>
      <c r="G43" s="208">
        <v>1434.0372833470494</v>
      </c>
      <c r="H43" s="208">
        <v>1270.0357063918773</v>
      </c>
      <c r="I43" s="208">
        <v>1855.9984695404555</v>
      </c>
      <c r="J43" s="208">
        <v>3349.774939828068</v>
      </c>
      <c r="K43" s="208">
        <v>4246.897808405176</v>
      </c>
      <c r="L43" s="208">
        <v>4885.4986116791479</v>
      </c>
      <c r="M43" s="208">
        <v>4380.7948996530949</v>
      </c>
      <c r="N43" s="208">
        <v>4169.0761918313465</v>
      </c>
      <c r="O43" s="208">
        <v>5466.0602909490353</v>
      </c>
      <c r="P43" s="208">
        <v>7068.6004828432524</v>
      </c>
      <c r="Q43" s="208">
        <v>6149.0489413646092</v>
      </c>
    </row>
    <row r="44" spans="1:17" x14ac:dyDescent="0.25">
      <c r="A44" s="175" t="s">
        <v>212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99</v>
      </c>
      <c r="B45" s="176">
        <v>122275.91992836497</v>
      </c>
      <c r="C45" s="176">
        <v>119298.19461047847</v>
      </c>
      <c r="D45" s="176">
        <v>118458.86945856376</v>
      </c>
      <c r="E45" s="176">
        <v>119837.94276882899</v>
      </c>
      <c r="F45" s="176">
        <v>124984.24071778478</v>
      </c>
      <c r="G45" s="176">
        <v>124751.44477450855</v>
      </c>
      <c r="H45" s="176">
        <v>128274.11903002101</v>
      </c>
      <c r="I45" s="176">
        <v>133615.11621368924</v>
      </c>
      <c r="J45" s="176">
        <v>124698.98997208687</v>
      </c>
      <c r="K45" s="176">
        <v>100221.33797733951</v>
      </c>
      <c r="L45" s="176">
        <v>100750.85047718941</v>
      </c>
      <c r="M45" s="176">
        <v>100376.56021304603</v>
      </c>
      <c r="N45" s="176">
        <v>94296.190642781294</v>
      </c>
      <c r="O45" s="176">
        <v>91076.500675552437</v>
      </c>
      <c r="P45" s="176">
        <v>94350.070857488856</v>
      </c>
      <c r="Q45" s="176">
        <v>93682.2574619035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38</v>
      </c>
      <c r="B47" s="96">
        <v>40862.567322020259</v>
      </c>
      <c r="C47" s="96">
        <v>42894.680902614964</v>
      </c>
      <c r="D47" s="96">
        <v>42199.599256016169</v>
      </c>
      <c r="E47" s="96">
        <v>46214.734289158405</v>
      </c>
      <c r="F47" s="96">
        <v>46355.583604587584</v>
      </c>
      <c r="G47" s="96">
        <v>49232.240212972014</v>
      </c>
      <c r="H47" s="96">
        <v>43650.256386680165</v>
      </c>
      <c r="I47" s="96">
        <v>46381.595640392756</v>
      </c>
      <c r="J47" s="96">
        <v>49894.662352240339</v>
      </c>
      <c r="K47" s="96">
        <v>39629.697952736897</v>
      </c>
      <c r="L47" s="96">
        <v>44089.769285477465</v>
      </c>
      <c r="M47" s="96">
        <v>45770.711123512679</v>
      </c>
      <c r="N47" s="96">
        <v>45419.333401131982</v>
      </c>
      <c r="O47" s="96">
        <v>43631.160192380463</v>
      </c>
      <c r="P47" s="96">
        <v>43827.907463088173</v>
      </c>
      <c r="Q47" s="96">
        <v>43205.126881968521</v>
      </c>
    </row>
    <row r="48" spans="1:17" x14ac:dyDescent="0.25">
      <c r="A48" s="132" t="s">
        <v>84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83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82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81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80</v>
      </c>
      <c r="B52" s="158">
        <v>88.096058770216757</v>
      </c>
      <c r="C52" s="158">
        <v>100.66365076400281</v>
      </c>
      <c r="D52" s="158">
        <v>93.081366577390995</v>
      </c>
      <c r="E52" s="158">
        <v>107.09169453179837</v>
      </c>
      <c r="F52" s="158">
        <v>101.7783151618081</v>
      </c>
      <c r="G52" s="158">
        <v>116.77878443923031</v>
      </c>
      <c r="H52" s="158">
        <v>98.238410858530983</v>
      </c>
      <c r="I52" s="158">
        <v>98.659434482539694</v>
      </c>
      <c r="J52" s="158">
        <v>116.5726759277248</v>
      </c>
      <c r="K52" s="158">
        <v>92.917589401772616</v>
      </c>
      <c r="L52" s="158">
        <v>101.43840592871744</v>
      </c>
      <c r="M52" s="158">
        <v>100.37927961124102</v>
      </c>
      <c r="N52" s="158">
        <v>99.075690487044255</v>
      </c>
      <c r="O52" s="158">
        <v>97.796570898638279</v>
      </c>
      <c r="P52" s="158">
        <v>97.039476204626752</v>
      </c>
      <c r="Q52" s="158">
        <v>94.440038066289361</v>
      </c>
    </row>
    <row r="53" spans="1:17" x14ac:dyDescent="0.25">
      <c r="A53" s="92" t="s">
        <v>126</v>
      </c>
      <c r="B53" s="91">
        <v>39.351229011754775</v>
      </c>
      <c r="C53" s="91">
        <v>47.113344051345216</v>
      </c>
      <c r="D53" s="91">
        <v>43.427653444827946</v>
      </c>
      <c r="E53" s="91">
        <v>50.07256912935334</v>
      </c>
      <c r="F53" s="91">
        <v>47.651219492452604</v>
      </c>
      <c r="G53" s="91">
        <v>54.661774642165341</v>
      </c>
      <c r="H53" s="91">
        <v>45.92170628728438</v>
      </c>
      <c r="I53" s="91">
        <v>46.04838551592146</v>
      </c>
      <c r="J53" s="91">
        <v>54.507773514064297</v>
      </c>
      <c r="K53" s="91">
        <v>43.500150545468294</v>
      </c>
      <c r="L53" s="91">
        <v>47.271632709307617</v>
      </c>
      <c r="M53" s="91">
        <v>46.64107540698032</v>
      </c>
      <c r="N53" s="91">
        <v>45.849477415754507</v>
      </c>
      <c r="O53" s="91">
        <v>45.246413571293274</v>
      </c>
      <c r="P53" s="91">
        <v>44.835564671118775</v>
      </c>
      <c r="Q53" s="91">
        <v>44.043840758676637</v>
      </c>
    </row>
    <row r="54" spans="1:17" x14ac:dyDescent="0.25">
      <c r="A54" s="92" t="s">
        <v>27</v>
      </c>
      <c r="B54" s="91">
        <v>48.744829758462011</v>
      </c>
      <c r="C54" s="91">
        <v>53.550306712657616</v>
      </c>
      <c r="D54" s="91">
        <v>49.65371313256307</v>
      </c>
      <c r="E54" s="91">
        <v>57.019125402445006</v>
      </c>
      <c r="F54" s="91">
        <v>54.127095669355505</v>
      </c>
      <c r="G54" s="91">
        <v>62.117009797064959</v>
      </c>
      <c r="H54" s="91">
        <v>52.316704571246611</v>
      </c>
      <c r="I54" s="91">
        <v>52.611048966618213</v>
      </c>
      <c r="J54" s="91">
        <v>62.064902413660512</v>
      </c>
      <c r="K54" s="91">
        <v>49.417438856304329</v>
      </c>
      <c r="L54" s="91">
        <v>54.166773219409798</v>
      </c>
      <c r="M54" s="91">
        <v>53.73820420426069</v>
      </c>
      <c r="N54" s="91">
        <v>53.226213071289777</v>
      </c>
      <c r="O54" s="91">
        <v>52.550157327345005</v>
      </c>
      <c r="P54" s="91">
        <v>52.20391153350802</v>
      </c>
      <c r="Q54" s="91">
        <v>50.396197307612745</v>
      </c>
    </row>
    <row r="55" spans="1:17" x14ac:dyDescent="0.25">
      <c r="A55" s="92" t="s">
        <v>127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22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211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210</v>
      </c>
      <c r="B58" s="204">
        <v>5326.5745255290258</v>
      </c>
      <c r="C58" s="204">
        <v>5829.4569393515221</v>
      </c>
      <c r="D58" s="204">
        <v>5412.3040524147073</v>
      </c>
      <c r="E58" s="204">
        <v>6109.2765978430234</v>
      </c>
      <c r="F58" s="204">
        <v>5804.4559108315698</v>
      </c>
      <c r="G58" s="204">
        <v>6442.8129267479308</v>
      </c>
      <c r="H58" s="204">
        <v>5297.0141418033336</v>
      </c>
      <c r="I58" s="204">
        <v>5474.961224910965</v>
      </c>
      <c r="J58" s="204">
        <v>6565.0940900894821</v>
      </c>
      <c r="K58" s="204">
        <v>5241.2460489945679</v>
      </c>
      <c r="L58" s="204">
        <v>5813.5298730616732</v>
      </c>
      <c r="M58" s="204">
        <v>5827.0223684316088</v>
      </c>
      <c r="N58" s="204">
        <v>5713.5431596215167</v>
      </c>
      <c r="O58" s="204">
        <v>5778.4364204351059</v>
      </c>
      <c r="P58" s="204">
        <v>5685.7891411407336</v>
      </c>
      <c r="Q58" s="204">
        <v>5432.1225566910434</v>
      </c>
    </row>
    <row r="59" spans="1:17" x14ac:dyDescent="0.25">
      <c r="A59" s="152" t="s">
        <v>226</v>
      </c>
      <c r="B59" s="151">
        <v>4507.9174172708581</v>
      </c>
      <c r="C59" s="151">
        <v>4940.117998785011</v>
      </c>
      <c r="D59" s="151">
        <v>4517.074457122756</v>
      </c>
      <c r="E59" s="151">
        <v>5125.6465893516524</v>
      </c>
      <c r="F59" s="151">
        <v>4943.84381025124</v>
      </c>
      <c r="G59" s="151">
        <v>5501.546946105781</v>
      </c>
      <c r="H59" s="151">
        <v>4469.8924861748574</v>
      </c>
      <c r="I59" s="151">
        <v>4713.7889358167886</v>
      </c>
      <c r="J59" s="151">
        <v>5653.071295317437</v>
      </c>
      <c r="K59" s="151">
        <v>4435.2148028575275</v>
      </c>
      <c r="L59" s="151">
        <v>4971.594004791471</v>
      </c>
      <c r="M59" s="151">
        <v>4986.3897256923328</v>
      </c>
      <c r="N59" s="151">
        <v>4874.4822931763638</v>
      </c>
      <c r="O59" s="151">
        <v>4841.9624031036728</v>
      </c>
      <c r="P59" s="151">
        <v>4732.4807409938776</v>
      </c>
      <c r="Q59" s="151">
        <v>4531.1611840126498</v>
      </c>
    </row>
    <row r="60" spans="1:17" x14ac:dyDescent="0.25">
      <c r="A60" s="154" t="s">
        <v>34</v>
      </c>
      <c r="B60" s="83">
        <v>53.005052939997839</v>
      </c>
      <c r="C60" s="83">
        <v>88.990957346963711</v>
      </c>
      <c r="D60" s="83">
        <v>135.59181921149383</v>
      </c>
      <c r="E60" s="83">
        <v>78.858890172018306</v>
      </c>
      <c r="F60" s="83">
        <v>48.574757048941819</v>
      </c>
      <c r="G60" s="83">
        <v>64.452467100431249</v>
      </c>
      <c r="H60" s="83">
        <v>13.913919748862398</v>
      </c>
      <c r="I60" s="83">
        <v>88.704547194886558</v>
      </c>
      <c r="J60" s="83">
        <v>97.648579542453575</v>
      </c>
      <c r="K60" s="83">
        <v>42.341296417694338</v>
      </c>
      <c r="L60" s="83">
        <v>20.309980834478335</v>
      </c>
      <c r="M60" s="83">
        <v>65.374704580859301</v>
      </c>
      <c r="N60" s="83">
        <v>293.88175135009459</v>
      </c>
      <c r="O60" s="83">
        <v>288.24064130952138</v>
      </c>
      <c r="P60" s="83">
        <v>302.05126471179312</v>
      </c>
      <c r="Q60" s="83">
        <v>156.7666099700694</v>
      </c>
    </row>
    <row r="61" spans="1:17" x14ac:dyDescent="0.25">
      <c r="A61" s="154" t="s">
        <v>31</v>
      </c>
      <c r="B61" s="208">
        <v>827.37005413832776</v>
      </c>
      <c r="C61" s="208">
        <v>830.85538119262981</v>
      </c>
      <c r="D61" s="208">
        <v>980.20236775283047</v>
      </c>
      <c r="E61" s="208">
        <v>879.35325298940097</v>
      </c>
      <c r="F61" s="208">
        <v>925.19484627047564</v>
      </c>
      <c r="G61" s="208">
        <v>825.1221802043159</v>
      </c>
      <c r="H61" s="208">
        <v>864.79904511696191</v>
      </c>
      <c r="I61" s="208">
        <v>748.46850320339138</v>
      </c>
      <c r="J61" s="208">
        <v>630.81346345660097</v>
      </c>
      <c r="K61" s="208">
        <v>579.75506879467514</v>
      </c>
      <c r="L61" s="208">
        <v>630.22267334795197</v>
      </c>
      <c r="M61" s="208">
        <v>582.45772831035902</v>
      </c>
      <c r="N61" s="208">
        <v>530.43773539274616</v>
      </c>
      <c r="O61" s="208">
        <v>448.09818146018881</v>
      </c>
      <c r="P61" s="208">
        <v>383.43567251133419</v>
      </c>
      <c r="Q61" s="208">
        <v>557.22341704485325</v>
      </c>
    </row>
    <row r="62" spans="1:17" x14ac:dyDescent="0.25">
      <c r="A62" s="154" t="s">
        <v>126</v>
      </c>
      <c r="B62" s="208">
        <v>1585.9261749631833</v>
      </c>
      <c r="C62" s="208">
        <v>2085.2537271401161</v>
      </c>
      <c r="D62" s="208">
        <v>1922.4793590039269</v>
      </c>
      <c r="E62" s="208">
        <v>1700.0160940943172</v>
      </c>
      <c r="F62" s="208">
        <v>1689.9711265215913</v>
      </c>
      <c r="G62" s="208">
        <v>2115.1944396714011</v>
      </c>
      <c r="H62" s="208">
        <v>1705.2451210160789</v>
      </c>
      <c r="I62" s="208">
        <v>2144.042088552374</v>
      </c>
      <c r="J62" s="208">
        <v>2541.5909935947338</v>
      </c>
      <c r="K62" s="208">
        <v>2357.2491270713199</v>
      </c>
      <c r="L62" s="208">
        <v>2402.5634202051124</v>
      </c>
      <c r="M62" s="208">
        <v>2083.3165895062998</v>
      </c>
      <c r="N62" s="208">
        <v>1800.7254532376867</v>
      </c>
      <c r="O62" s="208">
        <v>1809.5367123163819</v>
      </c>
      <c r="P62" s="208">
        <v>1677.8388465705721</v>
      </c>
      <c r="Q62" s="208">
        <v>1819.0416908289819</v>
      </c>
    </row>
    <row r="63" spans="1:17" x14ac:dyDescent="0.25">
      <c r="A63" s="154" t="s">
        <v>30</v>
      </c>
      <c r="B63" s="208">
        <v>185.14322026571185</v>
      </c>
      <c r="C63" s="208">
        <v>173.87667490209736</v>
      </c>
      <c r="D63" s="208">
        <v>69.102668727819761</v>
      </c>
      <c r="E63" s="208">
        <v>137.04968147167557</v>
      </c>
      <c r="F63" s="208">
        <v>65.295383483011236</v>
      </c>
      <c r="G63" s="208">
        <v>123.1869450619004</v>
      </c>
      <c r="H63" s="208">
        <v>175.05996135768132</v>
      </c>
      <c r="I63" s="208">
        <v>133.31788536457876</v>
      </c>
      <c r="J63" s="208">
        <v>151.02483281718187</v>
      </c>
      <c r="K63" s="208">
        <v>148.33403683187595</v>
      </c>
      <c r="L63" s="208">
        <v>286.13081625220747</v>
      </c>
      <c r="M63" s="208">
        <v>188.97971706969949</v>
      </c>
      <c r="N63" s="208">
        <v>36.377611095627657</v>
      </c>
      <c r="O63" s="208">
        <v>21.611021197841072</v>
      </c>
      <c r="P63" s="208">
        <v>34.812492864173251</v>
      </c>
      <c r="Q63" s="208">
        <v>39.69603786143125</v>
      </c>
    </row>
    <row r="64" spans="1:17" x14ac:dyDescent="0.25">
      <c r="A64" s="154" t="s">
        <v>27</v>
      </c>
      <c r="B64" s="208">
        <v>1856.4729149636373</v>
      </c>
      <c r="C64" s="208">
        <v>1761.1412582032046</v>
      </c>
      <c r="D64" s="208">
        <v>1409.6982424266844</v>
      </c>
      <c r="E64" s="208">
        <v>2330.3686706242383</v>
      </c>
      <c r="F64" s="208">
        <v>2214.8076969272206</v>
      </c>
      <c r="G64" s="208">
        <v>2373.5909140677313</v>
      </c>
      <c r="H64" s="208">
        <v>1710.8744389352721</v>
      </c>
      <c r="I64" s="208">
        <v>1599.255911501557</v>
      </c>
      <c r="J64" s="208">
        <v>2231.9934259064667</v>
      </c>
      <c r="K64" s="208">
        <v>1307.5352737419612</v>
      </c>
      <c r="L64" s="208">
        <v>1632.3671141517214</v>
      </c>
      <c r="M64" s="208">
        <v>2066.2609862251152</v>
      </c>
      <c r="N64" s="208">
        <v>2213.0597421002085</v>
      </c>
      <c r="O64" s="208">
        <v>2274.4758468197397</v>
      </c>
      <c r="P64" s="208">
        <v>2334.3424643360049</v>
      </c>
      <c r="Q64" s="208">
        <v>1958.4334283073135</v>
      </c>
    </row>
    <row r="65" spans="1:17" x14ac:dyDescent="0.25">
      <c r="A65" s="152" t="s">
        <v>225</v>
      </c>
      <c r="B65" s="151">
        <v>818.65710825816848</v>
      </c>
      <c r="C65" s="151">
        <v>889.33894056650968</v>
      </c>
      <c r="D65" s="151">
        <v>895.22959529195191</v>
      </c>
      <c r="E65" s="151">
        <v>983.63000849137427</v>
      </c>
      <c r="F65" s="151">
        <v>860.61210058032998</v>
      </c>
      <c r="G65" s="151">
        <v>941.26598064214943</v>
      </c>
      <c r="H65" s="151">
        <v>827.12165562847417</v>
      </c>
      <c r="I65" s="151">
        <v>761.17228909417611</v>
      </c>
      <c r="J65" s="151">
        <v>912.02279477204581</v>
      </c>
      <c r="K65" s="151">
        <v>806.03124613703983</v>
      </c>
      <c r="L65" s="151">
        <v>841.93586827020192</v>
      </c>
      <c r="M65" s="151">
        <v>840.63264273927621</v>
      </c>
      <c r="N65" s="151">
        <v>839.0608664451529</v>
      </c>
      <c r="O65" s="151">
        <v>936.47401733143329</v>
      </c>
      <c r="P65" s="151">
        <v>953.30840014685441</v>
      </c>
      <c r="Q65" s="151">
        <v>900.96137267839481</v>
      </c>
    </row>
    <row r="66" spans="1:17" x14ac:dyDescent="0.25">
      <c r="A66" s="263" t="s">
        <v>34</v>
      </c>
      <c r="B66" s="87">
        <v>188.28564725180681</v>
      </c>
      <c r="C66" s="87">
        <v>193.69595253245654</v>
      </c>
      <c r="D66" s="87">
        <v>151.84492066380852</v>
      </c>
      <c r="E66" s="87">
        <v>232.21209522883373</v>
      </c>
      <c r="F66" s="87">
        <v>214.36212776258986</v>
      </c>
      <c r="G66" s="87">
        <v>367.5672469023329</v>
      </c>
      <c r="H66" s="87">
        <v>270.70775447700839</v>
      </c>
      <c r="I66" s="87">
        <v>304.43006537849953</v>
      </c>
      <c r="J66" s="87">
        <v>411.23470124396215</v>
      </c>
      <c r="K66" s="87">
        <v>327.98240858052418</v>
      </c>
      <c r="L66" s="87">
        <v>388.84643196701154</v>
      </c>
      <c r="M66" s="87">
        <v>483.93139375648349</v>
      </c>
      <c r="N66" s="87">
        <v>513.63910378801972</v>
      </c>
      <c r="O66" s="87">
        <v>628.08180594775934</v>
      </c>
      <c r="P66" s="87">
        <v>705.59088407962895</v>
      </c>
      <c r="Q66" s="87">
        <v>595.459212359763</v>
      </c>
    </row>
    <row r="67" spans="1:17" x14ac:dyDescent="0.25">
      <c r="A67" s="263" t="s">
        <v>32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31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4.6929052643918096E-15</v>
      </c>
      <c r="N68" s="87">
        <v>0</v>
      </c>
      <c r="O68" s="87">
        <v>0</v>
      </c>
      <c r="P68" s="87">
        <v>1.8771621057567248E-14</v>
      </c>
      <c r="Q68" s="87">
        <v>0</v>
      </c>
    </row>
    <row r="69" spans="1:17" x14ac:dyDescent="0.25">
      <c r="A69" s="263" t="s">
        <v>126</v>
      </c>
      <c r="B69" s="87">
        <v>7.1564704625142507E-17</v>
      </c>
      <c r="C69" s="87">
        <v>1.0836453368472573E-15</v>
      </c>
      <c r="D69" s="87">
        <v>3.5567214726563712E-2</v>
      </c>
      <c r="E69" s="87">
        <v>6.4901954468975606E-2</v>
      </c>
      <c r="F69" s="87">
        <v>2.3006457300549503E-2</v>
      </c>
      <c r="G69" s="87">
        <v>1.6215551741079385E-15</v>
      </c>
      <c r="H69" s="87">
        <v>3.634540894571452E-15</v>
      </c>
      <c r="I69" s="87">
        <v>6.3276481161693438E-17</v>
      </c>
      <c r="J69" s="87">
        <v>0</v>
      </c>
      <c r="K69" s="87">
        <v>2.4747383863113219E-15</v>
      </c>
      <c r="L69" s="87">
        <v>3.9007695222754374E-16</v>
      </c>
      <c r="M69" s="87">
        <v>0.91243272904462513</v>
      </c>
      <c r="N69" s="87">
        <v>0.14364910725409261</v>
      </c>
      <c r="O69" s="87">
        <v>5.9202603909299309</v>
      </c>
      <c r="P69" s="87">
        <v>8.5068385330509866</v>
      </c>
      <c r="Q69" s="87">
        <v>13.386363605264084</v>
      </c>
    </row>
    <row r="70" spans="1:17" x14ac:dyDescent="0.25">
      <c r="A70" s="263" t="s">
        <v>30</v>
      </c>
      <c r="B70" s="87">
        <v>623.86453454258822</v>
      </c>
      <c r="C70" s="87">
        <v>687.9469389369907</v>
      </c>
      <c r="D70" s="87">
        <v>731.82894354644657</v>
      </c>
      <c r="E70" s="87">
        <v>743.56845336173637</v>
      </c>
      <c r="F70" s="87">
        <v>637.77454353329267</v>
      </c>
      <c r="G70" s="87">
        <v>567.68003089051911</v>
      </c>
      <c r="H70" s="87">
        <v>553.54100988387961</v>
      </c>
      <c r="I70" s="87">
        <v>454.94705190412128</v>
      </c>
      <c r="J70" s="87">
        <v>500.78809352808344</v>
      </c>
      <c r="K70" s="87">
        <v>471.04650034211085</v>
      </c>
      <c r="L70" s="87">
        <v>447.01295727601484</v>
      </c>
      <c r="M70" s="87">
        <v>337.80035792714233</v>
      </c>
      <c r="N70" s="87">
        <v>317.2636309141887</v>
      </c>
      <c r="O70" s="87">
        <v>248.10624497334851</v>
      </c>
      <c r="P70" s="87">
        <v>142.23021949873657</v>
      </c>
      <c r="Q70" s="87">
        <v>123.93695258795546</v>
      </c>
    </row>
    <row r="71" spans="1:17" x14ac:dyDescent="0.25">
      <c r="A71" s="263" t="s">
        <v>29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27</v>
      </c>
      <c r="B72" s="87">
        <v>2.0319682878140677E-15</v>
      </c>
      <c r="C72" s="87">
        <v>3.8816416567830423E-14</v>
      </c>
      <c r="D72" s="87">
        <v>1.546125346494396</v>
      </c>
      <c r="E72" s="87">
        <v>2.2475712853618339</v>
      </c>
      <c r="F72" s="87">
        <v>0.78199052012740233</v>
      </c>
      <c r="G72" s="87">
        <v>5.0307914291771041E-15</v>
      </c>
      <c r="H72" s="87">
        <v>2.9062113551633716E-14</v>
      </c>
      <c r="I72" s="87">
        <v>5.1674664581384793E-15</v>
      </c>
      <c r="J72" s="87">
        <v>0</v>
      </c>
      <c r="K72" s="87">
        <v>1.7162520928386409E-14</v>
      </c>
      <c r="L72" s="87">
        <v>5.9631251437181314E-15</v>
      </c>
      <c r="M72" s="87">
        <v>12.409203329863189</v>
      </c>
      <c r="N72" s="87">
        <v>2.7084108711155177</v>
      </c>
      <c r="O72" s="87">
        <v>51.728186656604841</v>
      </c>
      <c r="P72" s="87">
        <v>88.494943659976173</v>
      </c>
      <c r="Q72" s="87">
        <v>97.457724779814441</v>
      </c>
    </row>
    <row r="73" spans="1:17" x14ac:dyDescent="0.25">
      <c r="A73" s="263" t="s">
        <v>26</v>
      </c>
      <c r="B73" s="87">
        <v>6.5069264637733246</v>
      </c>
      <c r="C73" s="87">
        <v>7.6960490970624518</v>
      </c>
      <c r="D73" s="87">
        <v>9.9740385204757391</v>
      </c>
      <c r="E73" s="87">
        <v>5.5369866609732226</v>
      </c>
      <c r="F73" s="87">
        <v>7.6704323070196843</v>
      </c>
      <c r="G73" s="87">
        <v>6.0187028492974912</v>
      </c>
      <c r="H73" s="87">
        <v>2.8728912675863354</v>
      </c>
      <c r="I73" s="87">
        <v>1.7951718115551254</v>
      </c>
      <c r="J73" s="87">
        <v>0</v>
      </c>
      <c r="K73" s="87">
        <v>7.0023372144046876</v>
      </c>
      <c r="L73" s="87">
        <v>6.0764790271754947</v>
      </c>
      <c r="M73" s="87">
        <v>5.5792549967420504</v>
      </c>
      <c r="N73" s="87">
        <v>5.306071764574587</v>
      </c>
      <c r="O73" s="87">
        <v>2.6375193627904614</v>
      </c>
      <c r="P73" s="87">
        <v>8.4855143754615483</v>
      </c>
      <c r="Q73" s="87">
        <v>70.721119345598126</v>
      </c>
    </row>
    <row r="74" spans="1:17" x14ac:dyDescent="0.25">
      <c r="A74" s="263" t="s">
        <v>87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23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224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209</v>
      </c>
      <c r="B77" s="204">
        <v>20018.493761314843</v>
      </c>
      <c r="C77" s="204">
        <v>21230.724033574974</v>
      </c>
      <c r="D77" s="204">
        <v>20680.33168752701</v>
      </c>
      <c r="E77" s="204">
        <v>23296.843108306821</v>
      </c>
      <c r="F77" s="204">
        <v>23091.162703625097</v>
      </c>
      <c r="G77" s="204">
        <v>24876.494003732252</v>
      </c>
      <c r="H77" s="204">
        <v>20698.120323065898</v>
      </c>
      <c r="I77" s="204">
        <v>23321.322970909132</v>
      </c>
      <c r="J77" s="204">
        <v>26428.542372170981</v>
      </c>
      <c r="K77" s="204">
        <v>21107.742660765773</v>
      </c>
      <c r="L77" s="204">
        <v>23957.009343583322</v>
      </c>
      <c r="M77" s="204">
        <v>24794.131352375076</v>
      </c>
      <c r="N77" s="204">
        <v>25322.512962735211</v>
      </c>
      <c r="O77" s="204">
        <v>24486.864288800814</v>
      </c>
      <c r="P77" s="204">
        <v>25039.838876602786</v>
      </c>
      <c r="Q77" s="204">
        <v>24876.986315963892</v>
      </c>
    </row>
    <row r="78" spans="1:17" x14ac:dyDescent="0.25">
      <c r="A78" s="152" t="s">
        <v>223</v>
      </c>
      <c r="B78" s="261">
        <v>20018.493761314843</v>
      </c>
      <c r="C78" s="261">
        <v>21230.724033574974</v>
      </c>
      <c r="D78" s="261">
        <v>20680.33168752701</v>
      </c>
      <c r="E78" s="261">
        <v>23296.843108306821</v>
      </c>
      <c r="F78" s="261">
        <v>23091.162703625097</v>
      </c>
      <c r="G78" s="261">
        <v>24876.494003732252</v>
      </c>
      <c r="H78" s="261">
        <v>20698.120323065898</v>
      </c>
      <c r="I78" s="261">
        <v>23321.322970909132</v>
      </c>
      <c r="J78" s="261">
        <v>26428.542372170981</v>
      </c>
      <c r="K78" s="261">
        <v>21107.742660765773</v>
      </c>
      <c r="L78" s="261">
        <v>23957.009343583322</v>
      </c>
      <c r="M78" s="261">
        <v>24794.131352375076</v>
      </c>
      <c r="N78" s="261">
        <v>25322.512962735211</v>
      </c>
      <c r="O78" s="261">
        <v>24486.864288800814</v>
      </c>
      <c r="P78" s="261">
        <v>25039.838876602786</v>
      </c>
      <c r="Q78" s="261">
        <v>24876.986315963892</v>
      </c>
    </row>
    <row r="79" spans="1:17" x14ac:dyDescent="0.25">
      <c r="A79" s="154" t="s">
        <v>34</v>
      </c>
      <c r="B79" s="83">
        <v>1430.0818022033745</v>
      </c>
      <c r="C79" s="83">
        <v>1601.7041140924739</v>
      </c>
      <c r="D79" s="83">
        <v>1903.2744518411137</v>
      </c>
      <c r="E79" s="83">
        <v>2371.4888924797438</v>
      </c>
      <c r="F79" s="83">
        <v>2827.2405575661992</v>
      </c>
      <c r="G79" s="83">
        <v>3007.9116490984611</v>
      </c>
      <c r="H79" s="83">
        <v>1821.3152626553053</v>
      </c>
      <c r="I79" s="83">
        <v>4851.4738956212095</v>
      </c>
      <c r="J79" s="83">
        <v>7175.5009364762145</v>
      </c>
      <c r="K79" s="83">
        <v>3670.2450018847003</v>
      </c>
      <c r="L79" s="83">
        <v>5498.6850405380437</v>
      </c>
      <c r="M79" s="83">
        <v>6369.406174601324</v>
      </c>
      <c r="N79" s="83">
        <v>6352.4912573539614</v>
      </c>
      <c r="O79" s="83">
        <v>6592.8327161115176</v>
      </c>
      <c r="P79" s="83">
        <v>7836.9989750006589</v>
      </c>
      <c r="Q79" s="83">
        <v>6694.4625578787318</v>
      </c>
    </row>
    <row r="80" spans="1:17" x14ac:dyDescent="0.25">
      <c r="A80" s="154" t="s">
        <v>31</v>
      </c>
      <c r="B80" s="208">
        <v>1.5691901977810121E-14</v>
      </c>
      <c r="C80" s="208">
        <v>1.4078715793175436E-14</v>
      </c>
      <c r="D80" s="208">
        <v>5.8661315804897645E-15</v>
      </c>
      <c r="E80" s="208">
        <v>7.2740031598073092E-14</v>
      </c>
      <c r="F80" s="208">
        <v>7.5086484230268991E-14</v>
      </c>
      <c r="G80" s="208">
        <v>19.836630025131701</v>
      </c>
      <c r="H80" s="208">
        <v>32.150690769432366</v>
      </c>
      <c r="I80" s="208">
        <v>9.7377784236130106E-14</v>
      </c>
      <c r="J80" s="208">
        <v>0</v>
      </c>
      <c r="K80" s="208">
        <v>0</v>
      </c>
      <c r="L80" s="208">
        <v>0</v>
      </c>
      <c r="M80" s="208">
        <v>8.4472294759052612E-14</v>
      </c>
      <c r="N80" s="208">
        <v>1.349210263512646E-14</v>
      </c>
      <c r="O80" s="208">
        <v>0</v>
      </c>
      <c r="P80" s="208">
        <v>7.5086484230268991E-14</v>
      </c>
      <c r="Q80" s="208">
        <v>0</v>
      </c>
    </row>
    <row r="81" spans="1:17" x14ac:dyDescent="0.25">
      <c r="A81" s="154" t="s">
        <v>126</v>
      </c>
      <c r="B81" s="208">
        <v>3.3066017124383507E-14</v>
      </c>
      <c r="C81" s="208">
        <v>0</v>
      </c>
      <c r="D81" s="208">
        <v>5.511002854063918E-15</v>
      </c>
      <c r="E81" s="208">
        <v>5.511002854063918E-15</v>
      </c>
      <c r="F81" s="208">
        <v>1.9856832158549054E-13</v>
      </c>
      <c r="G81" s="208">
        <v>1.894407231084472E-15</v>
      </c>
      <c r="H81" s="208">
        <v>1.9990789973019387</v>
      </c>
      <c r="I81" s="208">
        <v>19.336148759858567</v>
      </c>
      <c r="J81" s="208">
        <v>27.349856056920558</v>
      </c>
      <c r="K81" s="208">
        <v>4.7720743830805841</v>
      </c>
      <c r="L81" s="208">
        <v>6.4941369366530042</v>
      </c>
      <c r="M81" s="208">
        <v>40.162552122106156</v>
      </c>
      <c r="N81" s="208">
        <v>8.99210260638033</v>
      </c>
      <c r="O81" s="208">
        <v>0.62048376000001981</v>
      </c>
      <c r="P81" s="208">
        <v>0.62048376000000882</v>
      </c>
      <c r="Q81" s="208">
        <v>0</v>
      </c>
    </row>
    <row r="82" spans="1:17" x14ac:dyDescent="0.25">
      <c r="A82" s="154" t="s">
        <v>30</v>
      </c>
      <c r="B82" s="208">
        <v>2529.6934540793054</v>
      </c>
      <c r="C82" s="208">
        <v>1647.8779372074241</v>
      </c>
      <c r="D82" s="208">
        <v>2258.8006375981804</v>
      </c>
      <c r="E82" s="208">
        <v>2915.3739528198694</v>
      </c>
      <c r="F82" s="208">
        <v>3624.9469842458457</v>
      </c>
      <c r="G82" s="208">
        <v>2695.6090335628764</v>
      </c>
      <c r="H82" s="208">
        <v>2266.2991536565787</v>
      </c>
      <c r="I82" s="208">
        <v>3103.0011854240897</v>
      </c>
      <c r="J82" s="208">
        <v>3423.082440320467</v>
      </c>
      <c r="K82" s="208">
        <v>2682.5614054717553</v>
      </c>
      <c r="L82" s="208">
        <v>1887.6651764076764</v>
      </c>
      <c r="M82" s="208">
        <v>1734.4209979973978</v>
      </c>
      <c r="N82" s="208">
        <v>1131.0186422122863</v>
      </c>
      <c r="O82" s="208">
        <v>890.39872439238002</v>
      </c>
      <c r="P82" s="208">
        <v>697.14114915513005</v>
      </c>
      <c r="Q82" s="208">
        <v>978.60880313557777</v>
      </c>
    </row>
    <row r="83" spans="1:17" x14ac:dyDescent="0.25">
      <c r="A83" s="154" t="s">
        <v>29</v>
      </c>
      <c r="B83" s="208">
        <v>43.202186315337201</v>
      </c>
      <c r="C83" s="208">
        <v>156.29955136048798</v>
      </c>
      <c r="D83" s="208">
        <v>168.83233495079105</v>
      </c>
      <c r="E83" s="208">
        <v>292.16857570583744</v>
      </c>
      <c r="F83" s="208">
        <v>318.10855115778315</v>
      </c>
      <c r="G83" s="208">
        <v>1164.8076291522634</v>
      </c>
      <c r="H83" s="208">
        <v>230.60344949940631</v>
      </c>
      <c r="I83" s="208">
        <v>315.35695672847044</v>
      </c>
      <c r="J83" s="208">
        <v>581.22352785608041</v>
      </c>
      <c r="K83" s="208">
        <v>2459.2215070008629</v>
      </c>
      <c r="L83" s="208">
        <v>3717.361701198854</v>
      </c>
      <c r="M83" s="208">
        <v>4481.9520577145504</v>
      </c>
      <c r="N83" s="208">
        <v>4393.4803213204514</v>
      </c>
      <c r="O83" s="208">
        <v>2975.2175797171944</v>
      </c>
      <c r="P83" s="208">
        <v>3590.2561279416032</v>
      </c>
      <c r="Q83" s="208">
        <v>4897.8725211821848</v>
      </c>
    </row>
    <row r="84" spans="1:17" x14ac:dyDescent="0.25">
      <c r="A84" s="154" t="s">
        <v>27</v>
      </c>
      <c r="B84" s="208">
        <v>16015.516318716833</v>
      </c>
      <c r="C84" s="208">
        <v>17804.199267939548</v>
      </c>
      <c r="D84" s="208">
        <v>16331.937922576049</v>
      </c>
      <c r="E84" s="208">
        <v>17644.129229455149</v>
      </c>
      <c r="F84" s="208">
        <v>16234.590097091645</v>
      </c>
      <c r="G84" s="208">
        <v>17745.962843772344</v>
      </c>
      <c r="H84" s="208">
        <v>16083.690600019927</v>
      </c>
      <c r="I84" s="208">
        <v>14963.350222548015</v>
      </c>
      <c r="J84" s="208">
        <v>15077.943133457065</v>
      </c>
      <c r="K84" s="208">
        <v>12085.637784674422</v>
      </c>
      <c r="L84" s="208">
        <v>12432.810882041162</v>
      </c>
      <c r="M84" s="208">
        <v>11127.19253500633</v>
      </c>
      <c r="N84" s="208">
        <v>11747.704636739934</v>
      </c>
      <c r="O84" s="208">
        <v>12156.497796759004</v>
      </c>
      <c r="P84" s="208">
        <v>11712.254315713555</v>
      </c>
      <c r="Q84" s="208">
        <v>10237.167607181611</v>
      </c>
    </row>
    <row r="85" spans="1:17" x14ac:dyDescent="0.25">
      <c r="A85" s="154" t="s">
        <v>87</v>
      </c>
      <c r="B85" s="208">
        <v>0</v>
      </c>
      <c r="C85" s="208">
        <v>20.643162975036002</v>
      </c>
      <c r="D85" s="208">
        <v>17.486340560891996</v>
      </c>
      <c r="E85" s="208">
        <v>73.682457846228004</v>
      </c>
      <c r="F85" s="208">
        <v>86.276513563631994</v>
      </c>
      <c r="G85" s="208">
        <v>242.36621812117576</v>
      </c>
      <c r="H85" s="208">
        <v>262.06208746794971</v>
      </c>
      <c r="I85" s="208">
        <v>68.80456182749316</v>
      </c>
      <c r="J85" s="208">
        <v>143.44247800423187</v>
      </c>
      <c r="K85" s="208">
        <v>205.30488735095338</v>
      </c>
      <c r="L85" s="208">
        <v>413.9924064609246</v>
      </c>
      <c r="M85" s="208">
        <v>1040.9970349333639</v>
      </c>
      <c r="N85" s="208">
        <v>1688.8260025022005</v>
      </c>
      <c r="O85" s="208">
        <v>1871.2969880607113</v>
      </c>
      <c r="P85" s="208">
        <v>1202.5678250318465</v>
      </c>
      <c r="Q85" s="208">
        <v>2068.8748265857803</v>
      </c>
    </row>
    <row r="86" spans="1:17" x14ac:dyDescent="0.25">
      <c r="A86" s="152" t="s">
        <v>222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208</v>
      </c>
      <c r="B87" s="204">
        <v>2263.9337018238612</v>
      </c>
      <c r="C87" s="204">
        <v>2455.4846272100335</v>
      </c>
      <c r="D87" s="204">
        <v>2268.4909403071638</v>
      </c>
      <c r="E87" s="204">
        <v>2555.2878827341397</v>
      </c>
      <c r="F87" s="204">
        <v>2451.043697415153</v>
      </c>
      <c r="G87" s="204">
        <v>2716.8910933223651</v>
      </c>
      <c r="H87" s="204">
        <v>2189.8327066249203</v>
      </c>
      <c r="I87" s="204">
        <v>2244.6180921811747</v>
      </c>
      <c r="J87" s="204">
        <v>2668.2193597578844</v>
      </c>
      <c r="K87" s="204">
        <v>2080.9105294011006</v>
      </c>
      <c r="L87" s="204">
        <v>2289.0395039637028</v>
      </c>
      <c r="M87" s="204">
        <v>2350.8537052867177</v>
      </c>
      <c r="N87" s="204">
        <v>2344.3405917681575</v>
      </c>
      <c r="O87" s="204">
        <v>2376.4192575511674</v>
      </c>
      <c r="P87" s="204">
        <v>2326.1895670678446</v>
      </c>
      <c r="Q87" s="204">
        <v>2238.6244210726095</v>
      </c>
    </row>
    <row r="88" spans="1:17" x14ac:dyDescent="0.25">
      <c r="A88" s="152" t="s">
        <v>221</v>
      </c>
      <c r="B88" s="261">
        <v>2263.9337018238612</v>
      </c>
      <c r="C88" s="261">
        <v>2455.4846272100335</v>
      </c>
      <c r="D88" s="261">
        <v>2268.4909403071638</v>
      </c>
      <c r="E88" s="261">
        <v>2555.2878827341397</v>
      </c>
      <c r="F88" s="261">
        <v>2451.043697415153</v>
      </c>
      <c r="G88" s="261">
        <v>2716.8910933223651</v>
      </c>
      <c r="H88" s="261">
        <v>2189.8327066249203</v>
      </c>
      <c r="I88" s="261">
        <v>2244.6180921811747</v>
      </c>
      <c r="J88" s="261">
        <v>2668.2193597578844</v>
      </c>
      <c r="K88" s="261">
        <v>2080.9105294011006</v>
      </c>
      <c r="L88" s="261">
        <v>2289.0395039637028</v>
      </c>
      <c r="M88" s="261">
        <v>2350.8537052867177</v>
      </c>
      <c r="N88" s="261">
        <v>2344.3405917681575</v>
      </c>
      <c r="O88" s="261">
        <v>2376.4192575511674</v>
      </c>
      <c r="P88" s="261">
        <v>2326.1895670678446</v>
      </c>
      <c r="Q88" s="261">
        <v>2238.6244210726095</v>
      </c>
    </row>
    <row r="89" spans="1:17" x14ac:dyDescent="0.25">
      <c r="A89" s="154" t="s">
        <v>34</v>
      </c>
      <c r="B89" s="83">
        <v>26.424020403254694</v>
      </c>
      <c r="C89" s="83">
        <v>28.375239511818016</v>
      </c>
      <c r="D89" s="83">
        <v>35.83250134006397</v>
      </c>
      <c r="E89" s="83">
        <v>40.252044327763969</v>
      </c>
      <c r="F89" s="83">
        <v>20.076900753106447</v>
      </c>
      <c r="G89" s="83">
        <v>13.74701653452092</v>
      </c>
      <c r="H89" s="83">
        <v>5.6577012275334289</v>
      </c>
      <c r="I89" s="83">
        <v>17.08956449450541</v>
      </c>
      <c r="J89" s="83">
        <v>48.996427719346201</v>
      </c>
      <c r="K89" s="83">
        <v>17.233609133304366</v>
      </c>
      <c r="L89" s="83">
        <v>9.834874635889479</v>
      </c>
      <c r="M89" s="83">
        <v>20.554379456803865</v>
      </c>
      <c r="N89" s="83">
        <v>31.521564446595765</v>
      </c>
      <c r="O89" s="83">
        <v>25.688824327086792</v>
      </c>
      <c r="P89" s="83">
        <v>13.811850356073245</v>
      </c>
      <c r="Q89" s="83">
        <v>0</v>
      </c>
    </row>
    <row r="90" spans="1:17" x14ac:dyDescent="0.25">
      <c r="A90" s="154" t="s">
        <v>31</v>
      </c>
      <c r="B90" s="208">
        <v>436.42568902231199</v>
      </c>
      <c r="C90" s="208">
        <v>369.30290792664891</v>
      </c>
      <c r="D90" s="208">
        <v>509.25862459742984</v>
      </c>
      <c r="E90" s="208">
        <v>368.79262273180404</v>
      </c>
      <c r="F90" s="208">
        <v>182.30185631961365</v>
      </c>
      <c r="G90" s="208">
        <v>159.61468558464867</v>
      </c>
      <c r="H90" s="208">
        <v>81.541042873586846</v>
      </c>
      <c r="I90" s="208">
        <v>143.21051430502385</v>
      </c>
      <c r="J90" s="208">
        <v>140.00943931398803</v>
      </c>
      <c r="K90" s="208">
        <v>117.41479487561688</v>
      </c>
      <c r="L90" s="208">
        <v>90.047011402498711</v>
      </c>
      <c r="M90" s="208">
        <v>30.372779044814216</v>
      </c>
      <c r="N90" s="208">
        <v>8.1677013102170157</v>
      </c>
      <c r="O90" s="208">
        <v>14.416914283379102</v>
      </c>
      <c r="P90" s="208">
        <v>15.067948177550036</v>
      </c>
      <c r="Q90" s="208">
        <v>24.689167194005748</v>
      </c>
    </row>
    <row r="91" spans="1:17" x14ac:dyDescent="0.25">
      <c r="A91" s="154" t="s">
        <v>126</v>
      </c>
      <c r="B91" s="208">
        <v>257.93917312376243</v>
      </c>
      <c r="C91" s="208">
        <v>345.03913891169589</v>
      </c>
      <c r="D91" s="208">
        <v>213.67057529133393</v>
      </c>
      <c r="E91" s="208">
        <v>194.35979977009754</v>
      </c>
      <c r="F91" s="208">
        <v>137.96044642397436</v>
      </c>
      <c r="G91" s="208">
        <v>278.5501115602093</v>
      </c>
      <c r="H91" s="208">
        <v>281.85460347533126</v>
      </c>
      <c r="I91" s="208">
        <v>225.80656323221476</v>
      </c>
      <c r="J91" s="208">
        <v>187.28096099179842</v>
      </c>
      <c r="K91" s="208">
        <v>281.07908730617066</v>
      </c>
      <c r="L91" s="208">
        <v>177.79299118111618</v>
      </c>
      <c r="M91" s="208">
        <v>112.03629348371905</v>
      </c>
      <c r="N91" s="208">
        <v>244.69675233400406</v>
      </c>
      <c r="O91" s="208">
        <v>146.91409249870173</v>
      </c>
      <c r="P91" s="208">
        <v>128.39297243583334</v>
      </c>
      <c r="Q91" s="208">
        <v>140.94223995507934</v>
      </c>
    </row>
    <row r="92" spans="1:17" x14ac:dyDescent="0.25">
      <c r="A92" s="154" t="s">
        <v>30</v>
      </c>
      <c r="B92" s="208">
        <v>82.702643281777895</v>
      </c>
      <c r="C92" s="208">
        <v>78.626630875755865</v>
      </c>
      <c r="D92" s="208">
        <v>53.554832953818639</v>
      </c>
      <c r="E92" s="208">
        <v>0</v>
      </c>
      <c r="F92" s="208">
        <v>19.794979521247395</v>
      </c>
      <c r="G92" s="208">
        <v>53.208970259672121</v>
      </c>
      <c r="H92" s="208">
        <v>60.270676116206019</v>
      </c>
      <c r="I92" s="208">
        <v>72.118147161428766</v>
      </c>
      <c r="J92" s="208">
        <v>0.52410383383487402</v>
      </c>
      <c r="K92" s="208">
        <v>73.942816056846169</v>
      </c>
      <c r="L92" s="208">
        <v>0</v>
      </c>
      <c r="M92" s="208">
        <v>5.8270387483029245</v>
      </c>
      <c r="N92" s="208">
        <v>5.2076608592429636</v>
      </c>
      <c r="O92" s="208">
        <v>22.347462661131267</v>
      </c>
      <c r="P92" s="208">
        <v>8.6315599188349807</v>
      </c>
      <c r="Q92" s="208">
        <v>11.93398531608802</v>
      </c>
    </row>
    <row r="93" spans="1:17" x14ac:dyDescent="0.25">
      <c r="A93" s="154" t="s">
        <v>27</v>
      </c>
      <c r="B93" s="208">
        <v>1460.4421759927541</v>
      </c>
      <c r="C93" s="208">
        <v>1634.1407099841147</v>
      </c>
      <c r="D93" s="208">
        <v>1456.1744061245176</v>
      </c>
      <c r="E93" s="208">
        <v>1951.8834159044738</v>
      </c>
      <c r="F93" s="208">
        <v>2090.9095143972108</v>
      </c>
      <c r="G93" s="208">
        <v>2211.7703093833147</v>
      </c>
      <c r="H93" s="208">
        <v>1760.5086829322634</v>
      </c>
      <c r="I93" s="208">
        <v>1786.3933029880018</v>
      </c>
      <c r="J93" s="208">
        <v>2291.4084278989162</v>
      </c>
      <c r="K93" s="208">
        <v>1591.2402220291626</v>
      </c>
      <c r="L93" s="208">
        <v>2011.3646267441986</v>
      </c>
      <c r="M93" s="208">
        <v>2182.0632145530776</v>
      </c>
      <c r="N93" s="208">
        <v>2054.7469128180974</v>
      </c>
      <c r="O93" s="208">
        <v>2167.0519637808684</v>
      </c>
      <c r="P93" s="208">
        <v>2160.2852361795531</v>
      </c>
      <c r="Q93" s="208">
        <v>2061.0590286074362</v>
      </c>
    </row>
    <row r="94" spans="1:17" x14ac:dyDescent="0.25">
      <c r="A94" s="152" t="s">
        <v>220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99</v>
      </c>
      <c r="B95" s="176">
        <v>13165.469274582307</v>
      </c>
      <c r="C95" s="176">
        <v>13278.351651714429</v>
      </c>
      <c r="D95" s="176">
        <v>13745.391209189878</v>
      </c>
      <c r="E95" s="176">
        <v>14146.235005742607</v>
      </c>
      <c r="F95" s="176">
        <v>14907.142977553949</v>
      </c>
      <c r="G95" s="176">
        <v>15079.263404730238</v>
      </c>
      <c r="H95" s="176">
        <v>15367.050804327479</v>
      </c>
      <c r="I95" s="176">
        <v>15242.033917908939</v>
      </c>
      <c r="J95" s="176">
        <v>14116.233854294278</v>
      </c>
      <c r="K95" s="176">
        <v>11106.881124173677</v>
      </c>
      <c r="L95" s="176">
        <v>11928.75215894006</v>
      </c>
      <c r="M95" s="176">
        <v>12698.324417808042</v>
      </c>
      <c r="N95" s="176">
        <v>11939.860996520052</v>
      </c>
      <c r="O95" s="176">
        <v>10891.643654694746</v>
      </c>
      <c r="P95" s="176">
        <v>10679.050402072176</v>
      </c>
      <c r="Q95" s="176">
        <v>10562.953550174681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37</v>
      </c>
      <c r="B97" s="96">
        <v>23259.034427697989</v>
      </c>
      <c r="C97" s="96">
        <v>23385.276381589727</v>
      </c>
      <c r="D97" s="96">
        <v>22651.54762142909</v>
      </c>
      <c r="E97" s="96">
        <v>22968.957141518284</v>
      </c>
      <c r="F97" s="96">
        <v>22705.982698042331</v>
      </c>
      <c r="G97" s="96">
        <v>22862.971892553735</v>
      </c>
      <c r="H97" s="96">
        <v>22327.066205329262</v>
      </c>
      <c r="I97" s="96">
        <v>22957.346130160564</v>
      </c>
      <c r="J97" s="96">
        <v>22156.004273011007</v>
      </c>
      <c r="K97" s="96">
        <v>18732.519943730618</v>
      </c>
      <c r="L97" s="96">
        <v>19686.830450100886</v>
      </c>
      <c r="M97" s="96">
        <v>19823.027932856825</v>
      </c>
      <c r="N97" s="96">
        <v>19219.754018856012</v>
      </c>
      <c r="O97" s="96">
        <v>18237.228023487896</v>
      </c>
      <c r="P97" s="96">
        <v>17981.438251182626</v>
      </c>
      <c r="Q97" s="96">
        <v>18125.178141320277</v>
      </c>
    </row>
    <row r="98" spans="1:17" x14ac:dyDescent="0.25">
      <c r="A98" s="132" t="s">
        <v>84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83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82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81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80</v>
      </c>
      <c r="B102" s="158">
        <v>104.37886825167966</v>
      </c>
      <c r="C102" s="158">
        <v>109.00447147806614</v>
      </c>
      <c r="D102" s="158">
        <v>106.02421520641428</v>
      </c>
      <c r="E102" s="158">
        <v>104.84765770497064</v>
      </c>
      <c r="F102" s="158">
        <v>106.37162844993915</v>
      </c>
      <c r="G102" s="158">
        <v>105.28988270258377</v>
      </c>
      <c r="H102" s="158">
        <v>104.83097182315636</v>
      </c>
      <c r="I102" s="158">
        <v>107.81616988220387</v>
      </c>
      <c r="J102" s="158">
        <v>102.42441046005662</v>
      </c>
      <c r="K102" s="158">
        <v>87.374223306533111</v>
      </c>
      <c r="L102" s="158">
        <v>90.283979436528753</v>
      </c>
      <c r="M102" s="158">
        <v>92.193304014618448</v>
      </c>
      <c r="N102" s="158">
        <v>88.120049085437515</v>
      </c>
      <c r="O102" s="158">
        <v>82.080666333774744</v>
      </c>
      <c r="P102" s="158">
        <v>80.802110475311721</v>
      </c>
      <c r="Q102" s="158">
        <v>83.870636759830134</v>
      </c>
    </row>
    <row r="103" spans="1:17" x14ac:dyDescent="0.25">
      <c r="A103" s="92" t="s">
        <v>126</v>
      </c>
      <c r="B103" s="91">
        <v>46.64654267898424</v>
      </c>
      <c r="C103" s="91">
        <v>50.453681324640478</v>
      </c>
      <c r="D103" s="91">
        <v>48.873819641189328</v>
      </c>
      <c r="E103" s="91">
        <v>48.393138763164508</v>
      </c>
      <c r="F103" s="91">
        <v>49.291249490475359</v>
      </c>
      <c r="G103" s="91">
        <v>48.800198504341644</v>
      </c>
      <c r="H103" s="91">
        <v>48.104068047696636</v>
      </c>
      <c r="I103" s="91">
        <v>49.41328795106427</v>
      </c>
      <c r="J103" s="91">
        <v>46.941901402439065</v>
      </c>
      <c r="K103" s="91">
        <v>40.003042115442618</v>
      </c>
      <c r="L103" s="91">
        <v>40.982431919605091</v>
      </c>
      <c r="M103" s="91">
        <v>41.686505481795081</v>
      </c>
      <c r="N103" s="91">
        <v>39.391814243520706</v>
      </c>
      <c r="O103" s="91">
        <v>37.139115578836744</v>
      </c>
      <c r="P103" s="91">
        <v>36.41871655108789</v>
      </c>
      <c r="Q103" s="91">
        <v>38.658679934662047</v>
      </c>
    </row>
    <row r="104" spans="1:17" x14ac:dyDescent="0.25">
      <c r="A104" s="92" t="s">
        <v>27</v>
      </c>
      <c r="B104" s="91">
        <v>57.73232557269543</v>
      </c>
      <c r="C104" s="91">
        <v>58.550790153425652</v>
      </c>
      <c r="D104" s="91">
        <v>57.150395565224962</v>
      </c>
      <c r="E104" s="91">
        <v>56.45451894180615</v>
      </c>
      <c r="F104" s="91">
        <v>57.0803789594638</v>
      </c>
      <c r="G104" s="91">
        <v>56.489684198242109</v>
      </c>
      <c r="H104" s="91">
        <v>56.726903775459725</v>
      </c>
      <c r="I104" s="91">
        <v>58.402881931139596</v>
      </c>
      <c r="J104" s="91">
        <v>55.482509057617563</v>
      </c>
      <c r="K104" s="91">
        <v>47.371181191090479</v>
      </c>
      <c r="L104" s="91">
        <v>49.301547516923648</v>
      </c>
      <c r="M104" s="91">
        <v>50.506798532823382</v>
      </c>
      <c r="N104" s="91">
        <v>48.72823484191683</v>
      </c>
      <c r="O104" s="91">
        <v>44.941550754938007</v>
      </c>
      <c r="P104" s="91">
        <v>44.383393924223853</v>
      </c>
      <c r="Q104" s="91">
        <v>45.211956825168073</v>
      </c>
    </row>
    <row r="105" spans="1:17" x14ac:dyDescent="0.25">
      <c r="A105" s="92" t="s">
        <v>127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22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207</v>
      </c>
      <c r="B107" s="204">
        <v>17163.952475836573</v>
      </c>
      <c r="C107" s="204">
        <v>17174.2175015352</v>
      </c>
      <c r="D107" s="204">
        <v>16450.487375657296</v>
      </c>
      <c r="E107" s="204">
        <v>16810.304964458712</v>
      </c>
      <c r="F107" s="204">
        <v>16504.129334419176</v>
      </c>
      <c r="G107" s="204">
        <v>16610.196865006659</v>
      </c>
      <c r="H107" s="204">
        <v>16092.120676497834</v>
      </c>
      <c r="I107" s="204">
        <v>16610.555262307596</v>
      </c>
      <c r="J107" s="204">
        <v>16031.723446990021</v>
      </c>
      <c r="K107" s="204">
        <v>13508.912255016599</v>
      </c>
      <c r="L107" s="204">
        <v>14233.246185334212</v>
      </c>
      <c r="M107" s="204">
        <v>14216.585613462221</v>
      </c>
      <c r="N107" s="204">
        <v>13833.091230465407</v>
      </c>
      <c r="O107" s="204">
        <v>12994.75291800145</v>
      </c>
      <c r="P107" s="204">
        <v>12731.950301068502</v>
      </c>
      <c r="Q107" s="204">
        <v>12793.957203307635</v>
      </c>
    </row>
    <row r="108" spans="1:17" x14ac:dyDescent="0.25">
      <c r="A108" s="152" t="s">
        <v>219</v>
      </c>
      <c r="B108" s="151">
        <v>17163.952475836573</v>
      </c>
      <c r="C108" s="151">
        <v>17174.2175015352</v>
      </c>
      <c r="D108" s="151">
        <v>16450.487375657296</v>
      </c>
      <c r="E108" s="151">
        <v>16810.304964458712</v>
      </c>
      <c r="F108" s="151">
        <v>16504.129334419176</v>
      </c>
      <c r="G108" s="151">
        <v>16610.196865006659</v>
      </c>
      <c r="H108" s="151">
        <v>16092.120676497834</v>
      </c>
      <c r="I108" s="151">
        <v>16610.555262307596</v>
      </c>
      <c r="J108" s="151">
        <v>16031.723446990021</v>
      </c>
      <c r="K108" s="151">
        <v>13508.912255016599</v>
      </c>
      <c r="L108" s="151">
        <v>14233.246185334212</v>
      </c>
      <c r="M108" s="151">
        <v>14216.585613462221</v>
      </c>
      <c r="N108" s="151">
        <v>13833.091230465407</v>
      </c>
      <c r="O108" s="151">
        <v>12994.75291800145</v>
      </c>
      <c r="P108" s="151">
        <v>12731.950301068502</v>
      </c>
      <c r="Q108" s="151">
        <v>12793.957203307635</v>
      </c>
    </row>
    <row r="109" spans="1:17" x14ac:dyDescent="0.25">
      <c r="A109" s="154" t="s">
        <v>34</v>
      </c>
      <c r="B109" s="83">
        <v>257.19317183071468</v>
      </c>
      <c r="C109" s="83">
        <v>287.74891122173642</v>
      </c>
      <c r="D109" s="83">
        <v>98.552189955728352</v>
      </c>
      <c r="E109" s="83">
        <v>86.022811049224543</v>
      </c>
      <c r="F109" s="83">
        <v>92.22465118338117</v>
      </c>
      <c r="G109" s="83">
        <v>62.924883705685517</v>
      </c>
      <c r="H109" s="83">
        <v>80.620399042704634</v>
      </c>
      <c r="I109" s="83">
        <v>23.458682440165958</v>
      </c>
      <c r="J109" s="83">
        <v>44.908651833266482</v>
      </c>
      <c r="K109" s="83">
        <v>61.950673256446969</v>
      </c>
      <c r="L109" s="83">
        <v>61.455278109987624</v>
      </c>
      <c r="M109" s="83">
        <v>23.452090159882392</v>
      </c>
      <c r="N109" s="83">
        <v>13.363195659954817</v>
      </c>
      <c r="O109" s="83">
        <v>31.838960492321309</v>
      </c>
      <c r="P109" s="83">
        <v>24.973390751698819</v>
      </c>
      <c r="Q109" s="83">
        <v>0</v>
      </c>
    </row>
    <row r="110" spans="1:17" x14ac:dyDescent="0.25">
      <c r="A110" s="154" t="s">
        <v>31</v>
      </c>
      <c r="B110" s="208">
        <v>754.89181660232009</v>
      </c>
      <c r="C110" s="208">
        <v>771.271695617197</v>
      </c>
      <c r="D110" s="208">
        <v>390.27130553015536</v>
      </c>
      <c r="E110" s="208">
        <v>457.98689127878413</v>
      </c>
      <c r="F110" s="208">
        <v>225.8524784371987</v>
      </c>
      <c r="G110" s="208">
        <v>205.93879586535101</v>
      </c>
      <c r="H110" s="208">
        <v>243.36326470782703</v>
      </c>
      <c r="I110" s="208">
        <v>182.55152587069904</v>
      </c>
      <c r="J110" s="208">
        <v>149.03417780861608</v>
      </c>
      <c r="K110" s="208">
        <v>98.303760539064484</v>
      </c>
      <c r="L110" s="208">
        <v>98.927200905275072</v>
      </c>
      <c r="M110" s="208">
        <v>95.922907757270337</v>
      </c>
      <c r="N110" s="208">
        <v>123.84274989672525</v>
      </c>
      <c r="O110" s="208">
        <v>117.01885536281581</v>
      </c>
      <c r="P110" s="208">
        <v>102.45383428980114</v>
      </c>
      <c r="Q110" s="208">
        <v>97.785717560906633</v>
      </c>
    </row>
    <row r="111" spans="1:17" x14ac:dyDescent="0.25">
      <c r="A111" s="154" t="s">
        <v>126</v>
      </c>
      <c r="B111" s="208">
        <v>545.11036482568306</v>
      </c>
      <c r="C111" s="208">
        <v>563.2006214740278</v>
      </c>
      <c r="D111" s="208">
        <v>565.08655052979816</v>
      </c>
      <c r="E111" s="208">
        <v>597.40433284851702</v>
      </c>
      <c r="F111" s="208">
        <v>526.78960303057261</v>
      </c>
      <c r="G111" s="208">
        <v>263.76209801564698</v>
      </c>
      <c r="H111" s="208">
        <v>302.64877455604199</v>
      </c>
      <c r="I111" s="208">
        <v>446.39398022972148</v>
      </c>
      <c r="J111" s="208">
        <v>166.89684519214077</v>
      </c>
      <c r="K111" s="208">
        <v>175.6331276035873</v>
      </c>
      <c r="L111" s="208">
        <v>86.152976820045467</v>
      </c>
      <c r="M111" s="208">
        <v>64.427154546661356</v>
      </c>
      <c r="N111" s="208">
        <v>48.808068802442435</v>
      </c>
      <c r="O111" s="208">
        <v>57.319719791688442</v>
      </c>
      <c r="P111" s="208">
        <v>30.512157832068642</v>
      </c>
      <c r="Q111" s="208">
        <v>45.269279577276201</v>
      </c>
    </row>
    <row r="112" spans="1:17" x14ac:dyDescent="0.25">
      <c r="A112" s="154" t="s">
        <v>30</v>
      </c>
      <c r="B112" s="208">
        <v>282.25883835701705</v>
      </c>
      <c r="C112" s="208">
        <v>183.58381635048079</v>
      </c>
      <c r="D112" s="208">
        <v>315.51472533092749</v>
      </c>
      <c r="E112" s="208">
        <v>87.92875043380225</v>
      </c>
      <c r="F112" s="208">
        <v>32.230724304131876</v>
      </c>
      <c r="G112" s="208">
        <v>264.36876781184515</v>
      </c>
      <c r="H112" s="208">
        <v>184.01915923656165</v>
      </c>
      <c r="I112" s="208">
        <v>87.249384382934608</v>
      </c>
      <c r="J112" s="208">
        <v>31.751626820343084</v>
      </c>
      <c r="K112" s="208">
        <v>168.06682863171423</v>
      </c>
      <c r="L112" s="208">
        <v>2.9709439553948345</v>
      </c>
      <c r="M112" s="208">
        <v>2.9417684345715194</v>
      </c>
      <c r="N112" s="208">
        <v>0</v>
      </c>
      <c r="O112" s="208">
        <v>2.7972382656661288</v>
      </c>
      <c r="P112" s="208">
        <v>0</v>
      </c>
      <c r="Q112" s="208">
        <v>0</v>
      </c>
    </row>
    <row r="113" spans="1:17" x14ac:dyDescent="0.25">
      <c r="A113" s="154" t="s">
        <v>27</v>
      </c>
      <c r="B113" s="208">
        <v>15324.498284220839</v>
      </c>
      <c r="C113" s="208">
        <v>15368.412456871753</v>
      </c>
      <c r="D113" s="208">
        <v>15081.062604310689</v>
      </c>
      <c r="E113" s="208">
        <v>15580.962178848382</v>
      </c>
      <c r="F113" s="208">
        <v>15627.031877463898</v>
      </c>
      <c r="G113" s="208">
        <v>15813.202319608125</v>
      </c>
      <c r="H113" s="208">
        <v>15281.469078954698</v>
      </c>
      <c r="I113" s="208">
        <v>15870.901689384073</v>
      </c>
      <c r="J113" s="208">
        <v>15639.132145335652</v>
      </c>
      <c r="K113" s="208">
        <v>13004.957864985785</v>
      </c>
      <c r="L113" s="208">
        <v>13983.739785543508</v>
      </c>
      <c r="M113" s="208">
        <v>14029.841692563834</v>
      </c>
      <c r="N113" s="208">
        <v>13647.077216106281</v>
      </c>
      <c r="O113" s="208">
        <v>12785.778144088956</v>
      </c>
      <c r="P113" s="208">
        <v>12574.010918194934</v>
      </c>
      <c r="Q113" s="208">
        <v>12650.90220616945</v>
      </c>
    </row>
    <row r="114" spans="1:17" x14ac:dyDescent="0.25">
      <c r="A114" s="152" t="s">
        <v>218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206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205</v>
      </c>
      <c r="B116" s="204">
        <v>1450.4804464762724</v>
      </c>
      <c r="C116" s="204">
        <v>1457.237847751584</v>
      </c>
      <c r="D116" s="204">
        <v>1409.4957637210705</v>
      </c>
      <c r="E116" s="204">
        <v>1407.1764541643079</v>
      </c>
      <c r="F116" s="204">
        <v>1382.7891857211862</v>
      </c>
      <c r="G116" s="204">
        <v>1359.0177208453683</v>
      </c>
      <c r="H116" s="204">
        <v>1288.6206123570855</v>
      </c>
      <c r="I116" s="204">
        <v>1345.3395949504632</v>
      </c>
      <c r="J116" s="204">
        <v>1337.1327445668726</v>
      </c>
      <c r="K116" s="204">
        <v>1121.5086518573826</v>
      </c>
      <c r="L116" s="204">
        <v>1177.2603358783242</v>
      </c>
      <c r="M116" s="204">
        <v>1174.1353759100514</v>
      </c>
      <c r="N116" s="204">
        <v>1157.6160254929291</v>
      </c>
      <c r="O116" s="204">
        <v>1050.3661573664683</v>
      </c>
      <c r="P116" s="204">
        <v>1037.8788662238037</v>
      </c>
      <c r="Q116" s="204">
        <v>1050.4417967158106</v>
      </c>
    </row>
    <row r="117" spans="1:17" x14ac:dyDescent="0.25">
      <c r="A117" s="152" t="s">
        <v>217</v>
      </c>
      <c r="B117" s="151">
        <v>1450.4804464762724</v>
      </c>
      <c r="C117" s="151">
        <v>1457.237847751584</v>
      </c>
      <c r="D117" s="151">
        <v>1409.4957637210705</v>
      </c>
      <c r="E117" s="151">
        <v>1407.1764541643079</v>
      </c>
      <c r="F117" s="151">
        <v>1382.7891857211862</v>
      </c>
      <c r="G117" s="151">
        <v>1359.0177208453683</v>
      </c>
      <c r="H117" s="151">
        <v>1288.6206123570855</v>
      </c>
      <c r="I117" s="151">
        <v>1345.3395949504632</v>
      </c>
      <c r="J117" s="151">
        <v>1337.1327445668726</v>
      </c>
      <c r="K117" s="151">
        <v>1121.5086518573826</v>
      </c>
      <c r="L117" s="151">
        <v>1177.2603358783242</v>
      </c>
      <c r="M117" s="151">
        <v>1174.1353759100514</v>
      </c>
      <c r="N117" s="151">
        <v>1157.6160254929291</v>
      </c>
      <c r="O117" s="151">
        <v>1050.3661573664683</v>
      </c>
      <c r="P117" s="151">
        <v>1037.8788662238037</v>
      </c>
      <c r="Q117" s="151">
        <v>1050.4417967158106</v>
      </c>
    </row>
    <row r="118" spans="1:17" x14ac:dyDescent="0.25">
      <c r="A118" s="154" t="s">
        <v>34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31</v>
      </c>
      <c r="B119" s="208">
        <v>8.3982812930821638</v>
      </c>
      <c r="C119" s="208">
        <v>6.0812168757963621</v>
      </c>
      <c r="D119" s="208">
        <v>1.9304309163325843</v>
      </c>
      <c r="E119" s="208">
        <v>8.0747697890947912</v>
      </c>
      <c r="F119" s="208">
        <v>0</v>
      </c>
      <c r="G119" s="208">
        <v>0</v>
      </c>
      <c r="H119" s="208">
        <v>0</v>
      </c>
      <c r="I119" s="208">
        <v>4.8783861411293401</v>
      </c>
      <c r="J119" s="208">
        <v>1.7992817376266632</v>
      </c>
      <c r="K119" s="208">
        <v>3.8593911187435186</v>
      </c>
      <c r="L119" s="208">
        <v>0</v>
      </c>
      <c r="M119" s="208">
        <v>2.9664694245335244</v>
      </c>
      <c r="N119" s="208">
        <v>0</v>
      </c>
      <c r="O119" s="208">
        <v>4.6898767951724052</v>
      </c>
      <c r="P119" s="208">
        <v>4.7640437324034561</v>
      </c>
      <c r="Q119" s="208">
        <v>0</v>
      </c>
    </row>
    <row r="120" spans="1:17" x14ac:dyDescent="0.25">
      <c r="A120" s="154" t="s">
        <v>126</v>
      </c>
      <c r="B120" s="208">
        <v>11.944361953556635</v>
      </c>
      <c r="C120" s="208">
        <v>0</v>
      </c>
      <c r="D120" s="208">
        <v>0</v>
      </c>
      <c r="E120" s="208">
        <v>0</v>
      </c>
      <c r="F120" s="208">
        <v>19.270729866383121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5.7748877037979936E-2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30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27</v>
      </c>
      <c r="B122" s="208">
        <v>1430.1378032296336</v>
      </c>
      <c r="C122" s="208">
        <v>1451.1566308757876</v>
      </c>
      <c r="D122" s="208">
        <v>1407.5653328047379</v>
      </c>
      <c r="E122" s="208">
        <v>1399.1016843752127</v>
      </c>
      <c r="F122" s="208">
        <v>1363.5184558548031</v>
      </c>
      <c r="G122" s="208">
        <v>1359.0177208453683</v>
      </c>
      <c r="H122" s="208">
        <v>1288.6206123570855</v>
      </c>
      <c r="I122" s="208">
        <v>1340.4612088093338</v>
      </c>
      <c r="J122" s="208">
        <v>1335.3334628292459</v>
      </c>
      <c r="K122" s="208">
        <v>1117.649260738639</v>
      </c>
      <c r="L122" s="208">
        <v>1177.2603358783242</v>
      </c>
      <c r="M122" s="208">
        <v>1171.1111576084797</v>
      </c>
      <c r="N122" s="208">
        <v>1157.6160254929291</v>
      </c>
      <c r="O122" s="208">
        <v>1045.6762805712958</v>
      </c>
      <c r="P122" s="208">
        <v>1033.1148224914002</v>
      </c>
      <c r="Q122" s="208">
        <v>1050.4417967158106</v>
      </c>
    </row>
    <row r="123" spans="1:17" x14ac:dyDescent="0.25">
      <c r="A123" s="152" t="s">
        <v>216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204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99</v>
      </c>
      <c r="B125" s="176">
        <v>4540.2226371334627</v>
      </c>
      <c r="C125" s="176">
        <v>4644.8165608248783</v>
      </c>
      <c r="D125" s="176">
        <v>4685.5402668443039</v>
      </c>
      <c r="E125" s="176">
        <v>4646.6280651902898</v>
      </c>
      <c r="F125" s="176">
        <v>4712.6925494520237</v>
      </c>
      <c r="G125" s="176">
        <v>4788.4674239991245</v>
      </c>
      <c r="H125" s="176">
        <v>4841.4939446511871</v>
      </c>
      <c r="I125" s="176">
        <v>4893.6351030203068</v>
      </c>
      <c r="J125" s="176">
        <v>4684.7236709940562</v>
      </c>
      <c r="K125" s="176">
        <v>4014.7248135501059</v>
      </c>
      <c r="L125" s="176">
        <v>4186.0399494518197</v>
      </c>
      <c r="M125" s="176">
        <v>4340.1136394699324</v>
      </c>
      <c r="N125" s="176">
        <v>4140.9267138122441</v>
      </c>
      <c r="O125" s="176">
        <v>4110.0282817862044</v>
      </c>
      <c r="P125" s="176">
        <v>4130.8069734150049</v>
      </c>
      <c r="Q125" s="176">
        <v>4196.9085045370039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135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39</v>
      </c>
      <c r="B129" s="77">
        <f t="shared" ref="B129:Q129" si="0">SUM(B130:B135,B137:B140,B141)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0.99999999999999989</v>
      </c>
      <c r="M129" s="77">
        <f t="shared" si="0"/>
        <v>1</v>
      </c>
      <c r="N129" s="77">
        <f t="shared" si="0"/>
        <v>0.99999999999999989</v>
      </c>
      <c r="O129" s="77">
        <f t="shared" si="0"/>
        <v>1</v>
      </c>
      <c r="P129" s="77">
        <f t="shared" si="0"/>
        <v>0.99999999999999989</v>
      </c>
      <c r="Q129" s="77">
        <f t="shared" si="0"/>
        <v>1</v>
      </c>
    </row>
    <row r="130" spans="1:17" x14ac:dyDescent="0.25">
      <c r="A130" s="132" t="s">
        <v>84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83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82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81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80</v>
      </c>
      <c r="B134" s="238">
        <f t="shared" ref="B134:Q134" si="5">IF(B$10=0,0,B$10/B$5)</f>
        <v>3.9389068118109724E-4</v>
      </c>
      <c r="C134" s="238">
        <f t="shared" si="5"/>
        <v>4.0732873860164511E-4</v>
      </c>
      <c r="D134" s="238">
        <f t="shared" si="5"/>
        <v>4.0572081896281985E-4</v>
      </c>
      <c r="E134" s="238">
        <f t="shared" si="5"/>
        <v>3.9709409433969834E-4</v>
      </c>
      <c r="F134" s="238">
        <f t="shared" si="5"/>
        <v>3.9700290352439964E-4</v>
      </c>
      <c r="G134" s="238">
        <f t="shared" si="5"/>
        <v>3.9583777256192861E-4</v>
      </c>
      <c r="H134" s="238">
        <f t="shared" si="5"/>
        <v>4.0489531100220295E-4</v>
      </c>
      <c r="I134" s="238">
        <f t="shared" si="5"/>
        <v>3.9343141272672717E-4</v>
      </c>
      <c r="J134" s="238">
        <f t="shared" si="5"/>
        <v>3.6946611816217833E-4</v>
      </c>
      <c r="K134" s="238">
        <f t="shared" si="5"/>
        <v>3.6593239849694455E-4</v>
      </c>
      <c r="L134" s="238">
        <f t="shared" si="5"/>
        <v>3.4717400053545108E-4</v>
      </c>
      <c r="M134" s="238">
        <f t="shared" si="5"/>
        <v>3.4759200609130734E-4</v>
      </c>
      <c r="N134" s="238">
        <f t="shared" si="5"/>
        <v>3.3053096271841469E-4</v>
      </c>
      <c r="O134" s="238">
        <f t="shared" si="5"/>
        <v>3.2310389848570352E-4</v>
      </c>
      <c r="P134" s="238">
        <f t="shared" si="5"/>
        <v>3.0428560635119078E-4</v>
      </c>
      <c r="Q134" s="238">
        <f t="shared" si="5"/>
        <v>3.1267573791885807E-4</v>
      </c>
    </row>
    <row r="135" spans="1:17" x14ac:dyDescent="0.25">
      <c r="A135" s="127" t="s">
        <v>215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214</v>
      </c>
      <c r="B136" s="237">
        <f t="shared" ref="B136:Q136" si="7">IF(B$16=0,0,B$16/B$5)</f>
        <v>0.15242516383689172</v>
      </c>
      <c r="C136" s="237">
        <f t="shared" si="7"/>
        <v>0.15044397416886635</v>
      </c>
      <c r="D136" s="237">
        <f t="shared" si="7"/>
        <v>0.14912597351389201</v>
      </c>
      <c r="E136" s="237">
        <f t="shared" si="7"/>
        <v>0.13934621595156968</v>
      </c>
      <c r="F136" s="237">
        <f t="shared" si="7"/>
        <v>0.13729349824324574</v>
      </c>
      <c r="G136" s="237">
        <f t="shared" si="7"/>
        <v>0.13672230304431995</v>
      </c>
      <c r="H136" s="237">
        <f t="shared" si="7"/>
        <v>0.13840298931229505</v>
      </c>
      <c r="I136" s="237">
        <f t="shared" si="7"/>
        <v>0.13958685429414897</v>
      </c>
      <c r="J136" s="237">
        <f t="shared" si="7"/>
        <v>0.13986579807726759</v>
      </c>
      <c r="K136" s="237">
        <f t="shared" si="7"/>
        <v>0.13975411284296865</v>
      </c>
      <c r="L136" s="237">
        <f t="shared" si="7"/>
        <v>0.13323318001603623</v>
      </c>
      <c r="M136" s="237">
        <f t="shared" si="7"/>
        <v>0.13324514274371763</v>
      </c>
      <c r="N136" s="237">
        <f t="shared" si="7"/>
        <v>0.12498656882564936</v>
      </c>
      <c r="O136" s="237">
        <f t="shared" si="7"/>
        <v>0.12345332677508614</v>
      </c>
      <c r="P136" s="237">
        <f t="shared" si="7"/>
        <v>0.11792670687476377</v>
      </c>
      <c r="Q136" s="237">
        <f t="shared" si="7"/>
        <v>0.12013731612476707</v>
      </c>
    </row>
    <row r="137" spans="1:17" x14ac:dyDescent="0.25">
      <c r="A137" s="142" t="s">
        <v>228</v>
      </c>
      <c r="B137" s="235">
        <f t="shared" ref="B137:Q137" si="8">IF(B$17=0,0,B$17/B$5)</f>
        <v>0.14313286518423765</v>
      </c>
      <c r="C137" s="235">
        <f t="shared" si="8"/>
        <v>0.14130184567229973</v>
      </c>
      <c r="D137" s="235">
        <f t="shared" si="8"/>
        <v>0.13980436482405875</v>
      </c>
      <c r="E137" s="235">
        <f t="shared" si="8"/>
        <v>0.12986513421294668</v>
      </c>
      <c r="F137" s="235">
        <f t="shared" si="8"/>
        <v>0.12886296159085153</v>
      </c>
      <c r="G137" s="235">
        <f t="shared" si="8"/>
        <v>0.12805655944789995</v>
      </c>
      <c r="H137" s="235">
        <f t="shared" si="8"/>
        <v>0.1302013347386124</v>
      </c>
      <c r="I137" s="235">
        <f t="shared" si="8"/>
        <v>0.13045596004969717</v>
      </c>
      <c r="J137" s="235">
        <f t="shared" si="8"/>
        <v>0.13081630842564035</v>
      </c>
      <c r="K137" s="235">
        <f t="shared" si="8"/>
        <v>0.13134131589587883</v>
      </c>
      <c r="L137" s="235">
        <f t="shared" si="8"/>
        <v>0.1252517962431573</v>
      </c>
      <c r="M137" s="235">
        <f t="shared" si="8"/>
        <v>0.12470971447201623</v>
      </c>
      <c r="N137" s="235">
        <f t="shared" si="8"/>
        <v>0.11745101031044643</v>
      </c>
      <c r="O137" s="235">
        <f t="shared" si="8"/>
        <v>0.11566833220473016</v>
      </c>
      <c r="P137" s="235">
        <f t="shared" si="8"/>
        <v>0.11028865224817402</v>
      </c>
      <c r="Q137" s="235">
        <f t="shared" si="8"/>
        <v>0.11216689894294361</v>
      </c>
    </row>
    <row r="138" spans="1:17" x14ac:dyDescent="0.25">
      <c r="A138" s="142" t="s">
        <v>227</v>
      </c>
      <c r="B138" s="235">
        <f t="shared" ref="B138:Q138" si="9">IF(B$25=0,0,B$25/B$5)</f>
        <v>9.2922986526540862E-3</v>
      </c>
      <c r="C138" s="235">
        <f t="shared" si="9"/>
        <v>9.1421284965666014E-3</v>
      </c>
      <c r="D138" s="235">
        <f t="shared" si="9"/>
        <v>9.3216086898332655E-3</v>
      </c>
      <c r="E138" s="235">
        <f t="shared" si="9"/>
        <v>9.4810817386230296E-3</v>
      </c>
      <c r="F138" s="235">
        <f t="shared" si="9"/>
        <v>8.4305366523941723E-3</v>
      </c>
      <c r="G138" s="235">
        <f t="shared" si="9"/>
        <v>8.6657435964199881E-3</v>
      </c>
      <c r="H138" s="235">
        <f t="shared" si="9"/>
        <v>8.20165457368267E-3</v>
      </c>
      <c r="I138" s="235">
        <f t="shared" si="9"/>
        <v>9.1308942444517996E-3</v>
      </c>
      <c r="J138" s="235">
        <f t="shared" si="9"/>
        <v>9.0494896516272634E-3</v>
      </c>
      <c r="K138" s="235">
        <f t="shared" si="9"/>
        <v>8.412796947089806E-3</v>
      </c>
      <c r="L138" s="235">
        <f t="shared" si="9"/>
        <v>7.9813837728789708E-3</v>
      </c>
      <c r="M138" s="235">
        <f t="shared" si="9"/>
        <v>8.5354282717014247E-3</v>
      </c>
      <c r="N138" s="235">
        <f t="shared" si="9"/>
        <v>7.5355585152029067E-3</v>
      </c>
      <c r="O138" s="235">
        <f t="shared" si="9"/>
        <v>7.7849945703559577E-3</v>
      </c>
      <c r="P138" s="235">
        <f t="shared" si="9"/>
        <v>7.6380546265897393E-3</v>
      </c>
      <c r="Q138" s="235">
        <f t="shared" si="9"/>
        <v>7.970417181823404E-3</v>
      </c>
    </row>
    <row r="139" spans="1:17" x14ac:dyDescent="0.25">
      <c r="A139" s="127" t="s">
        <v>213</v>
      </c>
      <c r="B139" s="237">
        <f t="shared" ref="B139:Q139" si="10">IF(B$36=0,0,B$36/B$5)</f>
        <v>0.21083745568559806</v>
      </c>
      <c r="C139" s="237">
        <f t="shared" si="10"/>
        <v>0.20894983187124364</v>
      </c>
      <c r="D139" s="237">
        <f t="shared" si="10"/>
        <v>0.20693182299578228</v>
      </c>
      <c r="E139" s="237">
        <f t="shared" si="10"/>
        <v>0.21281247248088439</v>
      </c>
      <c r="F139" s="237">
        <f t="shared" si="10"/>
        <v>0.21409761633231436</v>
      </c>
      <c r="G139" s="237">
        <f t="shared" si="10"/>
        <v>0.20665105998335609</v>
      </c>
      <c r="H139" s="237">
        <f t="shared" si="10"/>
        <v>0.20857394506960689</v>
      </c>
      <c r="I139" s="237">
        <f t="shared" si="10"/>
        <v>0.20310330407619434</v>
      </c>
      <c r="J139" s="237">
        <f t="shared" si="10"/>
        <v>0.20414978291579974</v>
      </c>
      <c r="K139" s="237">
        <f t="shared" si="10"/>
        <v>0.2032455885263513</v>
      </c>
      <c r="L139" s="237">
        <f t="shared" si="10"/>
        <v>0.19959975216793921</v>
      </c>
      <c r="M139" s="237">
        <f t="shared" si="10"/>
        <v>0.19898216692054563</v>
      </c>
      <c r="N139" s="237">
        <f t="shared" si="10"/>
        <v>0.19224545510504906</v>
      </c>
      <c r="O139" s="237">
        <f t="shared" si="10"/>
        <v>0.18645106566985134</v>
      </c>
      <c r="P139" s="237">
        <f t="shared" si="10"/>
        <v>0.17913434920811708</v>
      </c>
      <c r="Q139" s="237">
        <f t="shared" si="10"/>
        <v>0.18002723838338211</v>
      </c>
    </row>
    <row r="140" spans="1:17" x14ac:dyDescent="0.25">
      <c r="A140" s="127" t="s">
        <v>212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99</v>
      </c>
      <c r="B141" s="209">
        <f t="shared" ref="B141:Q141" si="12">IF(B$45=0,0,B$45/B$5)</f>
        <v>0.63634348979632915</v>
      </c>
      <c r="C141" s="209">
        <f t="shared" si="12"/>
        <v>0.64019886522128844</v>
      </c>
      <c r="D141" s="209">
        <f t="shared" si="12"/>
        <v>0.64353648267136287</v>
      </c>
      <c r="E141" s="209">
        <f t="shared" si="12"/>
        <v>0.64744421747320624</v>
      </c>
      <c r="F141" s="209">
        <f t="shared" si="12"/>
        <v>0.64821188252091566</v>
      </c>
      <c r="G141" s="209">
        <f t="shared" si="12"/>
        <v>0.65623079919976213</v>
      </c>
      <c r="H141" s="209">
        <f t="shared" si="12"/>
        <v>0.65261817030709579</v>
      </c>
      <c r="I141" s="209">
        <f t="shared" si="12"/>
        <v>0.65691641021692992</v>
      </c>
      <c r="J141" s="209">
        <f t="shared" si="12"/>
        <v>0.65561495288877059</v>
      </c>
      <c r="K141" s="209">
        <f t="shared" si="12"/>
        <v>0.65663436623218319</v>
      </c>
      <c r="L141" s="209">
        <f t="shared" si="12"/>
        <v>0.66681989381548901</v>
      </c>
      <c r="M141" s="209">
        <f t="shared" si="12"/>
        <v>0.66742509832964547</v>
      </c>
      <c r="N141" s="209">
        <f t="shared" si="12"/>
        <v>0.68243744510658311</v>
      </c>
      <c r="O141" s="209">
        <f t="shared" si="12"/>
        <v>0.68977250365657683</v>
      </c>
      <c r="P141" s="209">
        <f t="shared" si="12"/>
        <v>0.70263465831076788</v>
      </c>
      <c r="Q141" s="209">
        <f t="shared" si="12"/>
        <v>0.69952276975393202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38</v>
      </c>
      <c r="B143" s="77">
        <f t="shared" ref="B143:Q143" si="13">SUM(B144:B149,B151:B153,B155:B156,B158:B159,B160)</f>
        <v>0.99999999999999989</v>
      </c>
      <c r="C143" s="77">
        <f t="shared" si="13"/>
        <v>0.99999999999999978</v>
      </c>
      <c r="D143" s="77">
        <f t="shared" si="13"/>
        <v>0.99999999999999956</v>
      </c>
      <c r="E143" s="77">
        <f t="shared" si="13"/>
        <v>0.99999999999999978</v>
      </c>
      <c r="F143" s="77">
        <f t="shared" si="13"/>
        <v>0.99999999999999978</v>
      </c>
      <c r="G143" s="77">
        <f t="shared" si="13"/>
        <v>1</v>
      </c>
      <c r="H143" s="77">
        <f t="shared" si="13"/>
        <v>0.99999999999999989</v>
      </c>
      <c r="I143" s="77">
        <f t="shared" si="13"/>
        <v>0.99999999999999978</v>
      </c>
      <c r="J143" s="77">
        <f t="shared" si="13"/>
        <v>1.0000000000000002</v>
      </c>
      <c r="K143" s="77">
        <f t="shared" si="13"/>
        <v>0.99999999999999978</v>
      </c>
      <c r="L143" s="77">
        <f t="shared" si="13"/>
        <v>1.0000000000000002</v>
      </c>
      <c r="M143" s="77">
        <f t="shared" si="13"/>
        <v>1.0000000000000002</v>
      </c>
      <c r="N143" s="77">
        <f t="shared" si="13"/>
        <v>1</v>
      </c>
      <c r="O143" s="77">
        <f t="shared" si="13"/>
        <v>1.0000000000000002</v>
      </c>
      <c r="P143" s="77">
        <f t="shared" si="13"/>
        <v>0.99999999999999978</v>
      </c>
      <c r="Q143" s="77">
        <f t="shared" si="13"/>
        <v>0.99999999999999978</v>
      </c>
    </row>
    <row r="144" spans="1:17" x14ac:dyDescent="0.25">
      <c r="A144" s="132" t="s">
        <v>84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83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82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81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80</v>
      </c>
      <c r="B148" s="238">
        <f t="shared" ref="B148:Q148" si="18">IF(B$52=0,0,B$52/B$47)</f>
        <v>2.1559110096037218E-3</v>
      </c>
      <c r="C148" s="238">
        <f t="shared" si="18"/>
        <v>2.3467630169004502E-3</v>
      </c>
      <c r="D148" s="238">
        <f t="shared" si="18"/>
        <v>2.2057405335222679E-3</v>
      </c>
      <c r="E148" s="238">
        <f t="shared" si="18"/>
        <v>2.3172630153349425E-3</v>
      </c>
      <c r="F148" s="238">
        <f t="shared" si="18"/>
        <v>2.1955999093868726E-3</v>
      </c>
      <c r="G148" s="238">
        <f t="shared" si="18"/>
        <v>2.3719981852148323E-3</v>
      </c>
      <c r="H148" s="238">
        <f t="shared" si="18"/>
        <v>2.2505803857891735E-3</v>
      </c>
      <c r="I148" s="238">
        <f t="shared" si="18"/>
        <v>2.1271246303699665E-3</v>
      </c>
      <c r="J148" s="238">
        <f t="shared" si="18"/>
        <v>2.3363756849331704E-3</v>
      </c>
      <c r="K148" s="238">
        <f t="shared" si="18"/>
        <v>2.3446454099293875E-3</v>
      </c>
      <c r="L148" s="238">
        <f t="shared" si="18"/>
        <v>2.3007243533508305E-3</v>
      </c>
      <c r="M148" s="238">
        <f t="shared" si="18"/>
        <v>2.1930897979794682E-3</v>
      </c>
      <c r="N148" s="238">
        <f t="shared" si="18"/>
        <v>2.1813550104761116E-3</v>
      </c>
      <c r="O148" s="238">
        <f t="shared" si="18"/>
        <v>2.2414386981100035E-3</v>
      </c>
      <c r="P148" s="238">
        <f t="shared" si="18"/>
        <v>2.2141024251808809E-3</v>
      </c>
      <c r="Q148" s="238">
        <f t="shared" si="18"/>
        <v>2.1858525800488625E-3</v>
      </c>
    </row>
    <row r="149" spans="1:17" x14ac:dyDescent="0.25">
      <c r="A149" s="127" t="s">
        <v>211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210</v>
      </c>
      <c r="B150" s="237">
        <f t="shared" ref="B150:Q150" si="20">IF(B$58=0,0,B$58/B$47)</f>
        <v>0.13035339858977998</v>
      </c>
      <c r="C150" s="237">
        <f t="shared" si="20"/>
        <v>0.13590162735063369</v>
      </c>
      <c r="D150" s="237">
        <f t="shared" si="20"/>
        <v>0.12825486847823808</v>
      </c>
      <c r="E150" s="237">
        <f t="shared" si="20"/>
        <v>0.13219326458999484</v>
      </c>
      <c r="F150" s="237">
        <f t="shared" si="20"/>
        <v>0.12521589546457854</v>
      </c>
      <c r="G150" s="237">
        <f t="shared" si="20"/>
        <v>0.13086572739483707</v>
      </c>
      <c r="H150" s="237">
        <f t="shared" si="20"/>
        <v>0.12135127214097446</v>
      </c>
      <c r="I150" s="237">
        <f t="shared" si="20"/>
        <v>0.1180416747056226</v>
      </c>
      <c r="J150" s="237">
        <f t="shared" si="20"/>
        <v>0.13157908643096972</v>
      </c>
      <c r="K150" s="237">
        <f t="shared" si="20"/>
        <v>0.13225551340929659</v>
      </c>
      <c r="L150" s="237">
        <f t="shared" si="20"/>
        <v>0.13185666351346878</v>
      </c>
      <c r="M150" s="237">
        <f t="shared" si="20"/>
        <v>0.12730897609843414</v>
      </c>
      <c r="N150" s="237">
        <f t="shared" si="20"/>
        <v>0.12579539882633148</v>
      </c>
      <c r="O150" s="237">
        <f t="shared" si="20"/>
        <v>0.13243829398431226</v>
      </c>
      <c r="P150" s="237">
        <f t="shared" si="20"/>
        <v>0.12972987920834003</v>
      </c>
      <c r="Q150" s="237">
        <f t="shared" si="20"/>
        <v>0.12572865649789625</v>
      </c>
    </row>
    <row r="151" spans="1:17" x14ac:dyDescent="0.25">
      <c r="A151" s="142" t="s">
        <v>226</v>
      </c>
      <c r="B151" s="235">
        <f t="shared" ref="B151:Q151" si="21">IF(B$59=0,0,B$59/B$47)</f>
        <v>0.11031899639946521</v>
      </c>
      <c r="C151" s="235">
        <f t="shared" si="21"/>
        <v>0.11516854525624526</v>
      </c>
      <c r="D151" s="235">
        <f t="shared" si="21"/>
        <v>0.10704069556960973</v>
      </c>
      <c r="E151" s="235">
        <f t="shared" si="21"/>
        <v>0.11090935971375014</v>
      </c>
      <c r="F151" s="235">
        <f t="shared" si="21"/>
        <v>0.10665044911141992</v>
      </c>
      <c r="G151" s="235">
        <f t="shared" si="21"/>
        <v>0.11174683342270904</v>
      </c>
      <c r="H151" s="235">
        <f t="shared" si="21"/>
        <v>0.1024024337125965</v>
      </c>
      <c r="I151" s="235">
        <f t="shared" si="21"/>
        <v>0.10163059012380439</v>
      </c>
      <c r="J151" s="235">
        <f t="shared" si="21"/>
        <v>0.11330012127166156</v>
      </c>
      <c r="K151" s="235">
        <f t="shared" si="21"/>
        <v>0.11191644226375497</v>
      </c>
      <c r="L151" s="235">
        <f t="shared" si="21"/>
        <v>0.11276071717683137</v>
      </c>
      <c r="M151" s="235">
        <f t="shared" si="21"/>
        <v>0.10894280650865386</v>
      </c>
      <c r="N151" s="235">
        <f t="shared" si="21"/>
        <v>0.10732174887126102</v>
      </c>
      <c r="O151" s="235">
        <f t="shared" si="21"/>
        <v>0.11097487166864864</v>
      </c>
      <c r="P151" s="235">
        <f t="shared" si="21"/>
        <v>0.1079787061469811</v>
      </c>
      <c r="Q151" s="235">
        <f t="shared" si="21"/>
        <v>0.10487554396938274</v>
      </c>
    </row>
    <row r="152" spans="1:17" x14ac:dyDescent="0.25">
      <c r="A152" s="142" t="s">
        <v>225</v>
      </c>
      <c r="B152" s="235">
        <f t="shared" ref="B152:Q152" si="22">IF(B$65=0,0,B$65/B$47)</f>
        <v>2.0034402190314795E-2</v>
      </c>
      <c r="C152" s="235">
        <f t="shared" si="22"/>
        <v>2.0733082094388382E-2</v>
      </c>
      <c r="D152" s="235">
        <f t="shared" si="22"/>
        <v>2.1214172908628363E-2</v>
      </c>
      <c r="E152" s="235">
        <f t="shared" si="22"/>
        <v>2.1283904876244757E-2</v>
      </c>
      <c r="F152" s="235">
        <f t="shared" si="22"/>
        <v>1.8565446353158616E-2</v>
      </c>
      <c r="G152" s="235">
        <f t="shared" si="22"/>
        <v>1.9118893972128022E-2</v>
      </c>
      <c r="H152" s="235">
        <f t="shared" si="22"/>
        <v>1.8948838428377926E-2</v>
      </c>
      <c r="I152" s="235">
        <f t="shared" si="22"/>
        <v>1.6411084581818208E-2</v>
      </c>
      <c r="J152" s="235">
        <f t="shared" si="22"/>
        <v>1.8278965159308162E-2</v>
      </c>
      <c r="K152" s="235">
        <f t="shared" si="22"/>
        <v>2.0339071145541596E-2</v>
      </c>
      <c r="L152" s="235">
        <f t="shared" si="22"/>
        <v>1.9095946336637408E-2</v>
      </c>
      <c r="M152" s="235">
        <f t="shared" si="22"/>
        <v>1.8366169589780271E-2</v>
      </c>
      <c r="N152" s="235">
        <f t="shared" si="22"/>
        <v>1.8473649955070479E-2</v>
      </c>
      <c r="O152" s="235">
        <f t="shared" si="22"/>
        <v>2.1463422315663627E-2</v>
      </c>
      <c r="P152" s="235">
        <f t="shared" si="22"/>
        <v>2.1751173061358906E-2</v>
      </c>
      <c r="Q152" s="235">
        <f t="shared" si="22"/>
        <v>2.0853112528513539E-2</v>
      </c>
    </row>
    <row r="153" spans="1:17" x14ac:dyDescent="0.25">
      <c r="A153" s="142" t="s">
        <v>224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209</v>
      </c>
      <c r="B154" s="237">
        <f t="shared" ref="B154:Q154" si="24">IF(B$77=0,0,B$77/B$47)</f>
        <v>0.48989809190298134</v>
      </c>
      <c r="C154" s="237">
        <f t="shared" si="24"/>
        <v>0.49495004011746119</v>
      </c>
      <c r="D154" s="237">
        <f t="shared" si="24"/>
        <v>0.49005990701626689</v>
      </c>
      <c r="E154" s="237">
        <f t="shared" si="24"/>
        <v>0.50409990377835123</v>
      </c>
      <c r="F154" s="237">
        <f t="shared" si="24"/>
        <v>0.49813120465901928</v>
      </c>
      <c r="G154" s="237">
        <f t="shared" si="24"/>
        <v>0.50528868676541838</v>
      </c>
      <c r="H154" s="237">
        <f t="shared" si="24"/>
        <v>0.47418095645783903</v>
      </c>
      <c r="I154" s="237">
        <f t="shared" si="24"/>
        <v>0.50281415826494513</v>
      </c>
      <c r="J154" s="237">
        <f t="shared" si="24"/>
        <v>0.52968676660428993</v>
      </c>
      <c r="K154" s="237">
        <f t="shared" si="24"/>
        <v>0.53262436382783573</v>
      </c>
      <c r="L154" s="237">
        <f t="shared" si="24"/>
        <v>0.54336889786072018</v>
      </c>
      <c r="M154" s="237">
        <f t="shared" si="24"/>
        <v>0.54170299616861728</v>
      </c>
      <c r="N154" s="237">
        <f t="shared" si="24"/>
        <v>0.55752718207229568</v>
      </c>
      <c r="O154" s="237">
        <f t="shared" si="24"/>
        <v>0.56122423013351552</v>
      </c>
      <c r="P154" s="237">
        <f t="shared" si="24"/>
        <v>0.57132179759417712</v>
      </c>
      <c r="Q154" s="237">
        <f t="shared" si="24"/>
        <v>0.57578783147483814</v>
      </c>
    </row>
    <row r="155" spans="1:17" x14ac:dyDescent="0.25">
      <c r="A155" s="142" t="s">
        <v>223</v>
      </c>
      <c r="B155" s="259">
        <f t="shared" ref="B155:Q155" si="25">IF(B$78=0,0,B$78/B$47)</f>
        <v>0.48989809190298134</v>
      </c>
      <c r="C155" s="259">
        <f t="shared" si="25"/>
        <v>0.49495004011746119</v>
      </c>
      <c r="D155" s="259">
        <f t="shared" si="25"/>
        <v>0.49005990701626689</v>
      </c>
      <c r="E155" s="259">
        <f t="shared" si="25"/>
        <v>0.50409990377835123</v>
      </c>
      <c r="F155" s="259">
        <f t="shared" si="25"/>
        <v>0.49813120465901928</v>
      </c>
      <c r="G155" s="259">
        <f t="shared" si="25"/>
        <v>0.50528868676541838</v>
      </c>
      <c r="H155" s="259">
        <f t="shared" si="25"/>
        <v>0.47418095645783903</v>
      </c>
      <c r="I155" s="259">
        <f t="shared" si="25"/>
        <v>0.50281415826494513</v>
      </c>
      <c r="J155" s="259">
        <f t="shared" si="25"/>
        <v>0.52968676660428993</v>
      </c>
      <c r="K155" s="259">
        <f t="shared" si="25"/>
        <v>0.53262436382783573</v>
      </c>
      <c r="L155" s="259">
        <f t="shared" si="25"/>
        <v>0.54336889786072018</v>
      </c>
      <c r="M155" s="259">
        <f t="shared" si="25"/>
        <v>0.54170299616861728</v>
      </c>
      <c r="N155" s="259">
        <f t="shared" si="25"/>
        <v>0.55752718207229568</v>
      </c>
      <c r="O155" s="259">
        <f t="shared" si="25"/>
        <v>0.56122423013351552</v>
      </c>
      <c r="P155" s="259">
        <f t="shared" si="25"/>
        <v>0.57132179759417712</v>
      </c>
      <c r="Q155" s="259">
        <f t="shared" si="25"/>
        <v>0.57578783147483814</v>
      </c>
    </row>
    <row r="156" spans="1:17" x14ac:dyDescent="0.25">
      <c r="A156" s="142" t="s">
        <v>222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208</v>
      </c>
      <c r="B157" s="237">
        <f t="shared" ref="B157:Q157" si="27">IF(B$87=0,0,B$87/B$47)</f>
        <v>5.540360897989538E-2</v>
      </c>
      <c r="C157" s="237">
        <f t="shared" si="27"/>
        <v>5.7244501545186718E-2</v>
      </c>
      <c r="D157" s="237">
        <f t="shared" si="27"/>
        <v>5.3756219971301207E-2</v>
      </c>
      <c r="E157" s="237">
        <f t="shared" si="27"/>
        <v>5.5291627703539327E-2</v>
      </c>
      <c r="F157" s="237">
        <f t="shared" si="27"/>
        <v>5.2874832044452681E-2</v>
      </c>
      <c r="G157" s="237">
        <f t="shared" si="27"/>
        <v>5.5185201436486774E-2</v>
      </c>
      <c r="H157" s="237">
        <f t="shared" si="27"/>
        <v>5.0167694027408866E-2</v>
      </c>
      <c r="I157" s="237">
        <f t="shared" si="27"/>
        <v>4.8394585420997976E-2</v>
      </c>
      <c r="J157" s="237">
        <f t="shared" si="27"/>
        <v>5.3477050128551029E-2</v>
      </c>
      <c r="K157" s="237">
        <f t="shared" si="27"/>
        <v>5.2508866756512569E-2</v>
      </c>
      <c r="L157" s="237">
        <f t="shared" si="27"/>
        <v>5.191770202158167E-2</v>
      </c>
      <c r="M157" s="237">
        <f t="shared" si="27"/>
        <v>5.1361528968665519E-2</v>
      </c>
      <c r="N157" s="237">
        <f t="shared" si="27"/>
        <v>5.1615477731994402E-2</v>
      </c>
      <c r="O157" s="237">
        <f t="shared" si="27"/>
        <v>5.4466102828184107E-2</v>
      </c>
      <c r="P157" s="237">
        <f t="shared" si="27"/>
        <v>5.3075533415026931E-2</v>
      </c>
      <c r="Q157" s="237">
        <f t="shared" si="27"/>
        <v>5.1813860590857103E-2</v>
      </c>
    </row>
    <row r="158" spans="1:17" x14ac:dyDescent="0.25">
      <c r="A158" s="142" t="s">
        <v>221</v>
      </c>
      <c r="B158" s="259">
        <f t="shared" ref="B158:Q158" si="28">IF(B$88=0,0,B$88/B$47)</f>
        <v>5.540360897989538E-2</v>
      </c>
      <c r="C158" s="259">
        <f t="shared" si="28"/>
        <v>5.7244501545186718E-2</v>
      </c>
      <c r="D158" s="259">
        <f t="shared" si="28"/>
        <v>5.3756219971301207E-2</v>
      </c>
      <c r="E158" s="259">
        <f t="shared" si="28"/>
        <v>5.5291627703539327E-2</v>
      </c>
      <c r="F158" s="259">
        <f t="shared" si="28"/>
        <v>5.2874832044452681E-2</v>
      </c>
      <c r="G158" s="259">
        <f t="shared" si="28"/>
        <v>5.5185201436486774E-2</v>
      </c>
      <c r="H158" s="259">
        <f t="shared" si="28"/>
        <v>5.0167694027408866E-2</v>
      </c>
      <c r="I158" s="259">
        <f t="shared" si="28"/>
        <v>4.8394585420997976E-2</v>
      </c>
      <c r="J158" s="259">
        <f t="shared" si="28"/>
        <v>5.3477050128551029E-2</v>
      </c>
      <c r="K158" s="259">
        <f t="shared" si="28"/>
        <v>5.2508866756512569E-2</v>
      </c>
      <c r="L158" s="259">
        <f t="shared" si="28"/>
        <v>5.191770202158167E-2</v>
      </c>
      <c r="M158" s="259">
        <f t="shared" si="28"/>
        <v>5.1361528968665519E-2</v>
      </c>
      <c r="N158" s="259">
        <f t="shared" si="28"/>
        <v>5.1615477731994402E-2</v>
      </c>
      <c r="O158" s="259">
        <f t="shared" si="28"/>
        <v>5.4466102828184107E-2</v>
      </c>
      <c r="P158" s="259">
        <f t="shared" si="28"/>
        <v>5.3075533415026931E-2</v>
      </c>
      <c r="Q158" s="259">
        <f t="shared" si="28"/>
        <v>5.1813860590857103E-2</v>
      </c>
    </row>
    <row r="159" spans="1:17" x14ac:dyDescent="0.25">
      <c r="A159" s="142" t="s">
        <v>220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99</v>
      </c>
      <c r="B160" s="209">
        <f t="shared" ref="B160:Q160" si="30">IF(B$95=0,0,B$95/B$47)</f>
        <v>0.32218898951773944</v>
      </c>
      <c r="C160" s="209">
        <f t="shared" si="30"/>
        <v>0.30955706796981786</v>
      </c>
      <c r="D160" s="209">
        <f t="shared" si="30"/>
        <v>0.32572326400067109</v>
      </c>
      <c r="E160" s="209">
        <f t="shared" si="30"/>
        <v>0.30609794091277931</v>
      </c>
      <c r="F160" s="209">
        <f t="shared" si="30"/>
        <v>0.32158246792256245</v>
      </c>
      <c r="G160" s="209">
        <f t="shared" si="30"/>
        <v>0.30628838621804294</v>
      </c>
      <c r="H160" s="209">
        <f t="shared" si="30"/>
        <v>0.35204949698798838</v>
      </c>
      <c r="I160" s="209">
        <f t="shared" si="30"/>
        <v>0.32862245697806419</v>
      </c>
      <c r="J160" s="209">
        <f t="shared" si="30"/>
        <v>0.28292072115125638</v>
      </c>
      <c r="K160" s="209">
        <f t="shared" si="30"/>
        <v>0.2802666105964256</v>
      </c>
      <c r="L160" s="209">
        <f t="shared" si="30"/>
        <v>0.27055601225087877</v>
      </c>
      <c r="M160" s="209">
        <f t="shared" si="30"/>
        <v>0.27743340896630375</v>
      </c>
      <c r="N160" s="209">
        <f t="shared" si="30"/>
        <v>0.26288058635890232</v>
      </c>
      <c r="O160" s="209">
        <f t="shared" si="30"/>
        <v>0.24962993435587832</v>
      </c>
      <c r="P160" s="209">
        <f t="shared" si="30"/>
        <v>0.24365868735727489</v>
      </c>
      <c r="Q160" s="209">
        <f t="shared" si="30"/>
        <v>0.24448379885635946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37</v>
      </c>
      <c r="B162" s="77">
        <f t="shared" ref="B162:Q162" si="31">SUM(B163:B167,B169:B171,B173:B175,B176)</f>
        <v>1</v>
      </c>
      <c r="C162" s="77">
        <f t="shared" si="31"/>
        <v>1.0000000000000002</v>
      </c>
      <c r="D162" s="77">
        <f t="shared" si="31"/>
        <v>0.99999999999999978</v>
      </c>
      <c r="E162" s="77">
        <f t="shared" si="31"/>
        <v>0.99999999999999978</v>
      </c>
      <c r="F162" s="77">
        <f t="shared" si="31"/>
        <v>0.99999999999999978</v>
      </c>
      <c r="G162" s="77">
        <f t="shared" si="31"/>
        <v>1</v>
      </c>
      <c r="H162" s="77">
        <f t="shared" si="31"/>
        <v>1</v>
      </c>
      <c r="I162" s="77">
        <f t="shared" si="31"/>
        <v>1.0000000000000004</v>
      </c>
      <c r="J162" s="77">
        <f t="shared" si="31"/>
        <v>1</v>
      </c>
      <c r="K162" s="77">
        <f t="shared" si="31"/>
        <v>1.0000000000000002</v>
      </c>
      <c r="L162" s="77">
        <f t="shared" si="31"/>
        <v>1</v>
      </c>
      <c r="M162" s="77">
        <f t="shared" si="31"/>
        <v>1</v>
      </c>
      <c r="N162" s="77">
        <f t="shared" si="31"/>
        <v>1.0000000000000002</v>
      </c>
      <c r="O162" s="77">
        <f t="shared" si="31"/>
        <v>1</v>
      </c>
      <c r="P162" s="77">
        <f t="shared" si="31"/>
        <v>0.99999999999999989</v>
      </c>
      <c r="Q162" s="77">
        <f t="shared" si="31"/>
        <v>1.0000000000000002</v>
      </c>
    </row>
    <row r="163" spans="1:17" x14ac:dyDescent="0.25">
      <c r="A163" s="132" t="s">
        <v>84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83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82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81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80</v>
      </c>
      <c r="B167" s="238">
        <f t="shared" ref="B167:Q167" si="36">IF(B$102=0,0,B$102/B$97)</f>
        <v>4.4876698805424286E-3</v>
      </c>
      <c r="C167" s="238">
        <f t="shared" si="36"/>
        <v>4.6612436688531463E-3</v>
      </c>
      <c r="D167" s="238">
        <f t="shared" si="36"/>
        <v>4.6806609852172738E-3</v>
      </c>
      <c r="E167" s="238">
        <f t="shared" si="36"/>
        <v>4.5647548148997092E-3</v>
      </c>
      <c r="F167" s="238">
        <f t="shared" si="36"/>
        <v>4.6847401349913971E-3</v>
      </c>
      <c r="G167" s="238">
        <f t="shared" si="36"/>
        <v>4.6052579339817034E-3</v>
      </c>
      <c r="H167" s="238">
        <f t="shared" si="36"/>
        <v>4.6952416792733027E-3</v>
      </c>
      <c r="I167" s="238">
        <f t="shared" si="36"/>
        <v>4.6963690520202914E-3</v>
      </c>
      <c r="J167" s="238">
        <f t="shared" si="36"/>
        <v>4.6228737455527268E-3</v>
      </c>
      <c r="K167" s="238">
        <f t="shared" si="36"/>
        <v>4.6643069682557811E-3</v>
      </c>
      <c r="L167" s="238">
        <f t="shared" si="36"/>
        <v>4.5860088888034327E-3</v>
      </c>
      <c r="M167" s="238">
        <f t="shared" si="36"/>
        <v>4.6508184484675688E-3</v>
      </c>
      <c r="N167" s="238">
        <f t="shared" si="36"/>
        <v>4.5848687240734286E-3</v>
      </c>
      <c r="O167" s="238">
        <f t="shared" si="36"/>
        <v>4.5007205167398407E-3</v>
      </c>
      <c r="P167" s="238">
        <f t="shared" si="36"/>
        <v>4.4936400162538404E-3</v>
      </c>
      <c r="Q167" s="238">
        <f t="shared" si="36"/>
        <v>4.6272999970482396E-3</v>
      </c>
    </row>
    <row r="168" spans="1:17" x14ac:dyDescent="0.25">
      <c r="A168" s="127" t="s">
        <v>207</v>
      </c>
      <c r="B168" s="237">
        <f t="shared" ref="B168:Q168" si="37">IF(B$107=0,0,B$107/B$97)</f>
        <v>0.73794776516590488</v>
      </c>
      <c r="C168" s="237">
        <f t="shared" si="37"/>
        <v>0.73440301586752943</v>
      </c>
      <c r="D168" s="237">
        <f t="shared" si="37"/>
        <v>0.7262412110020513</v>
      </c>
      <c r="E168" s="237">
        <f t="shared" si="37"/>
        <v>0.73187062263583136</v>
      </c>
      <c r="F168" s="237">
        <f t="shared" si="37"/>
        <v>0.72686258744670551</v>
      </c>
      <c r="G168" s="237">
        <f t="shared" si="37"/>
        <v>0.72651083783278636</v>
      </c>
      <c r="H168" s="237">
        <f t="shared" si="37"/>
        <v>0.7207449706337502</v>
      </c>
      <c r="I168" s="237">
        <f t="shared" si="37"/>
        <v>0.72353987120859875</v>
      </c>
      <c r="J168" s="237">
        <f t="shared" si="37"/>
        <v>0.72358369539217038</v>
      </c>
      <c r="K168" s="237">
        <f t="shared" si="37"/>
        <v>0.7211476243236431</v>
      </c>
      <c r="L168" s="237">
        <f t="shared" si="37"/>
        <v>0.72298312424696443</v>
      </c>
      <c r="M168" s="237">
        <f t="shared" si="37"/>
        <v>0.71717528026574173</v>
      </c>
      <c r="N168" s="237">
        <f t="shared" si="37"/>
        <v>0.71973300058336398</v>
      </c>
      <c r="O168" s="237">
        <f t="shared" si="37"/>
        <v>0.7125399156749801</v>
      </c>
      <c r="P168" s="237">
        <f t="shared" si="37"/>
        <v>0.70806073036071693</v>
      </c>
      <c r="Q168" s="237">
        <f t="shared" si="37"/>
        <v>0.70586656327206143</v>
      </c>
    </row>
    <row r="169" spans="1:17" x14ac:dyDescent="0.25">
      <c r="A169" s="142" t="s">
        <v>219</v>
      </c>
      <c r="B169" s="235">
        <f t="shared" ref="B169:Q169" si="38">IF(B$108=0,0,B$108/B$97)</f>
        <v>0.73794776516590488</v>
      </c>
      <c r="C169" s="235">
        <f t="shared" si="38"/>
        <v>0.73440301586752943</v>
      </c>
      <c r="D169" s="235">
        <f t="shared" si="38"/>
        <v>0.7262412110020513</v>
      </c>
      <c r="E169" s="235">
        <f t="shared" si="38"/>
        <v>0.73187062263583136</v>
      </c>
      <c r="F169" s="235">
        <f t="shared" si="38"/>
        <v>0.72686258744670551</v>
      </c>
      <c r="G169" s="235">
        <f t="shared" si="38"/>
        <v>0.72651083783278636</v>
      </c>
      <c r="H169" s="235">
        <f t="shared" si="38"/>
        <v>0.7207449706337502</v>
      </c>
      <c r="I169" s="235">
        <f t="shared" si="38"/>
        <v>0.72353987120859875</v>
      </c>
      <c r="J169" s="235">
        <f t="shared" si="38"/>
        <v>0.72358369539217038</v>
      </c>
      <c r="K169" s="235">
        <f t="shared" si="38"/>
        <v>0.7211476243236431</v>
      </c>
      <c r="L169" s="235">
        <f t="shared" si="38"/>
        <v>0.72298312424696443</v>
      </c>
      <c r="M169" s="235">
        <f t="shared" si="38"/>
        <v>0.71717528026574173</v>
      </c>
      <c r="N169" s="235">
        <f t="shared" si="38"/>
        <v>0.71973300058336398</v>
      </c>
      <c r="O169" s="235">
        <f t="shared" si="38"/>
        <v>0.7125399156749801</v>
      </c>
      <c r="P169" s="235">
        <f t="shared" si="38"/>
        <v>0.70806073036071693</v>
      </c>
      <c r="Q169" s="235">
        <f t="shared" si="38"/>
        <v>0.70586656327206143</v>
      </c>
    </row>
    <row r="170" spans="1:17" x14ac:dyDescent="0.25">
      <c r="A170" s="142" t="s">
        <v>218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206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205</v>
      </c>
      <c r="B172" s="237">
        <f t="shared" ref="B172:Q172" si="41">IF(B$116=0,0,B$116/B$97)</f>
        <v>6.2362023281111352E-2</v>
      </c>
      <c r="C172" s="237">
        <f t="shared" si="41"/>
        <v>6.2314330776898914E-2</v>
      </c>
      <c r="D172" s="237">
        <f t="shared" si="41"/>
        <v>6.2225141843625834E-2</v>
      </c>
      <c r="E172" s="237">
        <f t="shared" si="41"/>
        <v>6.1264272709217624E-2</v>
      </c>
      <c r="F172" s="237">
        <f t="shared" si="41"/>
        <v>6.0899772721151935E-2</v>
      </c>
      <c r="G172" s="237">
        <f t="shared" si="41"/>
        <v>5.9441866404427862E-2</v>
      </c>
      <c r="H172" s="237">
        <f t="shared" si="41"/>
        <v>5.7715626428764918E-2</v>
      </c>
      <c r="I172" s="237">
        <f t="shared" si="41"/>
        <v>5.8601703669179897E-2</v>
      </c>
      <c r="J172" s="237">
        <f t="shared" si="41"/>
        <v>6.0350807306698354E-2</v>
      </c>
      <c r="K172" s="237">
        <f t="shared" si="41"/>
        <v>5.9869609386575241E-2</v>
      </c>
      <c r="L172" s="237">
        <f t="shared" si="41"/>
        <v>5.9799384104122832E-2</v>
      </c>
      <c r="M172" s="237">
        <f t="shared" si="41"/>
        <v>5.92308793533965E-2</v>
      </c>
      <c r="N172" s="237">
        <f t="shared" si="41"/>
        <v>6.0230532833938533E-2</v>
      </c>
      <c r="O172" s="237">
        <f t="shared" si="41"/>
        <v>5.759461668262808E-2</v>
      </c>
      <c r="P172" s="237">
        <f t="shared" si="41"/>
        <v>5.771945779451447E-2</v>
      </c>
      <c r="Q172" s="237">
        <f t="shared" si="41"/>
        <v>5.795483986560665E-2</v>
      </c>
    </row>
    <row r="173" spans="1:17" x14ac:dyDescent="0.25">
      <c r="A173" s="142" t="s">
        <v>217</v>
      </c>
      <c r="B173" s="235">
        <f t="shared" ref="B173:Q173" si="42">IF(B$117=0,0,B$117/B$97)</f>
        <v>6.2362023281111352E-2</v>
      </c>
      <c r="C173" s="235">
        <f t="shared" si="42"/>
        <v>6.2314330776898914E-2</v>
      </c>
      <c r="D173" s="235">
        <f t="shared" si="42"/>
        <v>6.2225141843625834E-2</v>
      </c>
      <c r="E173" s="235">
        <f t="shared" si="42"/>
        <v>6.1264272709217624E-2</v>
      </c>
      <c r="F173" s="235">
        <f t="shared" si="42"/>
        <v>6.0899772721151935E-2</v>
      </c>
      <c r="G173" s="235">
        <f t="shared" si="42"/>
        <v>5.9441866404427862E-2</v>
      </c>
      <c r="H173" s="235">
        <f t="shared" si="42"/>
        <v>5.7715626428764918E-2</v>
      </c>
      <c r="I173" s="235">
        <f t="shared" si="42"/>
        <v>5.8601703669179897E-2</v>
      </c>
      <c r="J173" s="235">
        <f t="shared" si="42"/>
        <v>6.0350807306698354E-2</v>
      </c>
      <c r="K173" s="235">
        <f t="shared" si="42"/>
        <v>5.9869609386575241E-2</v>
      </c>
      <c r="L173" s="235">
        <f t="shared" si="42"/>
        <v>5.9799384104122832E-2</v>
      </c>
      <c r="M173" s="235">
        <f t="shared" si="42"/>
        <v>5.92308793533965E-2</v>
      </c>
      <c r="N173" s="235">
        <f t="shared" si="42"/>
        <v>6.0230532833938533E-2</v>
      </c>
      <c r="O173" s="235">
        <f t="shared" si="42"/>
        <v>5.759461668262808E-2</v>
      </c>
      <c r="P173" s="235">
        <f t="shared" si="42"/>
        <v>5.771945779451447E-2</v>
      </c>
      <c r="Q173" s="235">
        <f t="shared" si="42"/>
        <v>5.795483986560665E-2</v>
      </c>
    </row>
    <row r="174" spans="1:17" x14ac:dyDescent="0.25">
      <c r="A174" s="142" t="s">
        <v>216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204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99</v>
      </c>
      <c r="B176" s="209">
        <f t="shared" ref="B176:Q176" si="45">IF(B$125=0,0,B$125/B$97)</f>
        <v>0.19520254167244128</v>
      </c>
      <c r="C176" s="209">
        <f t="shared" si="45"/>
        <v>0.19862140968671863</v>
      </c>
      <c r="D176" s="209">
        <f t="shared" si="45"/>
        <v>0.20685298616910541</v>
      </c>
      <c r="E176" s="209">
        <f t="shared" si="45"/>
        <v>0.20230034984005113</v>
      </c>
      <c r="F176" s="209">
        <f t="shared" si="45"/>
        <v>0.20755289969715091</v>
      </c>
      <c r="G176" s="209">
        <f t="shared" si="45"/>
        <v>0.20944203782880411</v>
      </c>
      <c r="H176" s="209">
        <f t="shared" si="45"/>
        <v>0.21684416125821171</v>
      </c>
      <c r="I176" s="209">
        <f t="shared" si="45"/>
        <v>0.21316205607020139</v>
      </c>
      <c r="J176" s="209">
        <f t="shared" si="45"/>
        <v>0.21144262355557855</v>
      </c>
      <c r="K176" s="209">
        <f t="shared" si="45"/>
        <v>0.21431845932152604</v>
      </c>
      <c r="L176" s="209">
        <f t="shared" si="45"/>
        <v>0.21263148276010921</v>
      </c>
      <c r="M176" s="209">
        <f t="shared" si="45"/>
        <v>0.21894302193239409</v>
      </c>
      <c r="N176" s="209">
        <f t="shared" si="45"/>
        <v>0.21545159785862431</v>
      </c>
      <c r="O176" s="209">
        <f t="shared" si="45"/>
        <v>0.22536474712565202</v>
      </c>
      <c r="P176" s="209">
        <f t="shared" si="45"/>
        <v>0.2297261718285146</v>
      </c>
      <c r="Q176" s="209">
        <f t="shared" si="45"/>
        <v>0.23155129686528378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134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231</v>
      </c>
      <c r="B180" s="230">
        <f>IF(B$5=0,0,(B$5-B$45)/NMM_fec!B$5)</f>
        <v>3.3680395138612513</v>
      </c>
      <c r="C180" s="230">
        <f>IF(C$5=0,0,(C$5-C$45)/NMM_fec!C$5)</f>
        <v>3.3613061898439929</v>
      </c>
      <c r="D180" s="230">
        <f>IF(D$5=0,0,(D$5-D$45)/NMM_fec!D$5)</f>
        <v>3.3252248923726762</v>
      </c>
      <c r="E180" s="230">
        <f>IF(E$5=0,0,(E$5-E$45)/NMM_fec!E$5)</f>
        <v>3.3348409319507759</v>
      </c>
      <c r="F180" s="230">
        <f>IF(F$5=0,0,(F$5-F$45)/NMM_fec!F$5)</f>
        <v>3.3336419405554616</v>
      </c>
      <c r="G180" s="230">
        <f>IF(G$5=0,0,(G$5-G$45)/NMM_fec!G$5)</f>
        <v>3.3139532192257248</v>
      </c>
      <c r="H180" s="230">
        <f>IF(H$5=0,0,(H$5-H$45)/NMM_fec!H$5)</f>
        <v>3.2813957814566925</v>
      </c>
      <c r="I180" s="230">
        <f>IF(I$5=0,0,(I$5-I$45)/NMM_fec!I$5)</f>
        <v>3.277102680430743</v>
      </c>
      <c r="J180" s="230">
        <f>IF(J$5=0,0,(J$5-J$45)/NMM_fec!J$5)</f>
        <v>3.5063745271717943</v>
      </c>
      <c r="K180" s="230">
        <f>IF(K$5=0,0,(K$5-K$45)/NMM_fec!K$5)</f>
        <v>3.544303181300688</v>
      </c>
      <c r="L180" s="230">
        <f>IF(L$5=0,0,(L$5-L$45)/NMM_fec!L$5)</f>
        <v>3.5865617447082507</v>
      </c>
      <c r="M180" s="230">
        <f>IF(M$5=0,0,(M$5-M$45)/NMM_fec!M$5)</f>
        <v>3.5326406746131296</v>
      </c>
      <c r="N180" s="230">
        <f>IF(N$5=0,0,(N$5-N$45)/NMM_fec!N$5)</f>
        <v>3.5508885548526252</v>
      </c>
      <c r="O180" s="230">
        <f>IF(O$5=0,0,(O$5-O$45)/NMM_fec!O$5)</f>
        <v>3.4903928354250118</v>
      </c>
      <c r="P180" s="230">
        <f>IF(P$5=0,0,(P$5-P$45)/NMM_fec!P$5)</f>
        <v>3.5221328740088853</v>
      </c>
      <c r="Q180" s="230">
        <f>IF(Q$5=0,0,(Q$5-Q$45)/NMM_fec!Q$5)</f>
        <v>3.4785555244684971</v>
      </c>
    </row>
    <row r="181" spans="1:17" x14ac:dyDescent="0.25">
      <c r="A181" s="132" t="s">
        <v>84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83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82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81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80</v>
      </c>
      <c r="B185" s="227">
        <f>IF(B$10=0,0,B$10/NMM_fec!B$10)</f>
        <v>1.2829852038749119</v>
      </c>
      <c r="C185" s="227">
        <f>IF(C$10=0,0,C$10/NMM_fec!C$10)</f>
        <v>1.3241130008450201</v>
      </c>
      <c r="D185" s="227">
        <f>IF(D$10=0,0,D$10/NMM_fec!D$10)</f>
        <v>1.312388733039674</v>
      </c>
      <c r="E185" s="227">
        <f>IF(E$10=0,0,E$10/NMM_fec!E$10)</f>
        <v>1.3159711973054928</v>
      </c>
      <c r="F185" s="227">
        <f>IF(F$10=0,0,F$10/NMM_fec!F$10)</f>
        <v>1.3210726141081124</v>
      </c>
      <c r="G185" s="227">
        <f>IF(G$10=0,0,G$10/NMM_fec!G$10)</f>
        <v>1.3211098833023414</v>
      </c>
      <c r="H185" s="227">
        <f>IF(H$10=0,0,H$10/NMM_fec!H$10)</f>
        <v>1.3215609411196558</v>
      </c>
      <c r="I185" s="227">
        <f>IF(I$10=0,0,I$10/NMM_fec!I$10)</f>
        <v>1.3173875220433429</v>
      </c>
      <c r="J185" s="227">
        <f>IF(J$10=0,0,J$10/NMM_fec!J$10)</f>
        <v>1.3178391511576606</v>
      </c>
      <c r="K185" s="227">
        <f>IF(K$10=0,0,K$10/NMM_fec!K$10)</f>
        <v>1.3181181409593781</v>
      </c>
      <c r="L185" s="227">
        <f>IF(L$10=0,0,L$10/NMM_fec!L$10)</f>
        <v>1.3116449309858744</v>
      </c>
      <c r="M185" s="227">
        <f>IF(M$10=0,0,M$10/NMM_fec!M$10)</f>
        <v>1.3090718686151679</v>
      </c>
      <c r="N185" s="227">
        <f>IF(N$10=0,0,N$10/NMM_fec!N$10)</f>
        <v>1.3063507796784459</v>
      </c>
      <c r="O185" s="227">
        <f>IF(O$10=0,0,O$10/NMM_fec!O$10)</f>
        <v>1.3085549943812249</v>
      </c>
      <c r="P185" s="227">
        <f>IF(P$10=0,0,P$10/NMM_fec!P$10)</f>
        <v>1.3049049754731006</v>
      </c>
      <c r="Q185" s="227">
        <f>IF(Q$10=0,0,Q$10/NMM_fec!Q$10)</f>
        <v>1.3193591651083927</v>
      </c>
    </row>
    <row r="186" spans="1:17" x14ac:dyDescent="0.25">
      <c r="A186" s="127" t="s">
        <v>215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214</v>
      </c>
      <c r="B187" s="226">
        <f>IF(B$16=0,0,B$16/NMM_fec!B$16)</f>
        <v>4.0291731890072038</v>
      </c>
      <c r="C187" s="226">
        <f>IF(C$16=0,0,C$16/NMM_fec!C$16)</f>
        <v>4.0132937404385629</v>
      </c>
      <c r="D187" s="226">
        <f>IF(D$16=0,0,D$16/NMM_fec!D$16)</f>
        <v>3.973298973978471</v>
      </c>
      <c r="E187" s="226">
        <f>IF(E$16=0,0,E$16/NMM_fec!E$16)</f>
        <v>3.7632617511364428</v>
      </c>
      <c r="F187" s="226">
        <f>IF(F$16=0,0,F$16/NMM_fec!F$16)</f>
        <v>3.7166081412817085</v>
      </c>
      <c r="G187" s="226">
        <f>IF(G$16=0,0,G$16/NMM_fec!G$16)</f>
        <v>3.7666772318045187</v>
      </c>
      <c r="H187" s="226">
        <f>IF(H$16=0,0,H$16/NMM_fec!H$16)</f>
        <v>3.7342184725295642</v>
      </c>
      <c r="I187" s="226">
        <f>IF(I$16=0,0,I$16/NMM_fec!I$16)</f>
        <v>3.8067050959583342</v>
      </c>
      <c r="J187" s="226">
        <f>IF(J$16=0,0,J$16/NMM_fec!J$16)</f>
        <v>4.0628291122193705</v>
      </c>
      <c r="K187" s="226">
        <f>IF(K$16=0,0,K$16/NMM_fec!K$16)</f>
        <v>4.1177016177770582</v>
      </c>
      <c r="L187" s="226">
        <f>IF(L$16=0,0,L$16/NMM_fec!L$16)</f>
        <v>4.091446980524803</v>
      </c>
      <c r="M187" s="226">
        <f>IF(M$16=0,0,M$16/NMM_fec!M$16)</f>
        <v>4.033808348542097</v>
      </c>
      <c r="N187" s="226">
        <f>IF(N$16=0,0,N$16/NMM_fec!N$16)</f>
        <v>3.9858519301672697</v>
      </c>
      <c r="O187" s="226">
        <f>IF(O$16=0,0,O$16/NMM_fec!O$16)</f>
        <v>3.9609198485323218</v>
      </c>
      <c r="P187" s="226">
        <f>IF(P$16=0,0,P$16/NMM_fec!P$16)</f>
        <v>3.9650911521644177</v>
      </c>
      <c r="Q187" s="226">
        <f>IF(Q$16=0,0,Q$16/NMM_fec!Q$16)</f>
        <v>3.9228423612529335</v>
      </c>
    </row>
    <row r="188" spans="1:17" x14ac:dyDescent="0.25">
      <c r="A188" s="127" t="s">
        <v>213</v>
      </c>
      <c r="B188" s="226">
        <f>IF(B$36=0,0,B$36/NMM_fec!B$36)</f>
        <v>3.4475112893484257</v>
      </c>
      <c r="C188" s="226">
        <f>IF(C$36=0,0,C$36/NMM_fec!C$36)</f>
        <v>3.4470068513052197</v>
      </c>
      <c r="D188" s="226">
        <f>IF(D$36=0,0,D$36/NMM_fec!D$36)</f>
        <v>3.4086604545102182</v>
      </c>
      <c r="E188" s="226">
        <f>IF(E$36=0,0,E$36/NMM_fec!E$36)</f>
        <v>3.553850465934747</v>
      </c>
      <c r="F188" s="226">
        <f>IF(F$36=0,0,F$36/NMM_fec!F$36)</f>
        <v>3.5817322538557352</v>
      </c>
      <c r="G188" s="226">
        <f>IF(G$36=0,0,G$36/NMM_fec!G$36)</f>
        <v>3.5169180941941045</v>
      </c>
      <c r="H188" s="226">
        <f>IF(H$36=0,0,H$36/NMM_fec!H$36)</f>
        <v>3.4762304905342818</v>
      </c>
      <c r="I188" s="226">
        <f>IF(I$36=0,0,I$36/NMM_fec!I$36)</f>
        <v>3.4250129105747531</v>
      </c>
      <c r="J188" s="226">
        <f>IF(J$36=0,0,J$36/NMM_fec!J$36)</f>
        <v>3.6684783720704042</v>
      </c>
      <c r="K188" s="226">
        <f>IF(K$36=0,0,K$36/NMM_fec!K$36)</f>
        <v>3.6990285746216895</v>
      </c>
      <c r="L188" s="226">
        <f>IF(L$36=0,0,L$36/NMM_fec!L$36)</f>
        <v>3.7907019693230031</v>
      </c>
      <c r="M188" s="226">
        <f>IF(M$36=0,0,M$36/NMM_fec!M$36)</f>
        <v>3.7270386862376492</v>
      </c>
      <c r="N188" s="226">
        <f>IF(N$36=0,0,N$36/NMM_fec!N$36)</f>
        <v>3.7943419553912983</v>
      </c>
      <c r="O188" s="226">
        <f>IF(O$36=0,0,O$36/NMM_fec!O$36)</f>
        <v>3.7011549250257394</v>
      </c>
      <c r="P188" s="226">
        <f>IF(P$36=0,0,P$36/NMM_fec!P$36)</f>
        <v>3.7514746157060888</v>
      </c>
      <c r="Q188" s="226">
        <f>IF(Q$36=0,0,Q$36/NMM_fec!Q$36)</f>
        <v>3.7003855339573075</v>
      </c>
    </row>
    <row r="189" spans="1:17" x14ac:dyDescent="0.25">
      <c r="A189" s="72" t="s">
        <v>212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230</v>
      </c>
      <c r="B191" s="230">
        <f>IF(B$47=0,0,(B$47-B$95)/NMM_fec!B$47)</f>
        <v>2.1196201085470316</v>
      </c>
      <c r="C191" s="230">
        <f>IF(C$47=0,0,(C$47-C$95)/NMM_fec!C$47)</f>
        <v>2.1084820362061865</v>
      </c>
      <c r="D191" s="230">
        <f>IF(D$47=0,0,(D$47-D$95)/NMM_fec!D$47)</f>
        <v>2.115541841566043</v>
      </c>
      <c r="E191" s="230">
        <f>IF(E$47=0,0,(E$47-E$95)/NMM_fec!E$47)</f>
        <v>2.1323883492929521</v>
      </c>
      <c r="F191" s="230">
        <f>IF(F$47=0,0,(F$47-F$95)/NMM_fec!F$47)</f>
        <v>2.1250628278955404</v>
      </c>
      <c r="G191" s="230">
        <f>IF(G$47=0,0,(G$47-G$95)/NMM_fec!G$47)</f>
        <v>2.0957190629313978</v>
      </c>
      <c r="H191" s="230">
        <f>IF(H$47=0,0,(H$47-H$95)/NMM_fec!H$47)</f>
        <v>2.0320582234149644</v>
      </c>
      <c r="I191" s="230">
        <f>IF(I$47=0,0,(I$47-I$95)/NMM_fec!I$47)</f>
        <v>2.1809803671384249</v>
      </c>
      <c r="J191" s="230">
        <f>IF(J$47=0,0,(J$47-J$95)/NMM_fec!J$47)</f>
        <v>2.2110479287438243</v>
      </c>
      <c r="K191" s="230">
        <f>IF(K$47=0,0,(K$47-K$95)/NMM_fec!K$47)</f>
        <v>2.1981596048392307</v>
      </c>
      <c r="L191" s="230">
        <f>IF(L$47=0,0,(L$47-L$95)/NMM_fec!L$47)</f>
        <v>2.2523986283708135</v>
      </c>
      <c r="M191" s="230">
        <f>IF(M$47=0,0,(M$47-M$95)/NMM_fec!M$47)</f>
        <v>2.312436020390483</v>
      </c>
      <c r="N191" s="230">
        <f>IF(N$47=0,0,(N$47-N$95)/NMM_fec!N$47)</f>
        <v>2.3430293385163647</v>
      </c>
      <c r="O191" s="230">
        <f>IF(O$47=0,0,(O$47-O$95)/NMM_fec!O$47)</f>
        <v>2.3082768832576033</v>
      </c>
      <c r="P191" s="230">
        <f>IF(P$47=0,0,(P$47-P$95)/NMM_fec!P$47)</f>
        <v>2.3359069628215341</v>
      </c>
      <c r="Q191" s="230">
        <f>IF(Q$47=0,0,(Q$47-Q$95)/NMM_fec!Q$47)</f>
        <v>2.3713556960381359</v>
      </c>
    </row>
    <row r="192" spans="1:17" x14ac:dyDescent="0.25">
      <c r="A192" s="132" t="s">
        <v>84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83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82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81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80</v>
      </c>
      <c r="B196" s="227">
        <f>IF(B$52=0,0,B$52/NMM_fec!B$52)</f>
        <v>1.2734866084490157</v>
      </c>
      <c r="C196" s="227">
        <f>IF(C$52=0,0,C$52/NMM_fec!C$52)</f>
        <v>1.3257424574512227</v>
      </c>
      <c r="D196" s="227">
        <f>IF(D$52=0,0,D$52/NMM_fec!D$52)</f>
        <v>1.3205040474538241</v>
      </c>
      <c r="E196" s="227">
        <f>IF(E$52=0,0,E$52/NMM_fec!E$52)</f>
        <v>1.3204924194362122</v>
      </c>
      <c r="F196" s="227">
        <f>IF(F$52=0,0,F$52/NMM_fec!F$52)</f>
        <v>1.323178453124449</v>
      </c>
      <c r="G196" s="227">
        <f>IF(G$52=0,0,G$52/NMM_fec!G$52)</f>
        <v>1.3231682674759218</v>
      </c>
      <c r="H196" s="227">
        <f>IF(H$52=0,0,H$52/NMM_fec!H$52)</f>
        <v>1.3230988436045072</v>
      </c>
      <c r="I196" s="227">
        <f>IF(I$52=0,0,I$52/NMM_fec!I$52)</f>
        <v>1.3201699241057037</v>
      </c>
      <c r="J196" s="227">
        <f>IF(J$52=0,0,J$52/NMM_fec!J$52)</f>
        <v>1.3210910534735223</v>
      </c>
      <c r="K196" s="227">
        <f>IF(K$52=0,0,K$52/NMM_fec!K$52)</f>
        <v>1.320590262434594</v>
      </c>
      <c r="L196" s="227">
        <f>IF(L$52=0,0,L$52/NMM_fec!L$52)</f>
        <v>1.3150259212411617</v>
      </c>
      <c r="M196" s="227">
        <f>IF(M$52=0,0,M$52/NMM_fec!M$52)</f>
        <v>1.3119051057148097</v>
      </c>
      <c r="N196" s="227">
        <f>IF(N$52=0,0,N$52/NMM_fec!N$52)</f>
        <v>1.3095005127667729</v>
      </c>
      <c r="O196" s="227">
        <f>IF(O$52=0,0,O$52/NMM_fec!O$52)</f>
        <v>1.309306213044118</v>
      </c>
      <c r="P196" s="227">
        <f>IF(P$52=0,0,P$52/NMM_fec!P$52)</f>
        <v>1.3057181684374761</v>
      </c>
      <c r="Q196" s="227">
        <f>IF(Q$52=0,0,Q$52/NMM_fec!Q$52)</f>
        <v>1.3179705270286686</v>
      </c>
    </row>
    <row r="197" spans="1:17" x14ac:dyDescent="0.25">
      <c r="A197" s="127" t="s">
        <v>211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210</v>
      </c>
      <c r="B198" s="226">
        <f>IF(B$58=0,0,B$58/NMM_fec!B$58)</f>
        <v>2.672781599193387</v>
      </c>
      <c r="C198" s="226">
        <f>IF(C$58=0,0,C$58/NMM_fec!C$58)</f>
        <v>2.704141525085904</v>
      </c>
      <c r="D198" s="226">
        <f>IF(D$58=0,0,D$58/NMM_fec!D$58)</f>
        <v>2.7278609622923171</v>
      </c>
      <c r="E198" s="226">
        <f>IF(E$58=0,0,E$58/NMM_fec!E$58)</f>
        <v>2.6540603762874535</v>
      </c>
      <c r="F198" s="226">
        <f>IF(F$58=0,0,F$58/NMM_fec!F$58)</f>
        <v>2.5879624726326038</v>
      </c>
      <c r="G198" s="226">
        <f>IF(G$58=0,0,G$58/NMM_fec!G$58)</f>
        <v>2.6165183469280322</v>
      </c>
      <c r="H198" s="226">
        <f>IF(H$58=0,0,H$58/NMM_fec!H$58)</f>
        <v>2.6347311326685889</v>
      </c>
      <c r="I198" s="226">
        <f>IF(I$58=0,0,I$58/NMM_fec!I$58)</f>
        <v>2.6396032453579794</v>
      </c>
      <c r="J198" s="226">
        <f>IF(J$58=0,0,J$58/NMM_fec!J$58)</f>
        <v>2.6506490975565127</v>
      </c>
      <c r="K198" s="226">
        <f>IF(K$58=0,0,K$58/NMM_fec!K$58)</f>
        <v>2.7362840307097125</v>
      </c>
      <c r="L198" s="226">
        <f>IF(L$58=0,0,L$58/NMM_fec!L$58)</f>
        <v>2.6684517828425589</v>
      </c>
      <c r="M198" s="226">
        <f>IF(M$58=0,0,M$58/NMM_fec!M$58)</f>
        <v>2.6121098868510879</v>
      </c>
      <c r="N198" s="226">
        <f>IF(N$58=0,0,N$58/NMM_fec!N$58)</f>
        <v>2.6188808916514161</v>
      </c>
      <c r="O198" s="226">
        <f>IF(O$58=0,0,O$58/NMM_fec!O$58)</f>
        <v>2.6202299196564423</v>
      </c>
      <c r="P198" s="226">
        <f>IF(P$58=0,0,P$58/NMM_fec!P$58)</f>
        <v>2.6004520381591822</v>
      </c>
      <c r="Q198" s="226">
        <f>IF(Q$58=0,0,Q$58/NMM_fec!Q$58)</f>
        <v>2.5513011562171015</v>
      </c>
    </row>
    <row r="199" spans="1:17" x14ac:dyDescent="0.25">
      <c r="A199" s="127" t="s">
        <v>209</v>
      </c>
      <c r="B199" s="226">
        <f>IF(B$77=0,0,B$77/NMM_fec!B$77)</f>
        <v>2.3494198038153371</v>
      </c>
      <c r="C199" s="226">
        <f>IF(C$77=0,0,C$77/NMM_fec!C$77)</f>
        <v>2.3239546413661785</v>
      </c>
      <c r="D199" s="226">
        <f>IF(D$77=0,0,D$77/NMM_fec!D$77)</f>
        <v>2.3535739889488267</v>
      </c>
      <c r="E199" s="226">
        <f>IF(E$77=0,0,E$77/NMM_fec!E$77)</f>
        <v>2.3794634088194528</v>
      </c>
      <c r="F199" s="226">
        <f>IF(F$77=0,0,F$77/NMM_fec!F$77)</f>
        <v>2.3874876323262297</v>
      </c>
      <c r="G199" s="226">
        <f>IF(G$77=0,0,G$77/NMM_fec!G$77)</f>
        <v>2.3430837677898189</v>
      </c>
      <c r="H199" s="226">
        <f>IF(H$77=0,0,H$77/NMM_fec!H$77)</f>
        <v>2.2672461483022746</v>
      </c>
      <c r="I199" s="226">
        <f>IF(I$77=0,0,I$77/NMM_fec!I$77)</f>
        <v>2.4861098243929955</v>
      </c>
      <c r="J199" s="226">
        <f>IF(J$77=0,0,J$77/NMM_fec!J$77)</f>
        <v>2.5147281787452411</v>
      </c>
      <c r="K199" s="226">
        <f>IF(K$77=0,0,K$77/NMM_fec!K$77)</f>
        <v>2.4900101738630087</v>
      </c>
      <c r="L199" s="226">
        <f>IF(L$77=0,0,L$77/NMM_fec!L$77)</f>
        <v>2.5792011830957078</v>
      </c>
      <c r="M199" s="226">
        <f>IF(M$77=0,0,M$77/NMM_fec!M$77)</f>
        <v>2.6692897379525751</v>
      </c>
      <c r="N199" s="226">
        <f>IF(N$77=0,0,N$77/NMM_fec!N$77)</f>
        <v>2.7213236083609931</v>
      </c>
      <c r="O199" s="226">
        <f>IF(O$77=0,0,O$77/NMM_fec!O$77)</f>
        <v>2.6584300967786985</v>
      </c>
      <c r="P199" s="226">
        <f>IF(P$77=0,0,P$77/NMM_fec!P$77)</f>
        <v>2.7069453871175528</v>
      </c>
      <c r="Q199" s="226">
        <f>IF(Q$77=0,0,Q$77/NMM_fec!Q$77)</f>
        <v>2.7614387282775135</v>
      </c>
    </row>
    <row r="200" spans="1:17" x14ac:dyDescent="0.25">
      <c r="A200" s="72" t="s">
        <v>208</v>
      </c>
      <c r="B200" s="258">
        <f>IF(B$87=0,0,B$87/NMM_fec!B$87)</f>
        <v>1.4929792188213067</v>
      </c>
      <c r="C200" s="258">
        <f>IF(C$87=0,0,C$87/NMM_fec!C$87)</f>
        <v>1.5026377113807061</v>
      </c>
      <c r="D200" s="258">
        <f>IF(D$87=0,0,D$87/NMM_fec!D$87)</f>
        <v>1.4368830545118123</v>
      </c>
      <c r="E200" s="258">
        <f>IF(E$87=0,0,E$87/NMM_fec!E$87)</f>
        <v>1.4631054136850727</v>
      </c>
      <c r="F200" s="258">
        <f>IF(F$87=0,0,F$87/NMM_fec!F$87)</f>
        <v>1.4293002471868694</v>
      </c>
      <c r="G200" s="258">
        <f>IF(G$87=0,0,G$87/NMM_fec!G$87)</f>
        <v>1.4338873446482894</v>
      </c>
      <c r="H200" s="258">
        <f>IF(H$87=0,0,H$87/NMM_fec!H$87)</f>
        <v>1.3605562085839693</v>
      </c>
      <c r="I200" s="258">
        <f>IF(I$87=0,0,I$87/NMM_fec!I$87)</f>
        <v>1.367424707485936</v>
      </c>
      <c r="J200" s="258">
        <f>IF(J$87=0,0,J$87/NMM_fec!J$87)</f>
        <v>1.4203728498010728</v>
      </c>
      <c r="K200" s="258">
        <f>IF(K$87=0,0,K$87/NMM_fec!K$87)</f>
        <v>1.3895528220140763</v>
      </c>
      <c r="L200" s="258">
        <f>IF(L$87=0,0,L$87/NMM_fec!L$87)</f>
        <v>1.3899170810944599</v>
      </c>
      <c r="M200" s="258">
        <f>IF(M$87=0,0,M$87/NMM_fec!M$87)</f>
        <v>1.4256390023138252</v>
      </c>
      <c r="N200" s="258">
        <f>IF(N$87=0,0,N$87/NMM_fec!N$87)</f>
        <v>1.4175131555611042</v>
      </c>
      <c r="O200" s="258">
        <f>IF(O$87=0,0,O$87/NMM_fec!O$87)</f>
        <v>1.4402928028959172</v>
      </c>
      <c r="P200" s="258">
        <f>IF(P$87=0,0,P$87/NMM_fec!P$87)</f>
        <v>1.4208400946166038</v>
      </c>
      <c r="Q200" s="258">
        <f>IF(Q$87=0,0,Q$87/NMM_fec!Q$87)</f>
        <v>1.4322517363000888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229</v>
      </c>
      <c r="B202" s="230">
        <f>IF(B$97=0,0,(B$97-B$125)/NMM_fec!B$97)</f>
        <v>1.7358564009166635</v>
      </c>
      <c r="C202" s="230">
        <f>IF(C$97=0,0,(C$97-C$125)/NMM_fec!C$97)</f>
        <v>1.7307683239151226</v>
      </c>
      <c r="D202" s="230">
        <f>IF(D$97=0,0,(D$97-D$125)/NMM_fec!D$97)</f>
        <v>1.7007022572938295</v>
      </c>
      <c r="E202" s="230">
        <f>IF(E$97=0,0,(E$97-E$125)/NMM_fec!E$97)</f>
        <v>1.7457614556059144</v>
      </c>
      <c r="F202" s="230">
        <f>IF(F$97=0,0,(F$97-F$125)/NMM_fec!F$97)</f>
        <v>1.7082194319613559</v>
      </c>
      <c r="G202" s="230">
        <f>IF(G$97=0,0,(G$97-G$125)/NMM_fec!G$97)</f>
        <v>1.7316015704573147</v>
      </c>
      <c r="H202" s="230">
        <f>IF(H$97=0,0,(H$97-H$125)/NMM_fec!H$97)</f>
        <v>1.6729504553986467</v>
      </c>
      <c r="I202" s="230">
        <f>IF(I$97=0,0,(I$97-I$125)/NMM_fec!I$97)</f>
        <v>1.67004713849935</v>
      </c>
      <c r="J202" s="230">
        <f>IF(J$97=0,0,(J$97-J$125)/NMM_fec!J$97)</f>
        <v>1.691994849991423</v>
      </c>
      <c r="K202" s="230">
        <f>IF(K$97=0,0,(K$97-K$125)/NMM_fec!K$97)</f>
        <v>1.6686328622239517</v>
      </c>
      <c r="L202" s="230">
        <f>IF(L$97=0,0,(L$97-L$125)/NMM_fec!L$97)</f>
        <v>1.687813007760365</v>
      </c>
      <c r="M202" s="230">
        <f>IF(M$97=0,0,(M$97-M$125)/NMM_fec!M$97)</f>
        <v>1.6535972328886541</v>
      </c>
      <c r="N202" s="230">
        <f>IF(N$97=0,0,(N$97-N$125)/NMM_fec!N$97)</f>
        <v>1.6686227547224108</v>
      </c>
      <c r="O202" s="230">
        <f>IF(O$97=0,0,(O$97-O$125)/NMM_fec!O$97)</f>
        <v>1.6799242833564902</v>
      </c>
      <c r="P202" s="230">
        <f>IF(P$97=0,0,(P$97-P$125)/NMM_fec!P$97)</f>
        <v>1.6607767627135941</v>
      </c>
      <c r="Q202" s="230">
        <f>IF(Q$97=0,0,(Q$97-Q$125)/NMM_fec!Q$97)</f>
        <v>1.6365853381382611</v>
      </c>
    </row>
    <row r="203" spans="1:17" x14ac:dyDescent="0.25">
      <c r="A203" s="132" t="s">
        <v>84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83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82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81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80</v>
      </c>
      <c r="B207" s="227">
        <f>IF(B$102=0,0,B$102/NMM_fec!B$102)</f>
        <v>1.3023335843767216</v>
      </c>
      <c r="C207" s="227">
        <f>IF(C$102=0,0,C$102/NMM_fec!C$102)</f>
        <v>1.3405464684395891</v>
      </c>
      <c r="D207" s="227">
        <f>IF(D$102=0,0,D$102/NMM_fec!D$102)</f>
        <v>1.3328270148974686</v>
      </c>
      <c r="E207" s="227">
        <f>IF(E$102=0,0,E$102/NMM_fec!E$102)</f>
        <v>1.3287084274115919</v>
      </c>
      <c r="F207" s="227">
        <f>IF(F$102=0,0,F$102/NMM_fec!F$102)</f>
        <v>1.3360201920785728</v>
      </c>
      <c r="G207" s="227">
        <f>IF(G$102=0,0,G$102/NMM_fec!G$102)</f>
        <v>1.3355281174840377</v>
      </c>
      <c r="H207" s="227">
        <f>IF(H$102=0,0,H$102/NMM_fec!H$102)</f>
        <v>1.3335762728528984</v>
      </c>
      <c r="I207" s="227">
        <f>IF(I$102=0,0,I$102/NMM_fec!I$102)</f>
        <v>1.3263640383680704</v>
      </c>
      <c r="J207" s="227">
        <f>IF(J$102=0,0,J$102/NMM_fec!J$102)</f>
        <v>1.3292014802944359</v>
      </c>
      <c r="K207" s="227">
        <f>IF(K$102=0,0,K$102/NMM_fec!K$102)</f>
        <v>1.3318803139789768</v>
      </c>
      <c r="L207" s="227">
        <f>IF(L$102=0,0,L$102/NMM_fec!L$102)</f>
        <v>1.3206103431818716</v>
      </c>
      <c r="M207" s="227">
        <f>IF(M$102=0,0,M$102/NMM_fec!M$102)</f>
        <v>1.315730598437499</v>
      </c>
      <c r="N207" s="227">
        <f>IF(N$102=0,0,N$102/NMM_fec!N$102)</f>
        <v>1.3060763291827648</v>
      </c>
      <c r="O207" s="227">
        <f>IF(O$102=0,0,O$102/NMM_fec!O$102)</f>
        <v>1.304817124401656</v>
      </c>
      <c r="P207" s="227">
        <f>IF(P$102=0,0,P$102/NMM_fec!P$102)</f>
        <v>1.306688299897971</v>
      </c>
      <c r="Q207" s="227">
        <f>IF(Q$102=0,0,Q$102/NMM_fec!Q$102)</f>
        <v>1.3281937411412683</v>
      </c>
    </row>
    <row r="208" spans="1:17" x14ac:dyDescent="0.25">
      <c r="A208" s="127" t="s">
        <v>207</v>
      </c>
      <c r="B208" s="226">
        <f>IF(B$107=0,0,B$107/NMM_fec!B$107)</f>
        <v>2.1378693921094012</v>
      </c>
      <c r="C208" s="226">
        <f>IF(C$107=0,0,C$107/NMM_fec!C$107)</f>
        <v>2.1351188681391449</v>
      </c>
      <c r="D208" s="226">
        <f>IF(D$107=0,0,D$107/NMM_fec!D$107)</f>
        <v>2.1131664581970471</v>
      </c>
      <c r="E208" s="226">
        <f>IF(E$107=0,0,E$107/NMM_fec!E$107)</f>
        <v>2.1330688282866914</v>
      </c>
      <c r="F208" s="226">
        <f>IF(F$107=0,0,F$107/NMM_fec!F$107)</f>
        <v>2.1082897990650689</v>
      </c>
      <c r="G208" s="226">
        <f>IF(G$107=0,0,G$107/NMM_fec!G$107)</f>
        <v>2.1211470357116076</v>
      </c>
      <c r="H208" s="226">
        <f>IF(H$107=0,0,H$107/NMM_fec!H$107)</f>
        <v>2.0875657497997433</v>
      </c>
      <c r="I208" s="226">
        <f>IF(I$107=0,0,I$107/NMM_fec!I$107)</f>
        <v>2.0830567219897058</v>
      </c>
      <c r="J208" s="226">
        <f>IF(J$107=0,0,J$107/NMM_fec!J$107)</f>
        <v>2.0893499626555014</v>
      </c>
      <c r="K208" s="226">
        <f>IF(K$107=0,0,K$107/NMM_fec!K$107)</f>
        <v>2.0808113322962405</v>
      </c>
      <c r="L208" s="226">
        <f>IF(L$107=0,0,L$107/NMM_fec!L$107)</f>
        <v>2.0822954765675328</v>
      </c>
      <c r="M208" s="226">
        <f>IF(M$107=0,0,M$107/NMM_fec!M$107)</f>
        <v>2.0667553030988008</v>
      </c>
      <c r="N208" s="226">
        <f>IF(N$107=0,0,N$107/NMM_fec!N$107)</f>
        <v>2.0763750075341862</v>
      </c>
      <c r="O208" s="226">
        <f>IF(O$107=0,0,O$107/NMM_fec!O$107)</f>
        <v>2.0825063581472709</v>
      </c>
      <c r="P208" s="226">
        <f>IF(P$107=0,0,P$107/NMM_fec!P$107)</f>
        <v>2.0699742352092145</v>
      </c>
      <c r="Q208" s="226">
        <f>IF(Q$107=0,0,Q$107/NMM_fec!Q$107)</f>
        <v>2.0552285662879357</v>
      </c>
    </row>
    <row r="209" spans="1:17" x14ac:dyDescent="0.25">
      <c r="A209" s="127" t="s">
        <v>206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205</v>
      </c>
      <c r="B210" s="226">
        <f>IF(B$116=0,0,B$116/NMM_fec!B$116)</f>
        <v>1.7446727499960266</v>
      </c>
      <c r="C210" s="226">
        <f>IF(C$116=0,0,C$116/NMM_fec!C$116)</f>
        <v>1.7386283682133594</v>
      </c>
      <c r="D210" s="226">
        <f>IF(D$116=0,0,D$116/NMM_fec!D$116)</f>
        <v>1.7172289735123398</v>
      </c>
      <c r="E210" s="226">
        <f>IF(E$116=0,0,E$116/NMM_fec!E$116)</f>
        <v>1.760098645332562</v>
      </c>
      <c r="F210" s="226">
        <f>IF(F$116=0,0,F$116/NMM_fec!F$116)</f>
        <v>1.725922382899411</v>
      </c>
      <c r="G210" s="226">
        <f>IF(G$116=0,0,G$116/NMM_fec!G$116)</f>
        <v>1.7379600972972551</v>
      </c>
      <c r="H210" s="226">
        <f>IF(H$116=0,0,H$116/NMM_fec!H$116)</f>
        <v>1.6629794325865175</v>
      </c>
      <c r="I210" s="226">
        <f>IF(I$116=0,0,I$116/NMM_fec!I$116)</f>
        <v>1.6676188478632317</v>
      </c>
      <c r="J210" s="226">
        <f>IF(J$116=0,0,J$116/NMM_fec!J$116)</f>
        <v>1.7096586283236344</v>
      </c>
      <c r="K210" s="226">
        <f>IF(K$116=0,0,K$116/NMM_fec!K$116)</f>
        <v>1.6769012640738543</v>
      </c>
      <c r="L210" s="226">
        <f>IF(L$116=0,0,L$116/NMM_fec!L$116)</f>
        <v>1.7062189825402216</v>
      </c>
      <c r="M210" s="226">
        <f>IF(M$116=0,0,M$116/NMM_fec!M$116)</f>
        <v>1.6679278853930699</v>
      </c>
      <c r="N210" s="226">
        <f>IF(N$116=0,0,N$116/NMM_fec!N$116)</f>
        <v>1.6881513468761356</v>
      </c>
      <c r="O210" s="226">
        <f>IF(O$116=0,0,O$116/NMM_fec!O$116)</f>
        <v>1.6867444519715902</v>
      </c>
      <c r="P210" s="226">
        <f>IF(P$116=0,0,P$116/NMM_fec!P$116)</f>
        <v>1.6698427111303931</v>
      </c>
      <c r="Q210" s="226">
        <f>IF(Q$116=0,0,Q$116/NMM_fec!Q$116)</f>
        <v>1.6462179863702779</v>
      </c>
    </row>
    <row r="211" spans="1:17" x14ac:dyDescent="0.25">
      <c r="A211" s="72" t="s">
        <v>204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79</v>
      </c>
      <c r="B3" s="46">
        <f>SUM(B4,B7)</f>
        <v>111516.80415978713</v>
      </c>
      <c r="C3" s="46">
        <f t="shared" ref="C3:Q3" si="0">SUM(C4,C7)</f>
        <v>110958.4524990677</v>
      </c>
      <c r="D3" s="46">
        <f t="shared" si="0"/>
        <v>107785.84929653506</v>
      </c>
      <c r="E3" s="46">
        <f t="shared" si="0"/>
        <v>99481.003720130539</v>
      </c>
      <c r="F3" s="46">
        <f t="shared" si="0"/>
        <v>100158.73625790994</v>
      </c>
      <c r="G3" s="46">
        <f t="shared" si="0"/>
        <v>97304.87139449871</v>
      </c>
      <c r="H3" s="46">
        <f t="shared" si="0"/>
        <v>97035.254832790437</v>
      </c>
      <c r="I3" s="46">
        <f t="shared" si="0"/>
        <v>96113.710476105567</v>
      </c>
      <c r="J3" s="46">
        <f t="shared" si="0"/>
        <v>89374.132127959165</v>
      </c>
      <c r="K3" s="46">
        <f t="shared" si="0"/>
        <v>80375.222324961782</v>
      </c>
      <c r="L3" s="46">
        <f t="shared" si="0"/>
        <v>81078.300000000017</v>
      </c>
      <c r="M3" s="46">
        <f t="shared" si="0"/>
        <v>80643.01369732694</v>
      </c>
      <c r="N3" s="46">
        <f t="shared" si="0"/>
        <v>78261.986252212868</v>
      </c>
      <c r="O3" s="46">
        <f t="shared" si="0"/>
        <v>75523.940294807471</v>
      </c>
      <c r="P3" s="46">
        <f t="shared" si="0"/>
        <v>76099.772840203368</v>
      </c>
      <c r="Q3" s="46">
        <f t="shared" si="0"/>
        <v>76675.982029248698</v>
      </c>
    </row>
    <row r="4" spans="1:17" x14ac:dyDescent="0.25">
      <c r="A4" s="269" t="s">
        <v>235</v>
      </c>
      <c r="B4" s="214">
        <f>SUM(B5:B6)</f>
        <v>56304.406483113686</v>
      </c>
      <c r="C4" s="214">
        <f t="shared" ref="C4:Q4" si="1">SUM(C5:C6)</f>
        <v>56865.14534733857</v>
      </c>
      <c r="D4" s="214">
        <f t="shared" si="1"/>
        <v>54589.688558092792</v>
      </c>
      <c r="E4" s="214">
        <f t="shared" si="1"/>
        <v>50645.327534523254</v>
      </c>
      <c r="F4" s="214">
        <f t="shared" si="1"/>
        <v>50410.81600617525</v>
      </c>
      <c r="G4" s="214">
        <f t="shared" si="1"/>
        <v>47186.785470792718</v>
      </c>
      <c r="H4" s="214">
        <f t="shared" si="1"/>
        <v>47147.590547954365</v>
      </c>
      <c r="I4" s="214">
        <f t="shared" si="1"/>
        <v>47670.148873062055</v>
      </c>
      <c r="J4" s="214">
        <f t="shared" si="1"/>
        <v>44133.068150788538</v>
      </c>
      <c r="K4" s="214">
        <f t="shared" si="1"/>
        <v>41050.663636905789</v>
      </c>
      <c r="L4" s="214">
        <f t="shared" si="1"/>
        <v>42133.400000000009</v>
      </c>
      <c r="M4" s="214">
        <f t="shared" si="1"/>
        <v>42472.832208481421</v>
      </c>
      <c r="N4" s="214">
        <f t="shared" si="1"/>
        <v>42299.16429897234</v>
      </c>
      <c r="O4" s="214">
        <f t="shared" si="1"/>
        <v>41558.546212730667</v>
      </c>
      <c r="P4" s="214">
        <f t="shared" si="1"/>
        <v>42823.541654217595</v>
      </c>
      <c r="Q4" s="214">
        <f t="shared" si="1"/>
        <v>44119.897496149882</v>
      </c>
    </row>
    <row r="5" spans="1:17" x14ac:dyDescent="0.25">
      <c r="A5" s="268" t="s">
        <v>36</v>
      </c>
      <c r="B5" s="214">
        <v>3166.5853244432155</v>
      </c>
      <c r="C5" s="214">
        <v>3111.799947738999</v>
      </c>
      <c r="D5" s="214">
        <v>2890.2465510974757</v>
      </c>
      <c r="E5" s="214">
        <v>2687.6788689759087</v>
      </c>
      <c r="F5" s="214">
        <v>2529.7061927732534</v>
      </c>
      <c r="G5" s="214">
        <v>2355.8159136727199</v>
      </c>
      <c r="H5" s="214">
        <v>2362.9251765021836</v>
      </c>
      <c r="I5" s="214">
        <v>2356.2115362528143</v>
      </c>
      <c r="J5" s="214">
        <v>2095.2642891194646</v>
      </c>
      <c r="K5" s="214">
        <v>1443.1416448330358</v>
      </c>
      <c r="L5" s="214">
        <v>2241.4926328715028</v>
      </c>
      <c r="M5" s="214">
        <v>2120.8634587608512</v>
      </c>
      <c r="N5" s="214">
        <v>1937.3739556731573</v>
      </c>
      <c r="O5" s="214">
        <v>1950.5941642033383</v>
      </c>
      <c r="P5" s="214">
        <v>2140.2233270031952</v>
      </c>
      <c r="Q5" s="214">
        <v>2422.0012806024329</v>
      </c>
    </row>
    <row r="6" spans="1:17" x14ac:dyDescent="0.25">
      <c r="A6" s="268" t="s">
        <v>57</v>
      </c>
      <c r="B6" s="214">
        <v>53137.821158670471</v>
      </c>
      <c r="C6" s="214">
        <v>53753.345399599573</v>
      </c>
      <c r="D6" s="214">
        <v>51699.442006995319</v>
      </c>
      <c r="E6" s="214">
        <v>47957.648665547342</v>
      </c>
      <c r="F6" s="214">
        <v>47881.109813401999</v>
      </c>
      <c r="G6" s="214">
        <v>44830.969557119999</v>
      </c>
      <c r="H6" s="214">
        <v>44784.665371452182</v>
      </c>
      <c r="I6" s="214">
        <v>45313.937336809242</v>
      </c>
      <c r="J6" s="214">
        <v>42037.803861669076</v>
      </c>
      <c r="K6" s="214">
        <v>39607.521992072754</v>
      </c>
      <c r="L6" s="214">
        <v>39891.907367128508</v>
      </c>
      <c r="M6" s="214">
        <v>40351.968749720567</v>
      </c>
      <c r="N6" s="214">
        <v>40361.790343299181</v>
      </c>
      <c r="O6" s="214">
        <v>39607.952048527331</v>
      </c>
      <c r="P6" s="214">
        <v>40683.318327214402</v>
      </c>
      <c r="Q6" s="214">
        <v>41697.896215547451</v>
      </c>
    </row>
    <row r="7" spans="1:17" x14ac:dyDescent="0.25">
      <c r="A7" s="223" t="s">
        <v>56</v>
      </c>
      <c r="B7" s="213">
        <v>55212.397676673456</v>
      </c>
      <c r="C7" s="213">
        <v>54093.307151729132</v>
      </c>
      <c r="D7" s="213">
        <v>53196.160738442268</v>
      </c>
      <c r="E7" s="213">
        <v>48835.676185607292</v>
      </c>
      <c r="F7" s="213">
        <v>49747.9202517347</v>
      </c>
      <c r="G7" s="213">
        <v>50118.085923705999</v>
      </c>
      <c r="H7" s="213">
        <v>49887.664284836079</v>
      </c>
      <c r="I7" s="213">
        <v>48443.561603043519</v>
      </c>
      <c r="J7" s="213">
        <v>45241.063977170634</v>
      </c>
      <c r="K7" s="213">
        <v>39324.558688055993</v>
      </c>
      <c r="L7" s="213">
        <v>38944.9</v>
      </c>
      <c r="M7" s="213">
        <v>38170.181488845512</v>
      </c>
      <c r="N7" s="213">
        <v>35962.821953240535</v>
      </c>
      <c r="O7" s="213">
        <v>33965.394082076804</v>
      </c>
      <c r="P7" s="213">
        <v>33276.231185985773</v>
      </c>
      <c r="Q7" s="213">
        <v>32556.084533098812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144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234</v>
      </c>
      <c r="B10" s="215">
        <v>38033.699999999997</v>
      </c>
      <c r="C10" s="215">
        <v>36439.199999999997</v>
      </c>
      <c r="D10" s="215">
        <v>37506.47</v>
      </c>
      <c r="E10" s="215">
        <v>38790.699999999997</v>
      </c>
      <c r="F10" s="215">
        <v>40135.75</v>
      </c>
      <c r="G10" s="215">
        <v>39102.140000000007</v>
      </c>
      <c r="H10" s="215">
        <v>41607.33</v>
      </c>
      <c r="I10" s="215">
        <v>41457.22</v>
      </c>
      <c r="J10" s="215">
        <v>39955.980000000003</v>
      </c>
      <c r="K10" s="215">
        <v>34734.240000000005</v>
      </c>
      <c r="L10" s="215">
        <v>36910.65</v>
      </c>
      <c r="M10" s="215">
        <v>37305.910000000003</v>
      </c>
      <c r="N10" s="215">
        <v>40675.165429346191</v>
      </c>
      <c r="O10" s="215">
        <v>48910.964164151999</v>
      </c>
      <c r="P10" s="215">
        <v>38277.048600106449</v>
      </c>
      <c r="Q10" s="215">
        <v>37963.072859562279</v>
      </c>
    </row>
    <row r="11" spans="1:17" x14ac:dyDescent="0.25">
      <c r="A11" s="222" t="s">
        <v>233</v>
      </c>
      <c r="B11" s="214">
        <v>90403.56</v>
      </c>
      <c r="C11" s="214">
        <v>88778.540000000008</v>
      </c>
      <c r="D11" s="214">
        <v>91262.11</v>
      </c>
      <c r="E11" s="214">
        <v>93340.03</v>
      </c>
      <c r="F11" s="214">
        <v>97732.89</v>
      </c>
      <c r="G11" s="214">
        <v>98426.31</v>
      </c>
      <c r="H11" s="214">
        <v>102095.13</v>
      </c>
      <c r="I11" s="214">
        <v>101934.53</v>
      </c>
      <c r="J11" s="214">
        <v>98395.609999999986</v>
      </c>
      <c r="K11" s="214">
        <v>88346.6</v>
      </c>
      <c r="L11" s="214">
        <v>94977.95</v>
      </c>
      <c r="M11" s="214">
        <v>94449.300000000017</v>
      </c>
      <c r="N11" s="214">
        <v>93044.70368322877</v>
      </c>
      <c r="O11" s="214">
        <v>90850.774836177879</v>
      </c>
      <c r="P11" s="214">
        <v>91985.16016070763</v>
      </c>
      <c r="Q11" s="214">
        <v>91974.756072006989</v>
      </c>
    </row>
    <row r="12" spans="1:17" x14ac:dyDescent="0.25">
      <c r="A12" s="221" t="s">
        <v>232</v>
      </c>
      <c r="B12" s="213">
        <v>8228.7317857062808</v>
      </c>
      <c r="C12" s="213">
        <v>8086.6883857118446</v>
      </c>
      <c r="D12" s="213">
        <v>7944.9732639391477</v>
      </c>
      <c r="E12" s="213">
        <v>7544.9430142886049</v>
      </c>
      <c r="F12" s="213">
        <v>7665.3489312171978</v>
      </c>
      <c r="G12" s="213">
        <v>7731.8562784914375</v>
      </c>
      <c r="H12" s="213">
        <v>7883.6428847969764</v>
      </c>
      <c r="I12" s="213">
        <v>7839.670627026012</v>
      </c>
      <c r="J12" s="213">
        <v>7599.1089426737126</v>
      </c>
      <c r="K12" s="213">
        <v>6942.3745676926937</v>
      </c>
      <c r="L12" s="213">
        <v>6933.2367735131902</v>
      </c>
      <c r="M12" s="213">
        <v>6789.3360798737158</v>
      </c>
      <c r="N12" s="213">
        <v>6676.6094323345533</v>
      </c>
      <c r="O12" s="213">
        <v>6634.4939023796242</v>
      </c>
      <c r="P12" s="213">
        <v>6855.1324521642691</v>
      </c>
      <c r="Q12" s="213">
        <v>7010.2363556369874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143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234</v>
      </c>
      <c r="B15" s="120">
        <v>42816.333333333328</v>
      </c>
      <c r="C15" s="120">
        <v>42635.965452985896</v>
      </c>
      <c r="D15" s="120">
        <v>42473.196815438423</v>
      </c>
      <c r="E15" s="120">
        <v>43152.646285772345</v>
      </c>
      <c r="F15" s="120">
        <v>43436.45667550408</v>
      </c>
      <c r="G15" s="120">
        <v>44253.137221274577</v>
      </c>
      <c r="H15" s="120">
        <v>46731.163076789395</v>
      </c>
      <c r="I15" s="120">
        <v>46472.533223398226</v>
      </c>
      <c r="J15" s="120">
        <v>46938.073635784836</v>
      </c>
      <c r="K15" s="120">
        <v>44431.9011221322</v>
      </c>
      <c r="L15" s="120">
        <v>43950.875328771879</v>
      </c>
      <c r="M15" s="120">
        <v>43027.127201732801</v>
      </c>
      <c r="N15" s="120">
        <v>46765.567784512663</v>
      </c>
      <c r="O15" s="120">
        <v>55793.90928854049</v>
      </c>
      <c r="P15" s="120">
        <v>55582.959205946681</v>
      </c>
      <c r="Q15" s="120">
        <v>54074.984224501692</v>
      </c>
    </row>
    <row r="16" spans="1:17" x14ac:dyDescent="0.25">
      <c r="A16" s="180" t="s">
        <v>233</v>
      </c>
      <c r="B16" s="189">
        <v>100796.17777777775</v>
      </c>
      <c r="C16" s="189">
        <v>99737.843320629996</v>
      </c>
      <c r="D16" s="189">
        <v>100999.20004712418</v>
      </c>
      <c r="E16" s="189">
        <v>103885.34163731293</v>
      </c>
      <c r="F16" s="189">
        <v>106764.03906159388</v>
      </c>
      <c r="G16" s="189">
        <v>109365.95001260642</v>
      </c>
      <c r="H16" s="189">
        <v>112841.51527266469</v>
      </c>
      <c r="I16" s="189">
        <v>113870.5165452848</v>
      </c>
      <c r="J16" s="189">
        <v>113096.99949860439</v>
      </c>
      <c r="K16" s="189">
        <v>110380.05581090221</v>
      </c>
      <c r="L16" s="189">
        <v>109364.17539086395</v>
      </c>
      <c r="M16" s="189">
        <v>109564.16468868506</v>
      </c>
      <c r="N16" s="189">
        <v>107104.12150442663</v>
      </c>
      <c r="O16" s="189">
        <v>105767.89979604543</v>
      </c>
      <c r="P16" s="189">
        <v>104000.42857411764</v>
      </c>
      <c r="Q16" s="189">
        <v>104511.33973613997</v>
      </c>
    </row>
    <row r="17" spans="1:17" x14ac:dyDescent="0.25">
      <c r="A17" s="108" t="s">
        <v>232</v>
      </c>
      <c r="B17" s="118">
        <v>9387.5417650497711</v>
      </c>
      <c r="C17" s="118">
        <v>9270.9111785607529</v>
      </c>
      <c r="D17" s="118">
        <v>8997.358997215928</v>
      </c>
      <c r="E17" s="118">
        <v>8670.0834228056301</v>
      </c>
      <c r="F17" s="118">
        <v>8423.1192424326146</v>
      </c>
      <c r="G17" s="118">
        <v>8585.8212906972185</v>
      </c>
      <c r="H17" s="118">
        <v>8609.6912951550439</v>
      </c>
      <c r="I17" s="118">
        <v>8729.2226815175891</v>
      </c>
      <c r="J17" s="118">
        <v>8712.4393643894655</v>
      </c>
      <c r="K17" s="118">
        <v>8470.0681417613232</v>
      </c>
      <c r="L17" s="118">
        <v>8145.3129779128485</v>
      </c>
      <c r="M17" s="118">
        <v>8122.2548976691978</v>
      </c>
      <c r="N17" s="118">
        <v>7899.6442641579733</v>
      </c>
      <c r="O17" s="118">
        <v>7927.1276997340728</v>
      </c>
      <c r="P17" s="118">
        <v>7956.1667523155884</v>
      </c>
      <c r="Q17" s="118">
        <v>7916.8005158563483</v>
      </c>
    </row>
    <row r="18" spans="1:17" x14ac:dyDescent="0.25">
      <c r="A18" s="124" t="s">
        <v>142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234</v>
      </c>
      <c r="B19" s="120"/>
      <c r="C19" s="120">
        <v>132.11506653697569</v>
      </c>
      <c r="D19" s="120">
        <v>1477.4362287651954</v>
      </c>
      <c r="E19" s="120">
        <v>2511.3075386361375</v>
      </c>
      <c r="F19" s="120">
        <v>1903.234241315389</v>
      </c>
      <c r="G19" s="120">
        <v>1091.166822643431</v>
      </c>
      <c r="H19" s="120">
        <v>5259.173200924165</v>
      </c>
      <c r="I19" s="120">
        <v>421.48198001998742</v>
      </c>
      <c r="J19" s="120">
        <v>1014.814875907844</v>
      </c>
      <c r="K19" s="120">
        <v>299.56927133507133</v>
      </c>
      <c r="L19" s="120">
        <v>320.97879494978901</v>
      </c>
      <c r="M19" s="120">
        <v>376.12865756207475</v>
      </c>
      <c r="N19" s="120">
        <v>5545.448423778098</v>
      </c>
      <c r="O19" s="120">
        <v>10802.183571858239</v>
      </c>
      <c r="P19" s="120">
        <v>94.017964029356449</v>
      </c>
      <c r="Q19" s="120">
        <v>1245.8013902959513</v>
      </c>
    </row>
    <row r="20" spans="1:17" x14ac:dyDescent="0.25">
      <c r="A20" s="179" t="s">
        <v>233</v>
      </c>
      <c r="B20" s="189"/>
      <c r="C20" s="189">
        <v>3783.5431714876404</v>
      </c>
      <c r="D20" s="189">
        <v>3096.5442873872439</v>
      </c>
      <c r="E20" s="189">
        <v>5258.3093527210285</v>
      </c>
      <c r="F20" s="189">
        <v>6947.944559995879</v>
      </c>
      <c r="G20" s="189">
        <v>6596.3654235287022</v>
      </c>
      <c r="H20" s="189">
        <v>5205.7853227956884</v>
      </c>
      <c r="I20" s="189">
        <v>7277.3502358571859</v>
      </c>
      <c r="J20" s="189">
        <v>446.48302883833475</v>
      </c>
      <c r="K20" s="189">
        <v>494.97412109472418</v>
      </c>
      <c r="L20" s="189">
        <v>3562.0085317805811</v>
      </c>
      <c r="M20" s="189">
        <v>1251.7142528626421</v>
      </c>
      <c r="N20" s="189">
        <v>3068.6754093244431</v>
      </c>
      <c r="O20" s="189">
        <v>1039.2673292824579</v>
      </c>
      <c r="P20" s="189">
        <v>3354.9016356809016</v>
      </c>
      <c r="Q20" s="189">
        <v>3068.5869570482841</v>
      </c>
    </row>
    <row r="21" spans="1:17" x14ac:dyDescent="0.25">
      <c r="A21" s="119" t="s">
        <v>232</v>
      </c>
      <c r="B21" s="118"/>
      <c r="C21" s="118">
        <v>590.95613755321688</v>
      </c>
      <c r="D21" s="118">
        <v>138.25898669955515</v>
      </c>
      <c r="E21" s="118">
        <v>130.71590335092165</v>
      </c>
      <c r="F21" s="118">
        <v>305.58357153891285</v>
      </c>
      <c r="G21" s="118">
        <v>573.01704718068174</v>
      </c>
      <c r="H21" s="118">
        <v>512.30416358336026</v>
      </c>
      <c r="I21" s="118">
        <v>508.00623146215651</v>
      </c>
      <c r="J21" s="118">
        <v>623.32618446095921</v>
      </c>
      <c r="K21" s="118">
        <v>15.299512469565643</v>
      </c>
      <c r="L21" s="118">
        <v>343.46152193022851</v>
      </c>
      <c r="M21" s="118">
        <v>248.13211679307238</v>
      </c>
      <c r="N21" s="118">
        <v>379.68610006125442</v>
      </c>
      <c r="O21" s="118">
        <v>181.02805126515233</v>
      </c>
      <c r="P21" s="118">
        <v>788.73661261100108</v>
      </c>
      <c r="Q21" s="118">
        <v>442.67991920945326</v>
      </c>
    </row>
    <row r="22" spans="1:17" x14ac:dyDescent="0.25">
      <c r="A22" s="124" t="s">
        <v>141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234</v>
      </c>
      <c r="B23" s="120"/>
      <c r="C23" s="120">
        <f>B15+C19-C15</f>
        <v>312.48294688441092</v>
      </c>
      <c r="D23" s="120">
        <f t="shared" ref="D23:Q23" si="2">C15+D19-D15</f>
        <v>1640.2048663126698</v>
      </c>
      <c r="E23" s="120">
        <f t="shared" si="2"/>
        <v>1831.8580683022155</v>
      </c>
      <c r="F23" s="120">
        <f t="shared" si="2"/>
        <v>1619.4238515836551</v>
      </c>
      <c r="G23" s="120">
        <f t="shared" si="2"/>
        <v>274.48627687293629</v>
      </c>
      <c r="H23" s="120">
        <f t="shared" si="2"/>
        <v>2781.1473454093502</v>
      </c>
      <c r="I23" s="120">
        <f t="shared" si="2"/>
        <v>680.11183341115247</v>
      </c>
      <c r="J23" s="120">
        <f t="shared" si="2"/>
        <v>549.27446352123661</v>
      </c>
      <c r="K23" s="120">
        <f t="shared" si="2"/>
        <v>2805.7417849877093</v>
      </c>
      <c r="L23" s="120">
        <f t="shared" si="2"/>
        <v>802.00458831011201</v>
      </c>
      <c r="M23" s="120">
        <f t="shared" si="2"/>
        <v>1299.8767846011542</v>
      </c>
      <c r="N23" s="120">
        <f t="shared" si="2"/>
        <v>1807.007840998238</v>
      </c>
      <c r="O23" s="120">
        <f t="shared" si="2"/>
        <v>1773.8420678304101</v>
      </c>
      <c r="P23" s="120">
        <f t="shared" si="2"/>
        <v>304.96804662316572</v>
      </c>
      <c r="Q23" s="120">
        <f t="shared" si="2"/>
        <v>2753.7763717409398</v>
      </c>
    </row>
    <row r="24" spans="1:17" x14ac:dyDescent="0.25">
      <c r="A24" s="179" t="s">
        <v>233</v>
      </c>
      <c r="B24" s="189"/>
      <c r="C24" s="189">
        <f t="shared" ref="C24:Q24" si="3">B16+C20-C16</f>
        <v>4841.8776286353968</v>
      </c>
      <c r="D24" s="189">
        <f t="shared" si="3"/>
        <v>1835.1875608930568</v>
      </c>
      <c r="E24" s="189">
        <f t="shared" si="3"/>
        <v>2372.1677625322773</v>
      </c>
      <c r="F24" s="189">
        <f t="shared" si="3"/>
        <v>4069.2471357149334</v>
      </c>
      <c r="G24" s="189">
        <f t="shared" si="3"/>
        <v>3994.4544725161541</v>
      </c>
      <c r="H24" s="189">
        <f t="shared" si="3"/>
        <v>1730.2200627374259</v>
      </c>
      <c r="I24" s="189">
        <f t="shared" si="3"/>
        <v>6248.3489632370765</v>
      </c>
      <c r="J24" s="189">
        <f t="shared" si="3"/>
        <v>1220.0000755187502</v>
      </c>
      <c r="K24" s="189">
        <f t="shared" si="3"/>
        <v>3211.9178087969049</v>
      </c>
      <c r="L24" s="189">
        <f t="shared" si="3"/>
        <v>4577.8889518188371</v>
      </c>
      <c r="M24" s="189">
        <f t="shared" si="3"/>
        <v>1051.724955041529</v>
      </c>
      <c r="N24" s="189">
        <f t="shared" si="3"/>
        <v>5528.7185935828747</v>
      </c>
      <c r="O24" s="189">
        <f t="shared" si="3"/>
        <v>2375.4890376636613</v>
      </c>
      <c r="P24" s="189">
        <f t="shared" si="3"/>
        <v>5122.3728576086869</v>
      </c>
      <c r="Q24" s="189">
        <f t="shared" si="3"/>
        <v>2557.6757950259635</v>
      </c>
    </row>
    <row r="25" spans="1:17" x14ac:dyDescent="0.25">
      <c r="A25" s="119" t="s">
        <v>232</v>
      </c>
      <c r="B25" s="118"/>
      <c r="C25" s="118">
        <f t="shared" ref="C25:Q25" si="4">B17+C21-C17</f>
        <v>707.5867240422358</v>
      </c>
      <c r="D25" s="118">
        <f t="shared" si="4"/>
        <v>411.81116804437988</v>
      </c>
      <c r="E25" s="118">
        <f t="shared" si="4"/>
        <v>457.99147776121936</v>
      </c>
      <c r="F25" s="118">
        <f t="shared" si="4"/>
        <v>552.54775191192857</v>
      </c>
      <c r="G25" s="118">
        <f t="shared" si="4"/>
        <v>410.31499891607746</v>
      </c>
      <c r="H25" s="118">
        <f t="shared" si="4"/>
        <v>488.43415912553428</v>
      </c>
      <c r="I25" s="118">
        <f t="shared" si="4"/>
        <v>388.47484509961214</v>
      </c>
      <c r="J25" s="118">
        <f t="shared" si="4"/>
        <v>640.10950158908236</v>
      </c>
      <c r="K25" s="118">
        <f t="shared" si="4"/>
        <v>257.67073509770853</v>
      </c>
      <c r="L25" s="118">
        <f t="shared" si="4"/>
        <v>668.21668577870332</v>
      </c>
      <c r="M25" s="118">
        <f t="shared" si="4"/>
        <v>271.19019703672348</v>
      </c>
      <c r="N25" s="118">
        <f t="shared" si="4"/>
        <v>602.29673357247975</v>
      </c>
      <c r="O25" s="118">
        <f t="shared" si="4"/>
        <v>153.54461568905299</v>
      </c>
      <c r="P25" s="118">
        <f t="shared" si="4"/>
        <v>759.69756002948634</v>
      </c>
      <c r="Q25" s="118">
        <f t="shared" si="4"/>
        <v>482.04615566869325</v>
      </c>
    </row>
    <row r="26" spans="1:17" x14ac:dyDescent="0.25">
      <c r="A26" s="31" t="s">
        <v>139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234</v>
      </c>
      <c r="B27" s="120">
        <f>B15-B10</f>
        <v>4782.6333333333314</v>
      </c>
      <c r="C27" s="120">
        <f t="shared" ref="C27:Q27" si="5">C15-C10</f>
        <v>6196.7654529858992</v>
      </c>
      <c r="D27" s="120">
        <f t="shared" si="5"/>
        <v>4966.7268154384219</v>
      </c>
      <c r="E27" s="120">
        <f t="shared" si="5"/>
        <v>4361.9462857723483</v>
      </c>
      <c r="F27" s="120">
        <f t="shared" si="5"/>
        <v>3300.7066755040796</v>
      </c>
      <c r="G27" s="120">
        <f t="shared" si="5"/>
        <v>5150.9972212745706</v>
      </c>
      <c r="H27" s="120">
        <f t="shared" si="5"/>
        <v>5123.8330767893931</v>
      </c>
      <c r="I27" s="120">
        <f t="shared" si="5"/>
        <v>5015.3132233982251</v>
      </c>
      <c r="J27" s="120">
        <f t="shared" si="5"/>
        <v>6982.0936357848332</v>
      </c>
      <c r="K27" s="120">
        <f t="shared" si="5"/>
        <v>9697.6611221321946</v>
      </c>
      <c r="L27" s="120">
        <f t="shared" si="5"/>
        <v>7040.2253287718777</v>
      </c>
      <c r="M27" s="120">
        <f t="shared" si="5"/>
        <v>5721.2172017327975</v>
      </c>
      <c r="N27" s="120">
        <f t="shared" si="5"/>
        <v>6090.4023551664723</v>
      </c>
      <c r="O27" s="120">
        <f t="shared" si="5"/>
        <v>6882.9451243884905</v>
      </c>
      <c r="P27" s="120">
        <f t="shared" si="5"/>
        <v>17305.910605840232</v>
      </c>
      <c r="Q27" s="120">
        <f t="shared" si="5"/>
        <v>16111.911364939413</v>
      </c>
    </row>
    <row r="28" spans="1:17" x14ac:dyDescent="0.25">
      <c r="A28" s="180" t="s">
        <v>233</v>
      </c>
      <c r="B28" s="189">
        <f t="shared" ref="B28:Q28" si="6">B16-B11</f>
        <v>10392.617777777748</v>
      </c>
      <c r="C28" s="189">
        <f t="shared" si="6"/>
        <v>10959.303320629988</v>
      </c>
      <c r="D28" s="189">
        <f t="shared" si="6"/>
        <v>9737.0900471241766</v>
      </c>
      <c r="E28" s="189">
        <f t="shared" si="6"/>
        <v>10545.311637312931</v>
      </c>
      <c r="F28" s="189">
        <f t="shared" si="6"/>
        <v>9031.1490615938819</v>
      </c>
      <c r="G28" s="189">
        <f t="shared" si="6"/>
        <v>10939.640012606425</v>
      </c>
      <c r="H28" s="189">
        <f t="shared" si="6"/>
        <v>10746.385272664687</v>
      </c>
      <c r="I28" s="189">
        <f t="shared" si="6"/>
        <v>11935.986545284803</v>
      </c>
      <c r="J28" s="189">
        <f t="shared" si="6"/>
        <v>14701.389498604403</v>
      </c>
      <c r="K28" s="189">
        <f t="shared" si="6"/>
        <v>22033.455810902204</v>
      </c>
      <c r="L28" s="189">
        <f t="shared" si="6"/>
        <v>14386.225390863954</v>
      </c>
      <c r="M28" s="189">
        <f t="shared" si="6"/>
        <v>15114.864688685047</v>
      </c>
      <c r="N28" s="189">
        <f t="shared" si="6"/>
        <v>14059.417821197858</v>
      </c>
      <c r="O28" s="189">
        <f t="shared" si="6"/>
        <v>14917.124959867549</v>
      </c>
      <c r="P28" s="189">
        <f t="shared" si="6"/>
        <v>12015.268413410013</v>
      </c>
      <c r="Q28" s="189">
        <f t="shared" si="6"/>
        <v>12536.583664132981</v>
      </c>
    </row>
    <row r="29" spans="1:17" x14ac:dyDescent="0.25">
      <c r="A29" s="108" t="s">
        <v>232</v>
      </c>
      <c r="B29" s="118">
        <f t="shared" ref="B29:Q29" si="7">B17-B12</f>
        <v>1158.8099793434903</v>
      </c>
      <c r="C29" s="118">
        <f t="shared" si="7"/>
        <v>1184.2227928489083</v>
      </c>
      <c r="D29" s="118">
        <f t="shared" si="7"/>
        <v>1052.3857332767802</v>
      </c>
      <c r="E29" s="118">
        <f t="shared" si="7"/>
        <v>1125.1404085170252</v>
      </c>
      <c r="F29" s="118">
        <f t="shared" si="7"/>
        <v>757.77031121541677</v>
      </c>
      <c r="G29" s="118">
        <f t="shared" si="7"/>
        <v>853.96501220578102</v>
      </c>
      <c r="H29" s="118">
        <f t="shared" si="7"/>
        <v>726.04841035806749</v>
      </c>
      <c r="I29" s="118">
        <f t="shared" si="7"/>
        <v>889.55205449157711</v>
      </c>
      <c r="J29" s="118">
        <f t="shared" si="7"/>
        <v>1113.3304217157529</v>
      </c>
      <c r="K29" s="118">
        <f t="shared" si="7"/>
        <v>1527.6935740686295</v>
      </c>
      <c r="L29" s="118">
        <f t="shared" si="7"/>
        <v>1212.0762043996583</v>
      </c>
      <c r="M29" s="118">
        <f t="shared" si="7"/>
        <v>1332.918817795482</v>
      </c>
      <c r="N29" s="118">
        <f t="shared" si="7"/>
        <v>1223.0348318234201</v>
      </c>
      <c r="O29" s="118">
        <f t="shared" si="7"/>
        <v>1292.6337973544487</v>
      </c>
      <c r="P29" s="118">
        <f t="shared" si="7"/>
        <v>1101.0343001513193</v>
      </c>
      <c r="Q29" s="118">
        <f t="shared" si="7"/>
        <v>906.56416021936093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78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70</v>
      </c>
      <c r="B32" s="38">
        <v>35196.291940055249</v>
      </c>
      <c r="C32" s="38">
        <v>34488.527480000004</v>
      </c>
      <c r="D32" s="38">
        <v>34874.28974</v>
      </c>
      <c r="E32" s="38">
        <v>36003.128069999999</v>
      </c>
      <c r="F32" s="38">
        <v>36016.474399999999</v>
      </c>
      <c r="G32" s="38">
        <v>36796.705494734946</v>
      </c>
      <c r="H32" s="38">
        <v>37530.602549999996</v>
      </c>
      <c r="I32" s="38">
        <v>38499.208330000001</v>
      </c>
      <c r="J32" s="38">
        <v>35709.598980000002</v>
      </c>
      <c r="K32" s="38">
        <v>33029.635689999996</v>
      </c>
      <c r="L32" s="38">
        <v>34621.251592475906</v>
      </c>
      <c r="M32" s="38">
        <v>33360.008543531003</v>
      </c>
      <c r="N32" s="38">
        <v>33246.978264558777</v>
      </c>
      <c r="O32" s="38">
        <v>33979.032175804954</v>
      </c>
      <c r="P32" s="38">
        <v>33315.535749217772</v>
      </c>
      <c r="Q32" s="38">
        <v>33383.973301283724</v>
      </c>
    </row>
    <row r="33" spans="1:17" x14ac:dyDescent="0.25">
      <c r="A33" s="55" t="s">
        <v>34</v>
      </c>
      <c r="B33" s="54">
        <v>1552.1301095023596</v>
      </c>
      <c r="C33" s="54">
        <v>1385.7989400000001</v>
      </c>
      <c r="D33" s="54">
        <v>1417.8159500000002</v>
      </c>
      <c r="E33" s="54">
        <v>1502.7137600000001</v>
      </c>
      <c r="F33" s="54">
        <v>1387.5085900000001</v>
      </c>
      <c r="G33" s="54">
        <v>1429.2015650141363</v>
      </c>
      <c r="H33" s="54">
        <v>1401.2981499999999</v>
      </c>
      <c r="I33" s="54">
        <v>1248.4201600000001</v>
      </c>
      <c r="J33" s="54">
        <v>1211.53251</v>
      </c>
      <c r="K33" s="54">
        <v>1172.2870499999999</v>
      </c>
      <c r="L33" s="54">
        <v>1143.1178294398933</v>
      </c>
      <c r="M33" s="54">
        <v>1096.4359881573289</v>
      </c>
      <c r="N33" s="54">
        <v>1078.5393293350153</v>
      </c>
      <c r="O33" s="54">
        <v>1071.0666997747353</v>
      </c>
      <c r="P33" s="54">
        <v>1086.8957191733646</v>
      </c>
      <c r="Q33" s="54">
        <v>1061.6530634814733</v>
      </c>
    </row>
    <row r="34" spans="1:17" x14ac:dyDescent="0.25">
      <c r="A34" s="52" t="s">
        <v>33</v>
      </c>
      <c r="B34" s="51">
        <v>2380.2352120054197</v>
      </c>
      <c r="C34" s="51">
        <v>2357.6283300000005</v>
      </c>
      <c r="D34" s="51">
        <v>2247.5326399999999</v>
      </c>
      <c r="E34" s="51">
        <v>2306.41392</v>
      </c>
      <c r="F34" s="51">
        <v>2024.5049399999996</v>
      </c>
      <c r="G34" s="51">
        <v>1898.8003773031671</v>
      </c>
      <c r="H34" s="51">
        <v>1905.3700799999999</v>
      </c>
      <c r="I34" s="51">
        <v>1753.44013</v>
      </c>
      <c r="J34" s="51">
        <v>1628.3622200000004</v>
      </c>
      <c r="K34" s="51">
        <v>1281.4487299999998</v>
      </c>
      <c r="L34" s="51">
        <v>1141.2076059512094</v>
      </c>
      <c r="M34" s="51">
        <v>1017.5473394219345</v>
      </c>
      <c r="N34" s="51">
        <v>903.29314428253031</v>
      </c>
      <c r="O34" s="51">
        <v>801.61441330208538</v>
      </c>
      <c r="P34" s="51">
        <v>686.17205946836918</v>
      </c>
      <c r="Q34" s="51">
        <v>717.51175371610464</v>
      </c>
    </row>
    <row r="35" spans="1:17" x14ac:dyDescent="0.25">
      <c r="A35" s="53" t="s">
        <v>32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31</v>
      </c>
      <c r="B36" s="51">
        <v>205.57389826491328</v>
      </c>
      <c r="C36" s="51">
        <v>228.63502</v>
      </c>
      <c r="D36" s="51">
        <v>230.84164999999999</v>
      </c>
      <c r="E36" s="51">
        <v>255.41033999999979</v>
      </c>
      <c r="F36" s="51">
        <v>223.51159000000001</v>
      </c>
      <c r="G36" s="51">
        <v>205.78985224202756</v>
      </c>
      <c r="H36" s="51">
        <v>220.02930000000001</v>
      </c>
      <c r="I36" s="51">
        <v>213.24883</v>
      </c>
      <c r="J36" s="51">
        <v>210.18395999999998</v>
      </c>
      <c r="K36" s="51">
        <v>181.46491</v>
      </c>
      <c r="L36" s="51">
        <v>192.61883574199558</v>
      </c>
      <c r="M36" s="51">
        <v>182.64552041439094</v>
      </c>
      <c r="N36" s="51">
        <v>159.53059626701278</v>
      </c>
      <c r="O36" s="51">
        <v>151.978661986677</v>
      </c>
      <c r="P36" s="51">
        <v>149.75348333006806</v>
      </c>
      <c r="Q36" s="51">
        <v>144.97126364838212</v>
      </c>
    </row>
    <row r="37" spans="1:17" x14ac:dyDescent="0.25">
      <c r="A37" s="53" t="s">
        <v>77</v>
      </c>
      <c r="B37" s="51">
        <v>284.77483815650106</v>
      </c>
      <c r="C37" s="51">
        <v>278.40055999999993</v>
      </c>
      <c r="D37" s="51">
        <v>252.71096999999995</v>
      </c>
      <c r="E37" s="51">
        <v>341.80092999999994</v>
      </c>
      <c r="F37" s="51">
        <v>290.66682000000003</v>
      </c>
      <c r="G37" s="51">
        <v>315.3454735174916</v>
      </c>
      <c r="H37" s="51">
        <v>240.47471000000002</v>
      </c>
      <c r="I37" s="51">
        <v>262.97762999999998</v>
      </c>
      <c r="J37" s="51">
        <v>246.74592999999999</v>
      </c>
      <c r="K37" s="51">
        <v>230.39856999999998</v>
      </c>
      <c r="L37" s="51">
        <v>244.47765756033431</v>
      </c>
      <c r="M37" s="51">
        <v>200.53355076008631</v>
      </c>
      <c r="N37" s="51">
        <v>162.86824721282127</v>
      </c>
      <c r="O37" s="51">
        <v>155.71445582151532</v>
      </c>
      <c r="P37" s="51">
        <v>144.71581922898818</v>
      </c>
      <c r="Q37" s="51">
        <v>176.08693087981902</v>
      </c>
    </row>
    <row r="38" spans="1:17" x14ac:dyDescent="0.25">
      <c r="A38" s="53" t="s">
        <v>30</v>
      </c>
      <c r="B38" s="51">
        <v>1887.8321987968752</v>
      </c>
      <c r="C38" s="51">
        <v>1849.4860299999998</v>
      </c>
      <c r="D38" s="51">
        <v>1763.9800200000002</v>
      </c>
      <c r="E38" s="51">
        <v>1701.7668100000003</v>
      </c>
      <c r="F38" s="51">
        <v>1509.2291400000001</v>
      </c>
      <c r="G38" s="51">
        <v>1376.7096268525477</v>
      </c>
      <c r="H38" s="51">
        <v>1437.8585600000001</v>
      </c>
      <c r="I38" s="51">
        <v>1268.7984900000001</v>
      </c>
      <c r="J38" s="51">
        <v>1170.43199</v>
      </c>
      <c r="K38" s="51">
        <v>868.58621000000005</v>
      </c>
      <c r="L38" s="51">
        <v>703.15569274335883</v>
      </c>
      <c r="M38" s="51">
        <v>633.41272251771431</v>
      </c>
      <c r="N38" s="51">
        <v>579.9386173383092</v>
      </c>
      <c r="O38" s="51">
        <v>492.96537188039838</v>
      </c>
      <c r="P38" s="51">
        <v>390.74772401736266</v>
      </c>
      <c r="Q38" s="51">
        <v>395.54552984536002</v>
      </c>
    </row>
    <row r="39" spans="1:17" x14ac:dyDescent="0.25">
      <c r="A39" s="53" t="s">
        <v>29</v>
      </c>
      <c r="B39" s="51">
        <v>2.054276787129818</v>
      </c>
      <c r="C39" s="51">
        <v>1.1067199999999999</v>
      </c>
      <c r="D39" s="51">
        <v>0</v>
      </c>
      <c r="E39" s="51">
        <v>7.4358399999998239</v>
      </c>
      <c r="F39" s="51">
        <v>1.0973900000000001</v>
      </c>
      <c r="G39" s="51">
        <v>0.95542469110049255</v>
      </c>
      <c r="H39" s="51">
        <v>7.0075099999999999</v>
      </c>
      <c r="I39" s="51">
        <v>8.4151799999999994</v>
      </c>
      <c r="J39" s="51">
        <v>1.00034</v>
      </c>
      <c r="K39" s="51">
        <v>0.99904000000000004</v>
      </c>
      <c r="L39" s="51">
        <v>0.95541990552068223</v>
      </c>
      <c r="M39" s="51">
        <v>0.95554572974305774</v>
      </c>
      <c r="N39" s="51">
        <v>0.95568346438713114</v>
      </c>
      <c r="O39" s="51">
        <v>0.95592361349470045</v>
      </c>
      <c r="P39" s="51">
        <v>0.95503289195020979</v>
      </c>
      <c r="Q39" s="51">
        <v>0.90802934254332501</v>
      </c>
    </row>
    <row r="40" spans="1:17" x14ac:dyDescent="0.25">
      <c r="A40" s="52" t="s">
        <v>28</v>
      </c>
      <c r="B40" s="51">
        <v>9776.1595588266737</v>
      </c>
      <c r="C40" s="51">
        <v>9422.4769100000012</v>
      </c>
      <c r="D40" s="51">
        <v>9501.444510000003</v>
      </c>
      <c r="E40" s="51">
        <v>9728.7296799999986</v>
      </c>
      <c r="F40" s="51">
        <v>8564.0099699999992</v>
      </c>
      <c r="G40" s="51">
        <v>9060.2193317531928</v>
      </c>
      <c r="H40" s="51">
        <v>8689.9768599999989</v>
      </c>
      <c r="I40" s="51">
        <v>8842.5546799999993</v>
      </c>
      <c r="J40" s="51">
        <v>7801.4189500000002</v>
      </c>
      <c r="K40" s="51">
        <v>7234.2282400000004</v>
      </c>
      <c r="L40" s="51">
        <v>7794.1771722042058</v>
      </c>
      <c r="M40" s="51">
        <v>6959.1239285083157</v>
      </c>
      <c r="N40" s="51">
        <v>7186.0752915312587</v>
      </c>
      <c r="O40" s="51">
        <v>7656.5027061738056</v>
      </c>
      <c r="P40" s="51">
        <v>7280.6952048571129</v>
      </c>
      <c r="Q40" s="51">
        <v>7003.2679568847016</v>
      </c>
    </row>
    <row r="41" spans="1:17" x14ac:dyDescent="0.25">
      <c r="A41" s="53" t="s">
        <v>67</v>
      </c>
      <c r="B41" s="51">
        <v>9751.9169025237061</v>
      </c>
      <c r="C41" s="51">
        <v>9400.8688299999994</v>
      </c>
      <c r="D41" s="51">
        <v>9480.9388400000025</v>
      </c>
      <c r="E41" s="51">
        <v>9728.7296799999986</v>
      </c>
      <c r="F41" s="51">
        <v>8564.0099699999992</v>
      </c>
      <c r="G41" s="51">
        <v>9060.195465579287</v>
      </c>
      <c r="H41" s="51">
        <v>8689.9768599999989</v>
      </c>
      <c r="I41" s="51">
        <v>8842.4537400000008</v>
      </c>
      <c r="J41" s="51">
        <v>7801.4189500000002</v>
      </c>
      <c r="K41" s="51">
        <v>7234.2282400000004</v>
      </c>
      <c r="L41" s="51">
        <v>7794.1771722042058</v>
      </c>
      <c r="M41" s="51">
        <v>6959.1239285083157</v>
      </c>
      <c r="N41" s="51">
        <v>7186.0752915312587</v>
      </c>
      <c r="O41" s="51">
        <v>7656.5027061738056</v>
      </c>
      <c r="P41" s="51">
        <v>7280.6952048571129</v>
      </c>
      <c r="Q41" s="51">
        <v>7003.2679568847016</v>
      </c>
    </row>
    <row r="42" spans="1:17" x14ac:dyDescent="0.25">
      <c r="A42" s="53" t="s">
        <v>26</v>
      </c>
      <c r="B42" s="51">
        <v>24.242656302967312</v>
      </c>
      <c r="C42" s="51">
        <v>21.608080000000001</v>
      </c>
      <c r="D42" s="51">
        <v>20.505669999999999</v>
      </c>
      <c r="E42" s="51">
        <v>0</v>
      </c>
      <c r="F42" s="51">
        <v>0</v>
      </c>
      <c r="G42" s="51">
        <v>2.3866173905153703E-2</v>
      </c>
      <c r="H42" s="51">
        <v>0</v>
      </c>
      <c r="I42" s="51">
        <v>0.10094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25</v>
      </c>
      <c r="B43" s="51">
        <v>9706.6196517765275</v>
      </c>
      <c r="C43" s="51">
        <v>9314.6442999999999</v>
      </c>
      <c r="D43" s="51">
        <v>9566.6973600000019</v>
      </c>
      <c r="E43" s="51">
        <v>9991.5319299999974</v>
      </c>
      <c r="F43" s="51">
        <v>10185.658890000001</v>
      </c>
      <c r="G43" s="51">
        <v>10538.32874937138</v>
      </c>
      <c r="H43" s="51">
        <v>11373.687800000002</v>
      </c>
      <c r="I43" s="51">
        <v>11781.365519999999</v>
      </c>
      <c r="J43" s="51">
        <v>11027.232520000001</v>
      </c>
      <c r="K43" s="51">
        <v>10923.881969999999</v>
      </c>
      <c r="L43" s="51">
        <v>11727.665029525038</v>
      </c>
      <c r="M43" s="51">
        <v>11319.597083799756</v>
      </c>
      <c r="N43" s="51">
        <v>10955.227311987799</v>
      </c>
      <c r="O43" s="51">
        <v>11615.657697031618</v>
      </c>
      <c r="P43" s="51">
        <v>11711.137530876276</v>
      </c>
      <c r="Q43" s="51">
        <v>12153.478895668826</v>
      </c>
    </row>
    <row r="44" spans="1:17" x14ac:dyDescent="0.25">
      <c r="A44" s="53" t="s">
        <v>24</v>
      </c>
      <c r="B44" s="51">
        <v>9695.0593794016568</v>
      </c>
      <c r="C44" s="51">
        <v>9301.0456300000005</v>
      </c>
      <c r="D44" s="51">
        <v>9551.4519100000016</v>
      </c>
      <c r="E44" s="51">
        <v>9978.600709999997</v>
      </c>
      <c r="F44" s="51">
        <v>10166.09348</v>
      </c>
      <c r="G44" s="51">
        <v>10512.748349177702</v>
      </c>
      <c r="H44" s="51">
        <v>11353.129620000002</v>
      </c>
      <c r="I44" s="51">
        <v>11743.033159999999</v>
      </c>
      <c r="J44" s="51">
        <v>10994.84929</v>
      </c>
      <c r="K44" s="51">
        <v>10878.273869999997</v>
      </c>
      <c r="L44" s="51">
        <v>11678.008720406913</v>
      </c>
      <c r="M44" s="51">
        <v>11270.203882151063</v>
      </c>
      <c r="N44" s="51">
        <v>10903.039547160508</v>
      </c>
      <c r="O44" s="51">
        <v>11548.295536253794</v>
      </c>
      <c r="P44" s="51">
        <v>11621.121034245887</v>
      </c>
      <c r="Q44" s="51">
        <v>12049.863335535831</v>
      </c>
    </row>
    <row r="45" spans="1:17" x14ac:dyDescent="0.25">
      <c r="A45" s="53" t="s">
        <v>75</v>
      </c>
      <c r="B45" s="51">
        <v>11.560272374870271</v>
      </c>
      <c r="C45" s="51">
        <v>13.598670000000002</v>
      </c>
      <c r="D45" s="51">
        <v>15.245450000000002</v>
      </c>
      <c r="E45" s="51">
        <v>12.93122</v>
      </c>
      <c r="F45" s="51">
        <v>19.56541</v>
      </c>
      <c r="G45" s="51">
        <v>25.580400193679068</v>
      </c>
      <c r="H45" s="51">
        <v>20.558179999999993</v>
      </c>
      <c r="I45" s="51">
        <v>38.332359999999994</v>
      </c>
      <c r="J45" s="51">
        <v>32.383229999999998</v>
      </c>
      <c r="K45" s="51">
        <v>45.608099999999993</v>
      </c>
      <c r="L45" s="51">
        <v>49.632424361674857</v>
      </c>
      <c r="M45" s="51">
        <v>49.369317081334714</v>
      </c>
      <c r="N45" s="51">
        <v>52.16388013968001</v>
      </c>
      <c r="O45" s="51">
        <v>63.914860995084204</v>
      </c>
      <c r="P45" s="51">
        <v>85.912639981061844</v>
      </c>
      <c r="Q45" s="51">
        <v>99.599012751919588</v>
      </c>
    </row>
    <row r="46" spans="1:17" x14ac:dyDescent="0.25">
      <c r="A46" s="53" t="s">
        <v>74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3.4234154140840074</v>
      </c>
      <c r="P46" s="51">
        <v>4.0799722395284883</v>
      </c>
      <c r="Q46" s="51">
        <v>3.9926627633737293</v>
      </c>
    </row>
    <row r="47" spans="1:17" x14ac:dyDescent="0.25">
      <c r="A47" s="53" t="s">
        <v>73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2.3884756448672231E-2</v>
      </c>
      <c r="M47" s="51">
        <v>2.3884567355645647E-2</v>
      </c>
      <c r="N47" s="51">
        <v>2.3884687611255388E-2</v>
      </c>
      <c r="O47" s="51">
        <v>2.3884368657476694E-2</v>
      </c>
      <c r="P47" s="51">
        <v>2.3884409797771251E-2</v>
      </c>
      <c r="Q47" s="51">
        <v>2.3884617700298882E-2</v>
      </c>
    </row>
    <row r="48" spans="1:17" x14ac:dyDescent="0.25">
      <c r="A48" s="53" t="s">
        <v>72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23</v>
      </c>
      <c r="B49" s="51">
        <v>451.82231315471813</v>
      </c>
      <c r="C49" s="51">
        <v>482.03107000000006</v>
      </c>
      <c r="D49" s="51">
        <v>472.23781999999994</v>
      </c>
      <c r="E49" s="51">
        <v>719.96326999999997</v>
      </c>
      <c r="F49" s="51">
        <v>1500.4825299999998</v>
      </c>
      <c r="G49" s="51">
        <v>1535.0500255636134</v>
      </c>
      <c r="H49" s="51">
        <v>1650.9388400000005</v>
      </c>
      <c r="I49" s="51">
        <v>2271.28935</v>
      </c>
      <c r="J49" s="51">
        <v>2185.1249300000004</v>
      </c>
      <c r="K49" s="51">
        <v>1790.9509799999998</v>
      </c>
      <c r="L49" s="51">
        <v>1986.837699101716</v>
      </c>
      <c r="M49" s="51">
        <v>2256.7123893045305</v>
      </c>
      <c r="N49" s="51">
        <v>2547.6379595916828</v>
      </c>
      <c r="O49" s="51">
        <v>2286.3865192691742</v>
      </c>
      <c r="P49" s="51">
        <v>2272.2554472699117</v>
      </c>
      <c r="Q49" s="51">
        <v>2377.3455220748237</v>
      </c>
    </row>
    <row r="50" spans="1:17" x14ac:dyDescent="0.25">
      <c r="A50" s="63" t="s">
        <v>22</v>
      </c>
      <c r="B50" s="62">
        <v>11329.325094789559</v>
      </c>
      <c r="C50" s="62">
        <v>11525.947930000002</v>
      </c>
      <c r="D50" s="62">
        <v>11668.561459999997</v>
      </c>
      <c r="E50" s="62">
        <v>11753.775509999999</v>
      </c>
      <c r="F50" s="62">
        <v>12354.309479999998</v>
      </c>
      <c r="G50" s="62">
        <v>12335.105445729459</v>
      </c>
      <c r="H50" s="62">
        <v>12509.330820000001</v>
      </c>
      <c r="I50" s="62">
        <v>12602.138490000001</v>
      </c>
      <c r="J50" s="62">
        <v>11855.927850000002</v>
      </c>
      <c r="K50" s="62">
        <v>10626.83872</v>
      </c>
      <c r="L50" s="62">
        <v>10828.246256253842</v>
      </c>
      <c r="M50" s="62">
        <v>10710.591814339137</v>
      </c>
      <c r="N50" s="62">
        <v>10576.205227830505</v>
      </c>
      <c r="O50" s="62">
        <v>10547.804140253542</v>
      </c>
      <c r="P50" s="62">
        <v>10278.379787572727</v>
      </c>
      <c r="Q50" s="62">
        <v>10070.716109457799</v>
      </c>
    </row>
    <row r="51" spans="1:17" x14ac:dyDescent="0.25">
      <c r="A51" s="191" t="s">
        <v>106</v>
      </c>
      <c r="B51" s="190">
        <f t="shared" ref="B51:Q51" si="8">SUM(B52:B54)</f>
        <v>35196.291940055249</v>
      </c>
      <c r="C51" s="190">
        <f t="shared" si="8"/>
        <v>34488.527479999997</v>
      </c>
      <c r="D51" s="190">
        <f t="shared" si="8"/>
        <v>34874.289740000007</v>
      </c>
      <c r="E51" s="190">
        <f t="shared" si="8"/>
        <v>36003.128069999999</v>
      </c>
      <c r="F51" s="190">
        <f t="shared" si="8"/>
        <v>36016.474399999999</v>
      </c>
      <c r="G51" s="190">
        <f t="shared" si="8"/>
        <v>36796.705494734953</v>
      </c>
      <c r="H51" s="190">
        <f t="shared" si="8"/>
        <v>37530.602549999996</v>
      </c>
      <c r="I51" s="190">
        <f t="shared" si="8"/>
        <v>38499.208329999994</v>
      </c>
      <c r="J51" s="190">
        <f t="shared" si="8"/>
        <v>35709.598980000002</v>
      </c>
      <c r="K51" s="190">
        <f t="shared" si="8"/>
        <v>33029.635690000003</v>
      </c>
      <c r="L51" s="190">
        <f t="shared" si="8"/>
        <v>34621.251592475906</v>
      </c>
      <c r="M51" s="190">
        <f t="shared" si="8"/>
        <v>33360.008543531003</v>
      </c>
      <c r="N51" s="190">
        <f t="shared" si="8"/>
        <v>33246.978264558791</v>
      </c>
      <c r="O51" s="190">
        <f t="shared" si="8"/>
        <v>33979.032175804961</v>
      </c>
      <c r="P51" s="190">
        <f t="shared" si="8"/>
        <v>33315.535749217772</v>
      </c>
      <c r="Q51" s="190">
        <f t="shared" si="8"/>
        <v>33383.973301283724</v>
      </c>
    </row>
    <row r="52" spans="1:17" x14ac:dyDescent="0.25">
      <c r="A52" s="216" t="s">
        <v>36</v>
      </c>
      <c r="B52" s="215">
        <v>11634.541961801442</v>
      </c>
      <c r="C52" s="215">
        <v>11145.128774202665</v>
      </c>
      <c r="D52" s="215">
        <v>11284.768798974741</v>
      </c>
      <c r="E52" s="215">
        <v>11594.144626817777</v>
      </c>
      <c r="F52" s="215">
        <v>11371.146452556284</v>
      </c>
      <c r="G52" s="215">
        <v>11378.228040935359</v>
      </c>
      <c r="H52" s="215">
        <v>11835.31659718744</v>
      </c>
      <c r="I52" s="215">
        <v>12421.109411619649</v>
      </c>
      <c r="J52" s="215">
        <v>11705.663050055153</v>
      </c>
      <c r="K52" s="215">
        <v>10574.408632793433</v>
      </c>
      <c r="L52" s="215">
        <v>11237.204854966098</v>
      </c>
      <c r="M52" s="215">
        <v>11037.648080751062</v>
      </c>
      <c r="N52" s="215">
        <v>11431.03958603958</v>
      </c>
      <c r="O52" s="215">
        <v>11980.10401658859</v>
      </c>
      <c r="P52" s="215">
        <v>10954.796865059319</v>
      </c>
      <c r="Q52" s="215">
        <v>10902.750466038966</v>
      </c>
    </row>
    <row r="53" spans="1:17" x14ac:dyDescent="0.25">
      <c r="A53" s="179" t="s">
        <v>57</v>
      </c>
      <c r="B53" s="214">
        <v>21854.191770090332</v>
      </c>
      <c r="C53" s="214">
        <v>21655.462400669807</v>
      </c>
      <c r="D53" s="214">
        <v>21936.150923736743</v>
      </c>
      <c r="E53" s="214">
        <v>22776.287164602647</v>
      </c>
      <c r="F53" s="214">
        <v>23050.532042278712</v>
      </c>
      <c r="G53" s="214">
        <v>23753.36877026931</v>
      </c>
      <c r="H53" s="214">
        <v>24033.619312098359</v>
      </c>
      <c r="I53" s="214">
        <v>24431.727163971962</v>
      </c>
      <c r="J53" s="214">
        <v>22563.234329690713</v>
      </c>
      <c r="K53" s="214">
        <v>21102.210670167537</v>
      </c>
      <c r="L53" s="214">
        <v>22058.8184762649</v>
      </c>
      <c r="M53" s="214">
        <v>21114.331377443788</v>
      </c>
      <c r="N53" s="214">
        <v>20658.279637608543</v>
      </c>
      <c r="O53" s="214">
        <v>20645.161308543884</v>
      </c>
      <c r="P53" s="214">
        <v>21167.006700521884</v>
      </c>
      <c r="Q53" s="214">
        <v>21263.420626388819</v>
      </c>
    </row>
    <row r="54" spans="1:17" x14ac:dyDescent="0.25">
      <c r="A54" s="119" t="s">
        <v>56</v>
      </c>
      <c r="B54" s="213">
        <v>1707.5582081634759</v>
      </c>
      <c r="C54" s="213">
        <v>1687.9363051275222</v>
      </c>
      <c r="D54" s="213">
        <v>1653.3700172885206</v>
      </c>
      <c r="E54" s="213">
        <v>1632.6962785795788</v>
      </c>
      <c r="F54" s="213">
        <v>1594.7959051650002</v>
      </c>
      <c r="G54" s="213">
        <v>1665.1086835302867</v>
      </c>
      <c r="H54" s="213">
        <v>1661.6666407141993</v>
      </c>
      <c r="I54" s="213">
        <v>1646.3717544083854</v>
      </c>
      <c r="J54" s="213">
        <v>1440.7016002541334</v>
      </c>
      <c r="K54" s="213">
        <v>1353.0163870390334</v>
      </c>
      <c r="L54" s="213">
        <v>1325.2282612449055</v>
      </c>
      <c r="M54" s="213">
        <v>1208.0290853361541</v>
      </c>
      <c r="N54" s="213">
        <v>1157.6590409106707</v>
      </c>
      <c r="O54" s="213">
        <v>1353.7668506724858</v>
      </c>
      <c r="P54" s="213">
        <v>1193.7321836365663</v>
      </c>
      <c r="Q54" s="213">
        <v>1217.8022088559364</v>
      </c>
    </row>
    <row r="55" spans="1:17" x14ac:dyDescent="0.25">
      <c r="B55" s="13"/>
    </row>
    <row r="56" spans="1:17" x14ac:dyDescent="0.25">
      <c r="A56" s="31" t="s">
        <v>64</v>
      </c>
      <c r="B56" s="70">
        <f>SUM(B57:B59)</f>
        <v>36935.601182965373</v>
      </c>
      <c r="C56" s="70">
        <f t="shared" ref="C56:Q56" si="9">SUM(C57:C59)</f>
        <v>35360.450298134761</v>
      </c>
      <c r="D56" s="70">
        <f t="shared" si="9"/>
        <v>35349.656495995376</v>
      </c>
      <c r="E56" s="70">
        <f t="shared" si="9"/>
        <v>36789.387712840624</v>
      </c>
      <c r="F56" s="70">
        <f t="shared" si="9"/>
        <v>32654.938852870895</v>
      </c>
      <c r="G56" s="70">
        <f t="shared" si="9"/>
        <v>33574.785570019259</v>
      </c>
      <c r="H56" s="70">
        <f t="shared" si="9"/>
        <v>32674.985780608018</v>
      </c>
      <c r="I56" s="70">
        <f t="shared" si="9"/>
        <v>32014.535838334061</v>
      </c>
      <c r="J56" s="70">
        <f t="shared" si="9"/>
        <v>28665.616561661336</v>
      </c>
      <c r="K56" s="70">
        <f t="shared" si="9"/>
        <v>26456.5418109534</v>
      </c>
      <c r="L56" s="70">
        <f t="shared" si="9"/>
        <v>26981.332066466974</v>
      </c>
      <c r="M56" s="70">
        <f t="shared" si="9"/>
        <v>24216.722906471408</v>
      </c>
      <c r="N56" s="70">
        <f t="shared" si="9"/>
        <v>24342.000399586101</v>
      </c>
      <c r="O56" s="70">
        <f t="shared" si="9"/>
        <v>25339.449502880492</v>
      </c>
      <c r="P56" s="70">
        <f t="shared" si="9"/>
        <v>24170.778591011727</v>
      </c>
      <c r="Q56" s="70">
        <f t="shared" si="9"/>
        <v>23534.127584006816</v>
      </c>
    </row>
    <row r="57" spans="1:17" x14ac:dyDescent="0.25">
      <c r="A57" s="121" t="s">
        <v>36</v>
      </c>
      <c r="B57" s="120">
        <f>PPA_emi!B5</f>
        <v>2256.6116715288413</v>
      </c>
      <c r="C57" s="120">
        <f>PPA_emi!C5</f>
        <v>1568.6988743597913</v>
      </c>
      <c r="D57" s="120">
        <f>PPA_emi!D5</f>
        <v>1569.8263601944543</v>
      </c>
      <c r="E57" s="120">
        <f>PPA_emi!E5</f>
        <v>1861.7058352822605</v>
      </c>
      <c r="F57" s="120">
        <f>PPA_emi!F5</f>
        <v>927.14063269999099</v>
      </c>
      <c r="G57" s="120">
        <f>PPA_emi!G5</f>
        <v>1117.7343739297262</v>
      </c>
      <c r="H57" s="120">
        <f>PPA_emi!H5</f>
        <v>690.08816647232413</v>
      </c>
      <c r="I57" s="120">
        <f>PPA_emi!I5</f>
        <v>760.34876295616414</v>
      </c>
      <c r="J57" s="120">
        <f>PPA_emi!J5</f>
        <v>435.30120979446667</v>
      </c>
      <c r="K57" s="120">
        <f>PPA_emi!K5</f>
        <v>527.21156489956184</v>
      </c>
      <c r="L57" s="120">
        <f>PPA_emi!L5</f>
        <v>386.85339516953417</v>
      </c>
      <c r="M57" s="120">
        <f>PPA_emi!M5</f>
        <v>319.88608103467971</v>
      </c>
      <c r="N57" s="120">
        <f>PPA_emi!N5</f>
        <v>406.97753230385774</v>
      </c>
      <c r="O57" s="120">
        <f>PPA_emi!O5</f>
        <v>759.25577657661609</v>
      </c>
      <c r="P57" s="120">
        <f>PPA_emi!P5</f>
        <v>698.61304298309278</v>
      </c>
      <c r="Q57" s="120">
        <f>PPA_emi!Q5</f>
        <v>469.35535629866507</v>
      </c>
    </row>
    <row r="58" spans="1:17" x14ac:dyDescent="0.25">
      <c r="A58" s="179" t="s">
        <v>57</v>
      </c>
      <c r="B58" s="189">
        <f>PPA_emi!B31</f>
        <v>34221.624348337798</v>
      </c>
      <c r="C58" s="189">
        <f>PPA_emi!C31</f>
        <v>33344.138696241032</v>
      </c>
      <c r="D58" s="189">
        <f>PPA_emi!D31</f>
        <v>33336.393848939595</v>
      </c>
      <c r="E58" s="189">
        <f>PPA_emi!E31</f>
        <v>34481.916663215226</v>
      </c>
      <c r="F58" s="189">
        <f>PPA_emi!F31</f>
        <v>31331.578058641549</v>
      </c>
      <c r="G58" s="189">
        <f>PPA_emi!G31</f>
        <v>32044.384752782415</v>
      </c>
      <c r="H58" s="189">
        <f>PPA_emi!H31</f>
        <v>31592.415632585089</v>
      </c>
      <c r="I58" s="189">
        <f>PPA_emi!I31</f>
        <v>30870.953625439197</v>
      </c>
      <c r="J58" s="189">
        <f>PPA_emi!J31</f>
        <v>27907.856873555134</v>
      </c>
      <c r="K58" s="189">
        <f>PPA_emi!K31</f>
        <v>25619.146963966246</v>
      </c>
      <c r="L58" s="189">
        <f>PPA_emi!L31</f>
        <v>26279.394455922087</v>
      </c>
      <c r="M58" s="189">
        <f>PPA_emi!M31</f>
        <v>23632.163968520588</v>
      </c>
      <c r="N58" s="189">
        <f>PPA_emi!N31</f>
        <v>23673.597314376031</v>
      </c>
      <c r="O58" s="189">
        <f>PPA_emi!O31</f>
        <v>24270.354755161919</v>
      </c>
      <c r="P58" s="189">
        <f>PPA_emi!P31</f>
        <v>23199.504216320202</v>
      </c>
      <c r="Q58" s="189">
        <f>PPA_emi!Q31</f>
        <v>22786.230894012842</v>
      </c>
    </row>
    <row r="59" spans="1:17" x14ac:dyDescent="0.25">
      <c r="A59" s="119" t="s">
        <v>56</v>
      </c>
      <c r="B59" s="118">
        <f>PPA_emi!B81</f>
        <v>457.36516309872843</v>
      </c>
      <c r="C59" s="118">
        <f>PPA_emi!C81</f>
        <v>447.61272753393808</v>
      </c>
      <c r="D59" s="118">
        <f>PPA_emi!D81</f>
        <v>443.43628686132314</v>
      </c>
      <c r="E59" s="118">
        <f>PPA_emi!E81</f>
        <v>445.76521434314037</v>
      </c>
      <c r="F59" s="118">
        <f>PPA_emi!F81</f>
        <v>396.22016152935464</v>
      </c>
      <c r="G59" s="118">
        <f>PPA_emi!G81</f>
        <v>412.66644330711836</v>
      </c>
      <c r="H59" s="118">
        <f>PPA_emi!H81</f>
        <v>392.48198155060629</v>
      </c>
      <c r="I59" s="118">
        <f>PPA_emi!I81</f>
        <v>383.23344993870074</v>
      </c>
      <c r="J59" s="118">
        <f>PPA_emi!J81</f>
        <v>322.45847831173649</v>
      </c>
      <c r="K59" s="118">
        <f>PPA_emi!K81</f>
        <v>310.18328208759442</v>
      </c>
      <c r="L59" s="118">
        <f>PPA_emi!L81</f>
        <v>315.08421537535122</v>
      </c>
      <c r="M59" s="118">
        <f>PPA_emi!M81</f>
        <v>264.67285691614012</v>
      </c>
      <c r="N59" s="118">
        <f>PPA_emi!N81</f>
        <v>261.42555290621084</v>
      </c>
      <c r="O59" s="118">
        <f>PPA_emi!O81</f>
        <v>309.83897114195508</v>
      </c>
      <c r="P59" s="118">
        <f>PPA_emi!P81</f>
        <v>272.66133170843409</v>
      </c>
      <c r="Q59" s="118">
        <f>PPA_emi!Q81</f>
        <v>278.54133369531058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105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36</v>
      </c>
      <c r="B62" s="187">
        <f t="shared" ref="B62:Q62" si="10">IF(B$10=0,"",B$5/B$10*1000)</f>
        <v>83.257356619082969</v>
      </c>
      <c r="C62" s="187">
        <f t="shared" si="10"/>
        <v>85.397043506416153</v>
      </c>
      <c r="D62" s="187">
        <f t="shared" si="10"/>
        <v>77.059945953257554</v>
      </c>
      <c r="E62" s="187">
        <f t="shared" si="10"/>
        <v>69.286681317323712</v>
      </c>
      <c r="F62" s="187">
        <f t="shared" si="10"/>
        <v>63.028750995639882</v>
      </c>
      <c r="G62" s="187">
        <f t="shared" si="10"/>
        <v>60.247748938362953</v>
      </c>
      <c r="H62" s="187">
        <f t="shared" si="10"/>
        <v>56.791079276228096</v>
      </c>
      <c r="I62" s="187">
        <f t="shared" si="10"/>
        <v>56.834769341813427</v>
      </c>
      <c r="J62" s="187">
        <f t="shared" si="10"/>
        <v>52.439316696010572</v>
      </c>
      <c r="K62" s="187">
        <f t="shared" si="10"/>
        <v>41.548099075524199</v>
      </c>
      <c r="L62" s="187">
        <f t="shared" si="10"/>
        <v>60.727530749837861</v>
      </c>
      <c r="M62" s="187">
        <f t="shared" si="10"/>
        <v>56.850602458453665</v>
      </c>
      <c r="N62" s="187">
        <f t="shared" si="10"/>
        <v>47.630389089343119</v>
      </c>
      <c r="O62" s="187">
        <f t="shared" si="10"/>
        <v>39.880509360986487</v>
      </c>
      <c r="P62" s="187">
        <f t="shared" si="10"/>
        <v>55.914011275081521</v>
      </c>
      <c r="Q62" s="187">
        <f t="shared" si="10"/>
        <v>63.798873435830686</v>
      </c>
    </row>
    <row r="63" spans="1:17" x14ac:dyDescent="0.25">
      <c r="A63" s="180" t="s">
        <v>57</v>
      </c>
      <c r="B63" s="186">
        <f t="shared" ref="B63:Q63" si="11">IF(B$11=0,"",B$6/B$11*1000)</f>
        <v>587.78460890998622</v>
      </c>
      <c r="C63" s="186">
        <f t="shared" si="11"/>
        <v>605.47678976923441</v>
      </c>
      <c r="D63" s="186">
        <f t="shared" si="11"/>
        <v>566.49404672974708</v>
      </c>
      <c r="E63" s="186">
        <f t="shared" si="11"/>
        <v>513.79508519064473</v>
      </c>
      <c r="F63" s="186">
        <f t="shared" si="11"/>
        <v>489.91807991559443</v>
      </c>
      <c r="G63" s="186">
        <f t="shared" si="11"/>
        <v>455.4774994320116</v>
      </c>
      <c r="H63" s="186">
        <f t="shared" si="11"/>
        <v>438.65623533122664</v>
      </c>
      <c r="I63" s="186">
        <f t="shared" si="11"/>
        <v>444.53962103724069</v>
      </c>
      <c r="J63" s="186">
        <f t="shared" si="11"/>
        <v>427.23251435373061</v>
      </c>
      <c r="K63" s="186">
        <f t="shared" si="11"/>
        <v>448.31970887473597</v>
      </c>
      <c r="L63" s="186">
        <f t="shared" si="11"/>
        <v>420.01230145658553</v>
      </c>
      <c r="M63" s="186">
        <f t="shared" si="11"/>
        <v>427.23417484005239</v>
      </c>
      <c r="N63" s="186">
        <f t="shared" si="11"/>
        <v>433.78922975251902</v>
      </c>
      <c r="O63" s="186">
        <f t="shared" si="11"/>
        <v>435.96713533757298</v>
      </c>
      <c r="P63" s="186">
        <f t="shared" si="11"/>
        <v>442.2813229453144</v>
      </c>
      <c r="Q63" s="186">
        <f t="shared" si="11"/>
        <v>453.36240068853448</v>
      </c>
    </row>
    <row r="64" spans="1:17" x14ac:dyDescent="0.25">
      <c r="A64" s="108" t="s">
        <v>56</v>
      </c>
      <c r="B64" s="185">
        <f t="shared" ref="B64:Q64" si="12">IF(B$12=0,"",B$7/B$12*1000)</f>
        <v>6709.7092376470637</v>
      </c>
      <c r="C64" s="185">
        <f t="shared" si="12"/>
        <v>6689.1791264400845</v>
      </c>
      <c r="D64" s="185">
        <f t="shared" si="12"/>
        <v>6695.5745439560369</v>
      </c>
      <c r="E64" s="185">
        <f t="shared" si="12"/>
        <v>6472.6368500229019</v>
      </c>
      <c r="F64" s="185">
        <f t="shared" si="12"/>
        <v>6489.9746506171268</v>
      </c>
      <c r="G64" s="185">
        <f t="shared" si="12"/>
        <v>6482.0250297622633</v>
      </c>
      <c r="H64" s="185">
        <f t="shared" si="12"/>
        <v>6327.9964622751695</v>
      </c>
      <c r="I64" s="185">
        <f t="shared" si="12"/>
        <v>6179.2853179369658</v>
      </c>
      <c r="J64" s="185">
        <f t="shared" si="12"/>
        <v>5953.4695868240524</v>
      </c>
      <c r="K64" s="185">
        <f t="shared" si="12"/>
        <v>5664.4248022943475</v>
      </c>
      <c r="L64" s="185">
        <f t="shared" si="12"/>
        <v>5617.1311138226074</v>
      </c>
      <c r="M64" s="185">
        <f t="shared" si="12"/>
        <v>5622.0786597966571</v>
      </c>
      <c r="N64" s="185">
        <f t="shared" si="12"/>
        <v>5386.3899510242463</v>
      </c>
      <c r="O64" s="185">
        <f t="shared" si="12"/>
        <v>5119.5154569204269</v>
      </c>
      <c r="P64" s="185">
        <f t="shared" si="12"/>
        <v>4854.2068907041994</v>
      </c>
      <c r="Q64" s="185">
        <f t="shared" si="12"/>
        <v>4644.0780141343175</v>
      </c>
    </row>
    <row r="65" spans="1:17" x14ac:dyDescent="0.25">
      <c r="A65" s="184" t="s">
        <v>104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36</v>
      </c>
      <c r="B66" s="113">
        <f t="shared" ref="B66:Q66" si="13">IF(B$52=0,"",B$52/B$10)</f>
        <v>0.30590087111696845</v>
      </c>
      <c r="C66" s="113">
        <f t="shared" si="13"/>
        <v>0.30585547361639842</v>
      </c>
      <c r="D66" s="113">
        <f t="shared" si="13"/>
        <v>0.30087525696165862</v>
      </c>
      <c r="E66" s="113">
        <f t="shared" si="13"/>
        <v>0.29888980159723277</v>
      </c>
      <c r="F66" s="113">
        <f t="shared" si="13"/>
        <v>0.28331715372345811</v>
      </c>
      <c r="G66" s="113">
        <f t="shared" si="13"/>
        <v>0.29098734854244185</v>
      </c>
      <c r="H66" s="113">
        <f t="shared" si="13"/>
        <v>0.28445268170746452</v>
      </c>
      <c r="I66" s="113">
        <f t="shared" si="13"/>
        <v>0.29961269500510762</v>
      </c>
      <c r="J66" s="113">
        <f t="shared" si="13"/>
        <v>0.29296398311479666</v>
      </c>
      <c r="K66" s="113">
        <f t="shared" si="13"/>
        <v>0.30443759911814483</v>
      </c>
      <c r="L66" s="113">
        <f t="shared" si="13"/>
        <v>0.30444342906359267</v>
      </c>
      <c r="M66" s="113">
        <f t="shared" si="13"/>
        <v>0.29586861922818825</v>
      </c>
      <c r="N66" s="113">
        <f t="shared" si="13"/>
        <v>0.28103240553245173</v>
      </c>
      <c r="O66" s="113">
        <f t="shared" si="13"/>
        <v>0.24493698338028452</v>
      </c>
      <c r="P66" s="113">
        <f t="shared" si="13"/>
        <v>0.28619753261302527</v>
      </c>
      <c r="Q66" s="113">
        <f t="shared" si="13"/>
        <v>0.28719357114140304</v>
      </c>
    </row>
    <row r="67" spans="1:17" x14ac:dyDescent="0.25">
      <c r="A67" s="180" t="s">
        <v>57</v>
      </c>
      <c r="B67" s="182">
        <f t="shared" ref="B67:Q67" si="14">IF(B$53=0,"",B$53/B$11)</f>
        <v>0.24174038909629592</v>
      </c>
      <c r="C67" s="182">
        <f t="shared" si="14"/>
        <v>0.24392676879648847</v>
      </c>
      <c r="D67" s="182">
        <f t="shared" si="14"/>
        <v>0.24036427520398929</v>
      </c>
      <c r="E67" s="182">
        <f t="shared" si="14"/>
        <v>0.24401414017761347</v>
      </c>
      <c r="F67" s="182">
        <f t="shared" si="14"/>
        <v>0.23585235269599325</v>
      </c>
      <c r="G67" s="182">
        <f t="shared" si="14"/>
        <v>0.24133149734323384</v>
      </c>
      <c r="H67" s="182">
        <f t="shared" si="14"/>
        <v>0.23540416973951997</v>
      </c>
      <c r="I67" s="182">
        <f t="shared" si="14"/>
        <v>0.23968057893602848</v>
      </c>
      <c r="J67" s="182">
        <f t="shared" si="14"/>
        <v>0.22931139234454379</v>
      </c>
      <c r="K67" s="182">
        <f t="shared" si="14"/>
        <v>0.23885707735405251</v>
      </c>
      <c r="L67" s="182">
        <f t="shared" si="14"/>
        <v>0.2322519961345228</v>
      </c>
      <c r="M67" s="182">
        <f t="shared" si="14"/>
        <v>0.22355201549872561</v>
      </c>
      <c r="N67" s="182">
        <f t="shared" si="14"/>
        <v>0.22202531492754035</v>
      </c>
      <c r="O67" s="182">
        <f t="shared" si="14"/>
        <v>0.22724254521517553</v>
      </c>
      <c r="P67" s="182">
        <f t="shared" si="14"/>
        <v>0.23011327765849324</v>
      </c>
      <c r="Q67" s="182">
        <f t="shared" si="14"/>
        <v>0.23118757292209285</v>
      </c>
    </row>
    <row r="68" spans="1:17" x14ac:dyDescent="0.25">
      <c r="A68" s="108" t="s">
        <v>56</v>
      </c>
      <c r="B68" s="112">
        <f t="shared" ref="B68:Q68" si="15">IF(B$54=0,"",B$54/B$12)</f>
        <v>0.20751171050800199</v>
      </c>
      <c r="C68" s="112">
        <f t="shared" si="15"/>
        <v>0.2087302273338357</v>
      </c>
      <c r="D68" s="112">
        <f t="shared" si="15"/>
        <v>0.20810265338372874</v>
      </c>
      <c r="E68" s="112">
        <f t="shared" si="15"/>
        <v>0.21639610471379048</v>
      </c>
      <c r="F68" s="112">
        <f t="shared" si="15"/>
        <v>0.20805261697483601</v>
      </c>
      <c r="G68" s="112">
        <f t="shared" si="15"/>
        <v>0.21535691088339345</v>
      </c>
      <c r="H68" s="112">
        <f t="shared" si="15"/>
        <v>0.21077396135213086</v>
      </c>
      <c r="I68" s="112">
        <f t="shared" si="15"/>
        <v>0.21000521995564225</v>
      </c>
      <c r="J68" s="112">
        <f t="shared" si="15"/>
        <v>0.189588228188663</v>
      </c>
      <c r="K68" s="112">
        <f t="shared" si="15"/>
        <v>0.19489244981615994</v>
      </c>
      <c r="L68" s="112">
        <f t="shared" si="15"/>
        <v>0.19114135353167661</v>
      </c>
      <c r="M68" s="112">
        <f t="shared" si="15"/>
        <v>0.1779303706760417</v>
      </c>
      <c r="N68" s="112">
        <f t="shared" si="15"/>
        <v>0.17339025932896032</v>
      </c>
      <c r="O68" s="112">
        <f t="shared" si="15"/>
        <v>0.20404975429805189</v>
      </c>
      <c r="P68" s="112">
        <f t="shared" si="15"/>
        <v>0.17413699763885482</v>
      </c>
      <c r="Q68" s="112">
        <f t="shared" si="15"/>
        <v>0.17371771037030612</v>
      </c>
    </row>
    <row r="69" spans="1:17" x14ac:dyDescent="0.25">
      <c r="A69" s="184" t="s">
        <v>103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36</v>
      </c>
      <c r="B70" s="113">
        <f>IF(PPA_ued!B$5=0,"",PPA_ued!B$5/B$10)</f>
        <v>0.15220751240152924</v>
      </c>
      <c r="C70" s="113">
        <f>IF(PPA_ued!C$5=0,"",PPA_ued!C$5/C$10)</f>
        <v>0.15251451657323076</v>
      </c>
      <c r="D70" s="113">
        <f>IF(PPA_ued!D$5=0,"",PPA_ued!D$5/D$10)</f>
        <v>0.15034058569543363</v>
      </c>
      <c r="E70" s="113">
        <f>IF(PPA_ued!E$5=0,"",PPA_ued!E$5/E$10)</f>
        <v>0.15077209772505357</v>
      </c>
      <c r="F70" s="113">
        <f>IF(PPA_ued!F$5=0,"",PPA_ued!F$5/F$10)</f>
        <v>0.14354732166433354</v>
      </c>
      <c r="G70" s="113">
        <f>IF(PPA_ued!G$5=0,"",PPA_ued!G$5/G$10)</f>
        <v>0.14751453269294854</v>
      </c>
      <c r="H70" s="113">
        <f>IF(PPA_ued!H$5=0,"",PPA_ued!H$5/H$10)</f>
        <v>0.14645774804207826</v>
      </c>
      <c r="I70" s="113">
        <f>IF(PPA_ued!I$5=0,"",PPA_ued!I$5/I$10)</f>
        <v>0.15489711826389477</v>
      </c>
      <c r="J70" s="113">
        <f>IF(PPA_ued!J$5=0,"",PPA_ued!J$5/J$10)</f>
        <v>0.15200788146132072</v>
      </c>
      <c r="K70" s="113">
        <f>IF(PPA_ued!K$5=0,"",PPA_ued!K$5/K$10)</f>
        <v>0.15764398201491306</v>
      </c>
      <c r="L70" s="113">
        <f>IF(PPA_ued!L$5=0,"",PPA_ued!L$5/L$10)</f>
        <v>0.15740767772378744</v>
      </c>
      <c r="M70" s="113">
        <f>IF(PPA_ued!M$5=0,"",PPA_ued!M$5/M$10)</f>
        <v>0.15392994162750542</v>
      </c>
      <c r="N70" s="113">
        <f>IF(PPA_ued!N$5=0,"",PPA_ued!N$5/N$10)</f>
        <v>0.15059260960869533</v>
      </c>
      <c r="O70" s="113">
        <f>IF(PPA_ued!O$5=0,"",PPA_ued!O$5/O$10)</f>
        <v>0.1366295164368718</v>
      </c>
      <c r="P70" s="113">
        <f>IF(PPA_ued!P$5=0,"",PPA_ued!P$5/P$10)</f>
        <v>0.15981740843517156</v>
      </c>
      <c r="Q70" s="113">
        <f>IF(PPA_ued!Q$5=0,"",PPA_ued!Q$5/Q$10)</f>
        <v>0.16240167890829244</v>
      </c>
    </row>
    <row r="71" spans="1:17" x14ac:dyDescent="0.25">
      <c r="A71" s="180" t="s">
        <v>57</v>
      </c>
      <c r="B71" s="182">
        <f>IF(PPA_ued!B$31=0,"",PPA_ued!B$31/B$11)</f>
        <v>0.1578699833191064</v>
      </c>
      <c r="C71" s="182">
        <f>IF(PPA_ued!C$31=0,"",PPA_ued!C$31/C$11)</f>
        <v>0.15893840776560955</v>
      </c>
      <c r="D71" s="182">
        <f>IF(PPA_ued!D$31=0,"",PPA_ued!D$31/D$11)</f>
        <v>0.15695600104295848</v>
      </c>
      <c r="E71" s="182">
        <f>IF(PPA_ued!E$31=0,"",PPA_ued!E$31/E$11)</f>
        <v>0.160477295550463</v>
      </c>
      <c r="F71" s="182">
        <f>IF(PPA_ued!F$31=0,"",PPA_ued!F$31/F$11)</f>
        <v>0.15502404343997175</v>
      </c>
      <c r="G71" s="182">
        <f>IF(PPA_ued!G$31=0,"",PPA_ued!G$31/G$11)</f>
        <v>0.16014587970330871</v>
      </c>
      <c r="H71" s="182">
        <f>IF(PPA_ued!H$31=0,"",PPA_ued!H$31/H$11)</f>
        <v>0.1564477446203236</v>
      </c>
      <c r="I71" s="182">
        <f>IF(PPA_ued!I$31=0,"",PPA_ued!I$31/I$11)</f>
        <v>0.16197155115668124</v>
      </c>
      <c r="J71" s="182">
        <f>IF(PPA_ued!J$31=0,"",PPA_ued!J$31/J$11)</f>
        <v>0.15422254343524472</v>
      </c>
      <c r="K71" s="182">
        <f>IF(PPA_ued!K$31=0,"",PPA_ued!K$31/K$11)</f>
        <v>0.15982113825094346</v>
      </c>
      <c r="L71" s="182">
        <f>IF(PPA_ued!L$31=0,"",PPA_ued!L$31/L$11)</f>
        <v>0.15678394120668054</v>
      </c>
      <c r="M71" s="182">
        <f>IF(PPA_ued!M$31=0,"",PPA_ued!M$31/M$11)</f>
        <v>0.15135589087510556</v>
      </c>
      <c r="N71" s="182">
        <f>IF(PPA_ued!N$31=0,"",PPA_ued!N$31/N$11)</f>
        <v>0.15192950671651434</v>
      </c>
      <c r="O71" s="182">
        <f>IF(PPA_ued!O$31=0,"",PPA_ued!O$31/O$11)</f>
        <v>0.15672966880372979</v>
      </c>
      <c r="P71" s="182">
        <f>IF(PPA_ued!P$31=0,"",PPA_ued!P$31/P$11)</f>
        <v>0.15860449740351482</v>
      </c>
      <c r="Q71" s="182">
        <f>IF(PPA_ued!Q$31=0,"",PPA_ued!Q$31/Q$11)</f>
        <v>0.16090019376844178</v>
      </c>
    </row>
    <row r="72" spans="1:17" x14ac:dyDescent="0.25">
      <c r="A72" s="108" t="s">
        <v>56</v>
      </c>
      <c r="B72" s="112">
        <f>IF(PPA_ued!B$81=0,"",PPA_ued!B$81/B$12)</f>
        <v>0.11349061473991916</v>
      </c>
      <c r="C72" s="112">
        <f>IF(PPA_ued!C$81=0,"",PPA_ued!C$81/C$12)</f>
        <v>0.11434088504985478</v>
      </c>
      <c r="D72" s="112">
        <f>IF(PPA_ued!D$81=0,"",PPA_ued!D$81/D$12)</f>
        <v>0.11377327149778677</v>
      </c>
      <c r="E72" s="112">
        <f>IF(PPA_ued!E$81=0,"",PPA_ued!E$81/E$12)</f>
        <v>0.11840735450185259</v>
      </c>
      <c r="F72" s="112">
        <f>IF(PPA_ued!F$81=0,"",PPA_ued!F$81/F$12)</f>
        <v>0.114721364093246</v>
      </c>
      <c r="G72" s="112">
        <f>IF(PPA_ued!G$81=0,"",PPA_ued!G$81/G$12)</f>
        <v>0.12003049493937044</v>
      </c>
      <c r="H72" s="112">
        <f>IF(PPA_ued!H$81=0,"",PPA_ued!H$81/H$12)</f>
        <v>0.11885949304696963</v>
      </c>
      <c r="I72" s="112">
        <f>IF(PPA_ued!I$81=0,"",PPA_ued!I$81/I$12)</f>
        <v>0.11967622028029123</v>
      </c>
      <c r="J72" s="112">
        <f>IF(PPA_ued!J$81=0,"",PPA_ued!J$81/J$12)</f>
        <v>0.10978095158384354</v>
      </c>
      <c r="K72" s="112">
        <f>IF(PPA_ued!K$81=0,"",PPA_ued!K$81/K$12)</f>
        <v>0.11290163198521896</v>
      </c>
      <c r="L72" s="112">
        <f>IF(PPA_ued!L$81=0,"",PPA_ued!L$81/L$12)</f>
        <v>0.1116935406511597</v>
      </c>
      <c r="M72" s="112">
        <f>IF(PPA_ued!M$81=0,"",PPA_ued!M$81/M$12)</f>
        <v>0.10517693690282336</v>
      </c>
      <c r="N72" s="112">
        <f>IF(PPA_ued!N$81=0,"",PPA_ued!N$81/N$12)</f>
        <v>0.10369018996351392</v>
      </c>
      <c r="O72" s="112">
        <f>IF(PPA_ued!O$81=0,"",PPA_ued!O$81/O$12)</f>
        <v>0.12240520336610669</v>
      </c>
      <c r="P72" s="112">
        <f>IF(PPA_ued!P$81=0,"",PPA_ued!P$81/P$12)</f>
        <v>0.10891812083922084</v>
      </c>
      <c r="Q72" s="112">
        <f>IF(PPA_ued!Q$81=0,"",PPA_ued!Q$81/Q$12)</f>
        <v>0.11098535554838523</v>
      </c>
    </row>
    <row r="73" spans="1:17" x14ac:dyDescent="0.25">
      <c r="A73" s="39" t="s">
        <v>61</v>
      </c>
      <c r="B73" s="111">
        <f t="shared" ref="B73:Q73" si="16">IF(B$51=0,"",B$56/B$51)</f>
        <v>1.0494174001588701</v>
      </c>
      <c r="C73" s="111">
        <f t="shared" si="16"/>
        <v>1.0252815322034377</v>
      </c>
      <c r="D73" s="111">
        <f t="shared" si="16"/>
        <v>1.0136308655900779</v>
      </c>
      <c r="E73" s="111">
        <f t="shared" si="16"/>
        <v>1.0218386480561332</v>
      </c>
      <c r="F73" s="111">
        <f t="shared" si="16"/>
        <v>0.90666672396093539</v>
      </c>
      <c r="G73" s="111">
        <f t="shared" si="16"/>
        <v>0.91243998935783255</v>
      </c>
      <c r="H73" s="111">
        <f t="shared" si="16"/>
        <v>0.87062246701413593</v>
      </c>
      <c r="I73" s="111">
        <f t="shared" si="16"/>
        <v>0.83156348473241626</v>
      </c>
      <c r="J73" s="111">
        <f t="shared" si="16"/>
        <v>0.8027426064828167</v>
      </c>
      <c r="K73" s="111">
        <f t="shared" si="16"/>
        <v>0.8009940545291373</v>
      </c>
      <c r="L73" s="111">
        <f t="shared" si="16"/>
        <v>0.77932861538520215</v>
      </c>
      <c r="M73" s="111">
        <f t="shared" si="16"/>
        <v>0.72592076452472576</v>
      </c>
      <c r="N73" s="111">
        <f t="shared" si="16"/>
        <v>0.7321567754485111</v>
      </c>
      <c r="O73" s="111">
        <f t="shared" si="16"/>
        <v>0.74573782360180485</v>
      </c>
      <c r="P73" s="111">
        <f t="shared" si="16"/>
        <v>0.72551072787653559</v>
      </c>
      <c r="Q73" s="111">
        <f t="shared" si="16"/>
        <v>0.70495286380731226</v>
      </c>
    </row>
    <row r="74" spans="1:17" x14ac:dyDescent="0.25">
      <c r="A74" s="110" t="s">
        <v>36</v>
      </c>
      <c r="B74" s="109">
        <f t="shared" ref="B74:Q74" si="17">IF(B$52=0,"",B$57/B$52)</f>
        <v>0.19395792966648404</v>
      </c>
      <c r="C74" s="109">
        <f t="shared" si="17"/>
        <v>0.14075197390189129</v>
      </c>
      <c r="D74" s="109">
        <f t="shared" si="17"/>
        <v>0.13911019252224985</v>
      </c>
      <c r="E74" s="109">
        <f t="shared" si="17"/>
        <v>0.16057293532254646</v>
      </c>
      <c r="F74" s="109">
        <f t="shared" si="17"/>
        <v>8.1534490525497161E-2</v>
      </c>
      <c r="G74" s="109">
        <f t="shared" si="17"/>
        <v>9.8234485185958856E-2</v>
      </c>
      <c r="H74" s="109">
        <f t="shared" si="17"/>
        <v>5.8307537513302983E-2</v>
      </c>
      <c r="I74" s="109">
        <f t="shared" si="17"/>
        <v>6.1214239224467032E-2</v>
      </c>
      <c r="J74" s="109">
        <f t="shared" si="17"/>
        <v>3.7187232191209854E-2</v>
      </c>
      <c r="K74" s="109">
        <f t="shared" si="17"/>
        <v>4.9857309586520945E-2</v>
      </c>
      <c r="L74" s="109">
        <f t="shared" si="17"/>
        <v>3.4426122880421697E-2</v>
      </c>
      <c r="M74" s="109">
        <f t="shared" si="17"/>
        <v>2.8981362577824906E-2</v>
      </c>
      <c r="N74" s="109">
        <f t="shared" si="17"/>
        <v>3.5602845151624568E-2</v>
      </c>
      <c r="O74" s="109">
        <f t="shared" si="17"/>
        <v>6.3376392686181282E-2</v>
      </c>
      <c r="P74" s="109">
        <f t="shared" si="17"/>
        <v>6.3772341156899198E-2</v>
      </c>
      <c r="Q74" s="109">
        <f t="shared" si="17"/>
        <v>4.3049261538238674E-2</v>
      </c>
    </row>
    <row r="75" spans="1:17" x14ac:dyDescent="0.25">
      <c r="A75" s="180" t="s">
        <v>57</v>
      </c>
      <c r="B75" s="178">
        <f t="shared" ref="B75:Q75" si="18">IF(B$53=0,"",B$58/B$53)</f>
        <v>1.5659066557278749</v>
      </c>
      <c r="C75" s="178">
        <f t="shared" si="18"/>
        <v>1.5397564863454356</v>
      </c>
      <c r="D75" s="178">
        <f t="shared" si="18"/>
        <v>1.5197011528976507</v>
      </c>
      <c r="E75" s="178">
        <f t="shared" si="18"/>
        <v>1.5139393182926089</v>
      </c>
      <c r="F75" s="178">
        <f t="shared" si="18"/>
        <v>1.3592561768714904</v>
      </c>
      <c r="G75" s="178">
        <f t="shared" si="18"/>
        <v>1.3490459000868322</v>
      </c>
      <c r="H75" s="178">
        <f t="shared" si="18"/>
        <v>1.314509280617659</v>
      </c>
      <c r="I75" s="178">
        <f t="shared" si="18"/>
        <v>1.2635600184240263</v>
      </c>
      <c r="J75" s="178">
        <f t="shared" si="18"/>
        <v>1.2368730681855966</v>
      </c>
      <c r="K75" s="178">
        <f t="shared" si="18"/>
        <v>1.2140503838389007</v>
      </c>
      <c r="L75" s="178">
        <f t="shared" si="18"/>
        <v>1.1913328215742149</v>
      </c>
      <c r="M75" s="178">
        <f t="shared" si="18"/>
        <v>1.1192475644180981</v>
      </c>
      <c r="N75" s="178">
        <f t="shared" si="18"/>
        <v>1.1459617029908957</v>
      </c>
      <c r="O75" s="178">
        <f t="shared" si="18"/>
        <v>1.1755953074155816</v>
      </c>
      <c r="P75" s="178">
        <f t="shared" si="18"/>
        <v>1.0960219621297802</v>
      </c>
      <c r="Q75" s="178">
        <f t="shared" si="18"/>
        <v>1.0716164296601531</v>
      </c>
    </row>
    <row r="76" spans="1:17" x14ac:dyDescent="0.25">
      <c r="A76" s="108" t="s">
        <v>56</v>
      </c>
      <c r="B76" s="107">
        <f t="shared" ref="B76:Q76" si="19">IF(B$54=0,"",B$59/B$54)</f>
        <v>0.2678474800520193</v>
      </c>
      <c r="C76" s="107">
        <f t="shared" si="19"/>
        <v>0.26518342319802246</v>
      </c>
      <c r="D76" s="107">
        <f t="shared" si="19"/>
        <v>0.26820148074811828</v>
      </c>
      <c r="E76" s="107">
        <f t="shared" si="19"/>
        <v>0.27302396666877282</v>
      </c>
      <c r="F76" s="107">
        <f t="shared" si="19"/>
        <v>0.24844568527303879</v>
      </c>
      <c r="G76" s="107">
        <f t="shared" si="19"/>
        <v>0.2478315363968927</v>
      </c>
      <c r="H76" s="107">
        <f t="shared" si="19"/>
        <v>0.2361977859662116</v>
      </c>
      <c r="I76" s="107">
        <f t="shared" si="19"/>
        <v>0.23277455344611009</v>
      </c>
      <c r="J76" s="107">
        <f t="shared" si="19"/>
        <v>0.22382044849180166</v>
      </c>
      <c r="K76" s="107">
        <f t="shared" si="19"/>
        <v>0.22925315987222106</v>
      </c>
      <c r="L76" s="107">
        <f t="shared" si="19"/>
        <v>0.23775844855539408</v>
      </c>
      <c r="M76" s="107">
        <f t="shared" si="19"/>
        <v>0.21909477191312038</v>
      </c>
      <c r="N76" s="107">
        <f t="shared" si="19"/>
        <v>0.22582258131941926</v>
      </c>
      <c r="O76" s="107">
        <f t="shared" si="19"/>
        <v>0.22887173739558039</v>
      </c>
      <c r="P76" s="107">
        <f t="shared" si="19"/>
        <v>0.22841080725310015</v>
      </c>
      <c r="Q76" s="107">
        <f t="shared" si="19"/>
        <v>0.22872460870060835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128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36</v>
      </c>
      <c r="B5" s="96">
        <v>11634.541961801442</v>
      </c>
      <c r="C5" s="96">
        <v>11145.128774202667</v>
      </c>
      <c r="D5" s="96">
        <v>11284.768798974741</v>
      </c>
      <c r="E5" s="96">
        <v>11594.144626817777</v>
      </c>
      <c r="F5" s="96">
        <v>11371.146452556284</v>
      </c>
      <c r="G5" s="96">
        <v>11378.228040935359</v>
      </c>
      <c r="H5" s="96">
        <v>11835.31659718744</v>
      </c>
      <c r="I5" s="96">
        <v>12421.109411619649</v>
      </c>
      <c r="J5" s="96">
        <v>11705.663050055153</v>
      </c>
      <c r="K5" s="96">
        <v>10574.408632793433</v>
      </c>
      <c r="L5" s="96">
        <v>11237.204854966098</v>
      </c>
      <c r="M5" s="96">
        <v>11037.64808075106</v>
      </c>
      <c r="N5" s="96">
        <v>11431.03958603958</v>
      </c>
      <c r="O5" s="96">
        <v>11980.10401658859</v>
      </c>
      <c r="P5" s="96">
        <v>10954.796865059319</v>
      </c>
      <c r="Q5" s="96">
        <v>10902.750466038966</v>
      </c>
    </row>
    <row r="6" spans="1:17" x14ac:dyDescent="0.25">
      <c r="A6" s="132" t="s">
        <v>84</v>
      </c>
      <c r="B6" s="160">
        <v>58.640468441665085</v>
      </c>
      <c r="C6" s="160">
        <v>56.067491799292704</v>
      </c>
      <c r="D6" s="160">
        <v>56.746090914575269</v>
      </c>
      <c r="E6" s="160">
        <v>58.629244452456014</v>
      </c>
      <c r="F6" s="160">
        <v>57.490067849194396</v>
      </c>
      <c r="G6" s="160">
        <v>57.472440614851472</v>
      </c>
      <c r="H6" s="160">
        <v>59.595000554367758</v>
      </c>
      <c r="I6" s="160">
        <v>62.513288601257834</v>
      </c>
      <c r="J6" s="160">
        <v>58.77645662549844</v>
      </c>
      <c r="K6" s="160">
        <v>52.947665065526252</v>
      </c>
      <c r="L6" s="160">
        <v>55.958942628233238</v>
      </c>
      <c r="M6" s="160">
        <v>55.02080118868885</v>
      </c>
      <c r="N6" s="160">
        <v>57.324179206781317</v>
      </c>
      <c r="O6" s="160">
        <v>59.83439330130863</v>
      </c>
      <c r="P6" s="160">
        <v>54.778862135870583</v>
      </c>
      <c r="Q6" s="160">
        <v>54.34140870675634</v>
      </c>
    </row>
    <row r="7" spans="1:17" x14ac:dyDescent="0.25">
      <c r="A7" s="76" t="s">
        <v>83</v>
      </c>
      <c r="B7" s="159">
        <v>82.096655818331101</v>
      </c>
      <c r="C7" s="159">
        <v>78.494488519009806</v>
      </c>
      <c r="D7" s="159">
        <v>79.444527280405367</v>
      </c>
      <c r="E7" s="159">
        <v>82.080942233438435</v>
      </c>
      <c r="F7" s="159">
        <v>80.486094988872154</v>
      </c>
      <c r="G7" s="159">
        <v>80.461416860792056</v>
      </c>
      <c r="H7" s="159">
        <v>83.433000776114866</v>
      </c>
      <c r="I7" s="159">
        <v>87.51860404176098</v>
      </c>
      <c r="J7" s="159">
        <v>82.287039275697808</v>
      </c>
      <c r="K7" s="159">
        <v>74.126731091736744</v>
      </c>
      <c r="L7" s="159">
        <v>78.342519679526518</v>
      </c>
      <c r="M7" s="159">
        <v>77.029121664164379</v>
      </c>
      <c r="N7" s="159">
        <v>80.253850889493862</v>
      </c>
      <c r="O7" s="159">
        <v>83.768150621832092</v>
      </c>
      <c r="P7" s="159">
        <v>76.690406990218833</v>
      </c>
      <c r="Q7" s="159">
        <v>76.077972189458876</v>
      </c>
    </row>
    <row r="8" spans="1:17" x14ac:dyDescent="0.25">
      <c r="A8" s="76" t="s">
        <v>82</v>
      </c>
      <c r="B8" s="159">
        <v>469.12374753332068</v>
      </c>
      <c r="C8" s="159">
        <v>448.53993439434163</v>
      </c>
      <c r="D8" s="159">
        <v>453.96872731660216</v>
      </c>
      <c r="E8" s="159">
        <v>469.03395561964811</v>
      </c>
      <c r="F8" s="159">
        <v>459.92054279355517</v>
      </c>
      <c r="G8" s="159">
        <v>459.77952491881177</v>
      </c>
      <c r="H8" s="159">
        <v>476.76000443494206</v>
      </c>
      <c r="I8" s="159">
        <v>500.10630881006267</v>
      </c>
      <c r="J8" s="159">
        <v>470.21165300398752</v>
      </c>
      <c r="K8" s="159">
        <v>423.58132052421001</v>
      </c>
      <c r="L8" s="159">
        <v>447.67154102586591</v>
      </c>
      <c r="M8" s="159">
        <v>440.1664095095108</v>
      </c>
      <c r="N8" s="159">
        <v>458.59343365425053</v>
      </c>
      <c r="O8" s="159">
        <v>478.67514641046904</v>
      </c>
      <c r="P8" s="159">
        <v>438.23089708696466</v>
      </c>
      <c r="Q8" s="159">
        <v>434.73126965405072</v>
      </c>
    </row>
    <row r="9" spans="1:17" x14ac:dyDescent="0.25">
      <c r="A9" s="76" t="s">
        <v>81</v>
      </c>
      <c r="B9" s="159">
        <v>234.56187376666034</v>
      </c>
      <c r="C9" s="159">
        <v>224.26996719717081</v>
      </c>
      <c r="D9" s="159">
        <v>226.98436365830108</v>
      </c>
      <c r="E9" s="159">
        <v>234.51697780982406</v>
      </c>
      <c r="F9" s="159">
        <v>229.96027139677759</v>
      </c>
      <c r="G9" s="159">
        <v>229.88976245940589</v>
      </c>
      <c r="H9" s="159">
        <v>238.38000221747103</v>
      </c>
      <c r="I9" s="159">
        <v>250.05315440503134</v>
      </c>
      <c r="J9" s="159">
        <v>235.10582650199376</v>
      </c>
      <c r="K9" s="159">
        <v>211.79066026210501</v>
      </c>
      <c r="L9" s="159">
        <v>223.83577051293295</v>
      </c>
      <c r="M9" s="159">
        <v>220.0832047547554</v>
      </c>
      <c r="N9" s="159">
        <v>229.29671682712527</v>
      </c>
      <c r="O9" s="159">
        <v>239.33757320523452</v>
      </c>
      <c r="P9" s="159">
        <v>219.11544854348233</v>
      </c>
      <c r="Q9" s="159">
        <v>217.36563482702536</v>
      </c>
    </row>
    <row r="10" spans="1:17" x14ac:dyDescent="0.25">
      <c r="A10" s="129" t="s">
        <v>80</v>
      </c>
      <c r="B10" s="158">
        <v>140.73712425999619</v>
      </c>
      <c r="C10" s="158">
        <v>134.56198031830246</v>
      </c>
      <c r="D10" s="158">
        <v>136.19061819498063</v>
      </c>
      <c r="E10" s="158">
        <v>140.71018668589443</v>
      </c>
      <c r="F10" s="158">
        <v>137.97616283806656</v>
      </c>
      <c r="G10" s="158">
        <v>137.93385747564349</v>
      </c>
      <c r="H10" s="158">
        <v>143.0280013304826</v>
      </c>
      <c r="I10" s="158">
        <v>150.03189264301884</v>
      </c>
      <c r="J10" s="158">
        <v>141.06349590119629</v>
      </c>
      <c r="K10" s="158">
        <v>127.074396157263</v>
      </c>
      <c r="L10" s="158">
        <v>134.30146230775981</v>
      </c>
      <c r="M10" s="158">
        <v>132.0499228528532</v>
      </c>
      <c r="N10" s="158">
        <v>137.57803009627514</v>
      </c>
      <c r="O10" s="158">
        <v>143.6025439231407</v>
      </c>
      <c r="P10" s="158">
        <v>131.46926912608939</v>
      </c>
      <c r="Q10" s="158">
        <v>130.41938089621522</v>
      </c>
    </row>
    <row r="11" spans="1:17" x14ac:dyDescent="0.25">
      <c r="A11" s="92" t="s">
        <v>126</v>
      </c>
      <c r="B11" s="91">
        <v>1.8777052182216922</v>
      </c>
      <c r="C11" s="91">
        <v>1.4461081477654421</v>
      </c>
      <c r="D11" s="91">
        <v>1.085592628111564</v>
      </c>
      <c r="E11" s="91">
        <v>1.6207866456679736</v>
      </c>
      <c r="F11" s="91">
        <v>1.442156719968934</v>
      </c>
      <c r="G11" s="91">
        <v>1.4960331756034615</v>
      </c>
      <c r="H11" s="91">
        <v>1.3254322870770419</v>
      </c>
      <c r="I11" s="91">
        <v>1.3719807170066181</v>
      </c>
      <c r="J11" s="91">
        <v>1.1965421345781704</v>
      </c>
      <c r="K11" s="91">
        <v>1.0447954374834534</v>
      </c>
      <c r="L11" s="91">
        <v>1.0943515061955473</v>
      </c>
      <c r="M11" s="91">
        <v>0.88422097512092113</v>
      </c>
      <c r="N11" s="91">
        <v>0.74991611293812699</v>
      </c>
      <c r="O11" s="91">
        <v>0.92020374537217198</v>
      </c>
      <c r="P11" s="91">
        <v>0.71834193674878233</v>
      </c>
      <c r="Q11" s="91">
        <v>1.1731454363666693</v>
      </c>
    </row>
    <row r="12" spans="1:17" x14ac:dyDescent="0.25">
      <c r="A12" s="92" t="s">
        <v>27</v>
      </c>
      <c r="B12" s="91">
        <v>36.17818628736994</v>
      </c>
      <c r="C12" s="91">
        <v>34.069816319569583</v>
      </c>
      <c r="D12" s="91">
        <v>34.744612575404773</v>
      </c>
      <c r="E12" s="91">
        <v>38.718527780152854</v>
      </c>
      <c r="F12" s="91">
        <v>34.499964047965229</v>
      </c>
      <c r="G12" s="91">
        <v>35.761005095405991</v>
      </c>
      <c r="H12" s="91">
        <v>34.718440116509512</v>
      </c>
      <c r="I12" s="91">
        <v>36.23168000502524</v>
      </c>
      <c r="J12" s="91">
        <v>34.188495639178598</v>
      </c>
      <c r="K12" s="91">
        <v>31.018417257443186</v>
      </c>
      <c r="L12" s="91">
        <v>33.251894997771444</v>
      </c>
      <c r="M12" s="91">
        <v>32.007176147318525</v>
      </c>
      <c r="N12" s="91">
        <v>35.730900693753696</v>
      </c>
      <c r="O12" s="91">
        <v>35.53205019858764</v>
      </c>
      <c r="P12" s="91">
        <v>33.930338042552783</v>
      </c>
      <c r="Q12" s="91">
        <v>32.570755417880768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3.928967420631941E-3</v>
      </c>
      <c r="M13" s="91">
        <v>4.0584634534609632E-3</v>
      </c>
      <c r="N13" s="91">
        <v>4.0685678815579997E-3</v>
      </c>
      <c r="O13" s="91">
        <v>3.9274657903800511E-3</v>
      </c>
      <c r="P13" s="91">
        <v>3.6753829500547792E-3</v>
      </c>
      <c r="Q13" s="91">
        <v>3.1183479144098187E-3</v>
      </c>
    </row>
    <row r="14" spans="1:17" x14ac:dyDescent="0.25">
      <c r="A14" s="92" t="s">
        <v>22</v>
      </c>
      <c r="B14" s="157">
        <v>102.68123275440459</v>
      </c>
      <c r="C14" s="157">
        <v>99.046055850967463</v>
      </c>
      <c r="D14" s="157">
        <v>100.3604129914643</v>
      </c>
      <c r="E14" s="157">
        <v>100.37087226007363</v>
      </c>
      <c r="F14" s="157">
        <v>102.03404207013237</v>
      </c>
      <c r="G14" s="157">
        <v>100.67681920463404</v>
      </c>
      <c r="H14" s="157">
        <v>106.98412892689606</v>
      </c>
      <c r="I14" s="157">
        <v>112.42823192098696</v>
      </c>
      <c r="J14" s="157">
        <v>105.67845812743951</v>
      </c>
      <c r="K14" s="157">
        <v>95.011183462336362</v>
      </c>
      <c r="L14" s="157">
        <v>99.951286836372162</v>
      </c>
      <c r="M14" s="157">
        <v>99.15446726696031</v>
      </c>
      <c r="N14" s="157">
        <v>101.09314472170179</v>
      </c>
      <c r="O14" s="157">
        <v>107.14636251339056</v>
      </c>
      <c r="P14" s="157">
        <v>96.816913763837789</v>
      </c>
      <c r="Q14" s="157">
        <v>96.672361694053379</v>
      </c>
    </row>
    <row r="15" spans="1:17" x14ac:dyDescent="0.25">
      <c r="A15" s="156" t="s">
        <v>242</v>
      </c>
      <c r="B15" s="155">
        <v>329.46914393081801</v>
      </c>
      <c r="C15" s="155">
        <v>332.1991202476201</v>
      </c>
      <c r="D15" s="155">
        <v>335.16889948729033</v>
      </c>
      <c r="E15" s="155">
        <v>338.48967584478976</v>
      </c>
      <c r="F15" s="155">
        <v>356.15513041365705</v>
      </c>
      <c r="G15" s="155">
        <v>347.34157226993085</v>
      </c>
      <c r="H15" s="155">
        <v>364.87694353427895</v>
      </c>
      <c r="I15" s="155">
        <v>369.94682776316125</v>
      </c>
      <c r="J15" s="155">
        <v>349.22079805461755</v>
      </c>
      <c r="K15" s="155">
        <v>307.80261043514639</v>
      </c>
      <c r="L15" s="155">
        <v>322.57375732458712</v>
      </c>
      <c r="M15" s="155">
        <v>318.74508488973737</v>
      </c>
      <c r="N15" s="155">
        <v>324.32207883365078</v>
      </c>
      <c r="O15" s="155">
        <v>327.19144507622286</v>
      </c>
      <c r="P15" s="155">
        <v>307.19052219251665</v>
      </c>
      <c r="Q15" s="155">
        <v>297.9532156869268</v>
      </c>
    </row>
    <row r="16" spans="1:17" x14ac:dyDescent="0.25">
      <c r="A16" s="156" t="s">
        <v>241</v>
      </c>
      <c r="B16" s="206">
        <v>9587.759294871059</v>
      </c>
      <c r="C16" s="206">
        <v>9132.7755245099979</v>
      </c>
      <c r="D16" s="206">
        <v>9251.4457954841673</v>
      </c>
      <c r="E16" s="206">
        <v>9518.4843645166402</v>
      </c>
      <c r="F16" s="206">
        <v>9257.7023369124836</v>
      </c>
      <c r="G16" s="206">
        <v>9293.4793057360803</v>
      </c>
      <c r="H16" s="206">
        <v>9658.4059920413929</v>
      </c>
      <c r="I16" s="206">
        <v>10178.835273659448</v>
      </c>
      <c r="J16" s="206">
        <v>9592.9515627930159</v>
      </c>
      <c r="K16" s="206">
        <v>8693.0794482904585</v>
      </c>
      <c r="L16" s="206">
        <v>9257.6902896547763</v>
      </c>
      <c r="M16" s="206">
        <v>9086.2311250252696</v>
      </c>
      <c r="N16" s="206">
        <v>9422.9555657905639</v>
      </c>
      <c r="O16" s="206">
        <v>9920.6026638810017</v>
      </c>
      <c r="P16" s="206">
        <v>9044.6758541119234</v>
      </c>
      <c r="Q16" s="206">
        <v>9029.7433269964749</v>
      </c>
    </row>
    <row r="17" spans="1:17" x14ac:dyDescent="0.25">
      <c r="A17" s="152" t="s">
        <v>250</v>
      </c>
      <c r="B17" s="264">
        <v>7165.4744004706117</v>
      </c>
      <c r="C17" s="264">
        <v>6703.8465694290244</v>
      </c>
      <c r="D17" s="264">
        <v>6805.8487921333108</v>
      </c>
      <c r="E17" s="264">
        <v>7032.1840796990409</v>
      </c>
      <c r="F17" s="264">
        <v>6685.1322535470308</v>
      </c>
      <c r="G17" s="264">
        <v>6757.7346106839668</v>
      </c>
      <c r="H17" s="264">
        <v>7018.281855231794</v>
      </c>
      <c r="I17" s="264">
        <v>7489.2265037226161</v>
      </c>
      <c r="J17" s="264">
        <v>7059.8210655214289</v>
      </c>
      <c r="K17" s="264">
        <v>6477.0329209493184</v>
      </c>
      <c r="L17" s="264">
        <v>6951.0301229088682</v>
      </c>
      <c r="M17" s="264">
        <v>6804.8327570679894</v>
      </c>
      <c r="N17" s="264">
        <v>7074.4125484528458</v>
      </c>
      <c r="O17" s="264">
        <v>7556.447811330444</v>
      </c>
      <c r="P17" s="264">
        <v>6840.5860962813358</v>
      </c>
      <c r="Q17" s="264">
        <v>6893.2243675468744</v>
      </c>
    </row>
    <row r="18" spans="1:17" x14ac:dyDescent="0.25">
      <c r="A18" s="150" t="s">
        <v>34</v>
      </c>
      <c r="B18" s="87">
        <v>314.45077999836741</v>
      </c>
      <c r="C18" s="87">
        <v>269.05540163326003</v>
      </c>
      <c r="D18" s="87">
        <v>256.04923286073341</v>
      </c>
      <c r="E18" s="87">
        <v>132.96454979994371</v>
      </c>
      <c r="F18" s="87">
        <v>62.036227673583255</v>
      </c>
      <c r="G18" s="87">
        <v>51.465768711946055</v>
      </c>
      <c r="H18" s="87">
        <v>44.677385554083713</v>
      </c>
      <c r="I18" s="87">
        <v>43.921398800140366</v>
      </c>
      <c r="J18" s="87">
        <v>42.499239160680787</v>
      </c>
      <c r="K18" s="87">
        <v>39.043298408724745</v>
      </c>
      <c r="L18" s="87">
        <v>23.599752652307615</v>
      </c>
      <c r="M18" s="87">
        <v>22.711060299368558</v>
      </c>
      <c r="N18" s="87">
        <v>20.066965197314012</v>
      </c>
      <c r="O18" s="87">
        <v>41.23034013702749</v>
      </c>
      <c r="P18" s="87">
        <v>24.166847342629918</v>
      </c>
      <c r="Q18" s="87">
        <v>24.986603856932046</v>
      </c>
    </row>
    <row r="19" spans="1:17" x14ac:dyDescent="0.25">
      <c r="A19" s="150" t="s">
        <v>32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31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0.90773003230369431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0.44147057459807221</v>
      </c>
      <c r="P20" s="87">
        <v>1.1400381215166999</v>
      </c>
      <c r="Q20" s="87">
        <v>0</v>
      </c>
    </row>
    <row r="21" spans="1:17" x14ac:dyDescent="0.25">
      <c r="A21" s="150" t="s">
        <v>126</v>
      </c>
      <c r="B21" s="87">
        <v>0</v>
      </c>
      <c r="C21" s="87">
        <v>9.7858830156467166E-2</v>
      </c>
      <c r="D21" s="87">
        <v>2.354645969512234E-2</v>
      </c>
      <c r="E21" s="87">
        <v>2.2269711450061429</v>
      </c>
      <c r="F21" s="87">
        <v>0.49349869952990705</v>
      </c>
      <c r="G21" s="87">
        <v>2.9484144923491793</v>
      </c>
      <c r="H21" s="87">
        <v>0.63885933654462013</v>
      </c>
      <c r="I21" s="87">
        <v>0.72147061757070818</v>
      </c>
      <c r="J21" s="87">
        <v>0.76950399962688953</v>
      </c>
      <c r="K21" s="87">
        <v>0.77690633108386065</v>
      </c>
      <c r="L21" s="87">
        <v>0.7621875674362546</v>
      </c>
      <c r="M21" s="87">
        <v>0</v>
      </c>
      <c r="N21" s="87">
        <v>0</v>
      </c>
      <c r="O21" s="87">
        <v>1.0291290166375477</v>
      </c>
      <c r="P21" s="87">
        <v>2.5544780278791404</v>
      </c>
      <c r="Q21" s="87">
        <v>0</v>
      </c>
    </row>
    <row r="22" spans="1:17" x14ac:dyDescent="0.25">
      <c r="A22" s="150" t="s">
        <v>30</v>
      </c>
      <c r="B22" s="87">
        <v>233.710814044004</v>
      </c>
      <c r="C22" s="87">
        <v>83.854327818099435</v>
      </c>
      <c r="D22" s="87">
        <v>97.160145836169931</v>
      </c>
      <c r="E22" s="87">
        <v>258.40559512052971</v>
      </c>
      <c r="F22" s="87">
        <v>70.724766370886371</v>
      </c>
      <c r="G22" s="87">
        <v>94.582988421235953</v>
      </c>
      <c r="H22" s="87">
        <v>0</v>
      </c>
      <c r="I22" s="87">
        <v>3.7400889656847411</v>
      </c>
      <c r="J22" s="87">
        <v>2.9501622333229212</v>
      </c>
      <c r="K22" s="87">
        <v>9.0994240517492688</v>
      </c>
      <c r="L22" s="87">
        <v>0.53215041258042284</v>
      </c>
      <c r="M22" s="87">
        <v>1.8537623736234499</v>
      </c>
      <c r="N22" s="87">
        <v>14.463962051581575</v>
      </c>
      <c r="O22" s="87">
        <v>41.59347318337641</v>
      </c>
      <c r="P22" s="87">
        <v>28.661440330976813</v>
      </c>
      <c r="Q22" s="87">
        <v>1.4593934994608038</v>
      </c>
    </row>
    <row r="23" spans="1:17" x14ac:dyDescent="0.25">
      <c r="A23" s="150" t="s">
        <v>29</v>
      </c>
      <c r="B23" s="87">
        <v>0</v>
      </c>
      <c r="C23" s="87">
        <v>1.1067199999999999</v>
      </c>
      <c r="D23" s="87">
        <v>0</v>
      </c>
      <c r="E23" s="87">
        <v>3.1991199999999544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27</v>
      </c>
      <c r="B24" s="87">
        <v>0</v>
      </c>
      <c r="C24" s="87">
        <v>3.1113999265465586</v>
      </c>
      <c r="D24" s="87">
        <v>1.0911146556347926</v>
      </c>
      <c r="E24" s="87">
        <v>8.1817759859399253</v>
      </c>
      <c r="F24" s="87">
        <v>8.9998916725088183</v>
      </c>
      <c r="G24" s="87">
        <v>40.799635568403268</v>
      </c>
      <c r="H24" s="87">
        <v>11.468132691373768</v>
      </c>
      <c r="I24" s="87">
        <v>14.082582743134985</v>
      </c>
      <c r="J24" s="87">
        <v>14.720070440383466</v>
      </c>
      <c r="K24" s="87">
        <v>16.619154227849567</v>
      </c>
      <c r="L24" s="87">
        <v>21.893568121838591</v>
      </c>
      <c r="M24" s="87">
        <v>21.785896969674457</v>
      </c>
      <c r="N24" s="87">
        <v>20.230132685602822</v>
      </c>
      <c r="O24" s="87">
        <v>50.75769871981803</v>
      </c>
      <c r="P24" s="87">
        <v>73.874840980476179</v>
      </c>
      <c r="Q24" s="87">
        <v>17.403699610446527</v>
      </c>
    </row>
    <row r="25" spans="1:17" x14ac:dyDescent="0.25">
      <c r="A25" s="150" t="s">
        <v>26</v>
      </c>
      <c r="B25" s="87">
        <v>24.218270787952317</v>
      </c>
      <c r="C25" s="87">
        <v>21.608080000000001</v>
      </c>
      <c r="D25" s="87">
        <v>20.505669999999999</v>
      </c>
      <c r="E25" s="87">
        <v>0</v>
      </c>
      <c r="F25" s="87">
        <v>0</v>
      </c>
      <c r="G25" s="87">
        <v>2.3866173905153703E-2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87</v>
      </c>
      <c r="B26" s="87">
        <v>6539.7602452268266</v>
      </c>
      <c r="C26" s="87">
        <v>6275.058548702953</v>
      </c>
      <c r="D26" s="87">
        <v>6413.5542940067198</v>
      </c>
      <c r="E26" s="87">
        <v>6607.3331861276238</v>
      </c>
      <c r="F26" s="87">
        <v>6434.1970080215888</v>
      </c>
      <c r="G26" s="87">
        <v>6477.9803445002226</v>
      </c>
      <c r="H26" s="87">
        <v>6872.6546508852907</v>
      </c>
      <c r="I26" s="87">
        <v>7344.673214211547</v>
      </c>
      <c r="J26" s="87">
        <v>6922.4806550883432</v>
      </c>
      <c r="K26" s="87">
        <v>6350.2840863533575</v>
      </c>
      <c r="L26" s="87">
        <v>6845.3144895598898</v>
      </c>
      <c r="M26" s="87">
        <v>6712.3291110453947</v>
      </c>
      <c r="N26" s="87">
        <v>6917.295603149033</v>
      </c>
      <c r="O26" s="87">
        <v>7378.8751347333655</v>
      </c>
      <c r="P26" s="87">
        <v>6658.6772052450597</v>
      </c>
      <c r="Q26" s="87">
        <v>6793.1483621707584</v>
      </c>
    </row>
    <row r="27" spans="1:17" x14ac:dyDescent="0.25">
      <c r="A27" s="150" t="s">
        <v>23</v>
      </c>
      <c r="B27" s="87">
        <v>53.334290413463521</v>
      </c>
      <c r="C27" s="87">
        <v>49.954232518009093</v>
      </c>
      <c r="D27" s="87">
        <v>17.464788314357676</v>
      </c>
      <c r="E27" s="87">
        <v>19.87288151999811</v>
      </c>
      <c r="F27" s="87">
        <v>108.68086110893424</v>
      </c>
      <c r="G27" s="87">
        <v>89.025862783600061</v>
      </c>
      <c r="H27" s="87">
        <v>88.842826764501552</v>
      </c>
      <c r="I27" s="87">
        <v>82.087748384537406</v>
      </c>
      <c r="J27" s="87">
        <v>76.401434599071862</v>
      </c>
      <c r="K27" s="87">
        <v>61.210051576552438</v>
      </c>
      <c r="L27" s="87">
        <v>58.927974594814302</v>
      </c>
      <c r="M27" s="87">
        <v>46.152926379928381</v>
      </c>
      <c r="N27" s="87">
        <v>102.35588536931405</v>
      </c>
      <c r="O27" s="87">
        <v>42.52056496562092</v>
      </c>
      <c r="P27" s="87">
        <v>51.511246232797305</v>
      </c>
      <c r="Q27" s="87">
        <v>56.226308409278573</v>
      </c>
    </row>
    <row r="28" spans="1:17" x14ac:dyDescent="0.25">
      <c r="A28" s="152" t="s">
        <v>249</v>
      </c>
      <c r="B28" s="151">
        <v>2422.2848944004468</v>
      </c>
      <c r="C28" s="151">
        <v>2428.9289550809726</v>
      </c>
      <c r="D28" s="151">
        <v>2445.5970033508565</v>
      </c>
      <c r="E28" s="151">
        <v>2486.3002848176002</v>
      </c>
      <c r="F28" s="151">
        <v>2572.570083365451</v>
      </c>
      <c r="G28" s="151">
        <v>2535.7446950521139</v>
      </c>
      <c r="H28" s="151">
        <v>2640.1241368095957</v>
      </c>
      <c r="I28" s="151">
        <v>2689.6087699368313</v>
      </c>
      <c r="J28" s="151">
        <v>2533.1304972715857</v>
      </c>
      <c r="K28" s="151">
        <v>2216.0465273411392</v>
      </c>
      <c r="L28" s="151">
        <v>2306.660166745909</v>
      </c>
      <c r="M28" s="151">
        <v>2281.3983679572793</v>
      </c>
      <c r="N28" s="151">
        <v>2348.543017337719</v>
      </c>
      <c r="O28" s="151">
        <v>2364.1548525505582</v>
      </c>
      <c r="P28" s="151">
        <v>2204.0897578305844</v>
      </c>
      <c r="Q28" s="151">
        <v>2136.5189594496014</v>
      </c>
    </row>
    <row r="29" spans="1:17" x14ac:dyDescent="0.25">
      <c r="A29" s="243" t="s">
        <v>240</v>
      </c>
      <c r="B29" s="278">
        <v>732.15365317959254</v>
      </c>
      <c r="C29" s="278">
        <v>738.22026721693067</v>
      </c>
      <c r="D29" s="278">
        <v>744.81977663842008</v>
      </c>
      <c r="E29" s="278">
        <v>752.19927965508521</v>
      </c>
      <c r="F29" s="278">
        <v>791.45584536367903</v>
      </c>
      <c r="G29" s="278">
        <v>771.87016059984319</v>
      </c>
      <c r="H29" s="278">
        <v>810.83765229839435</v>
      </c>
      <c r="I29" s="278">
        <v>822.10406169591067</v>
      </c>
      <c r="J29" s="278">
        <v>776.04621789914688</v>
      </c>
      <c r="K29" s="278">
        <v>684.00580096698911</v>
      </c>
      <c r="L29" s="278">
        <v>716.83057183241294</v>
      </c>
      <c r="M29" s="278">
        <v>708.32241086607996</v>
      </c>
      <c r="N29" s="278">
        <v>720.71573074144339</v>
      </c>
      <c r="O29" s="278">
        <v>727.09210016938118</v>
      </c>
      <c r="P29" s="278">
        <v>682.64560487225651</v>
      </c>
      <c r="Q29" s="278">
        <v>662.11825708205663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35</v>
      </c>
      <c r="B31" s="96">
        <v>21854.191770090329</v>
      </c>
      <c r="C31" s="96">
        <v>21655.462400669807</v>
      </c>
      <c r="D31" s="96">
        <v>21936.150923736743</v>
      </c>
      <c r="E31" s="96">
        <v>22776.287164602647</v>
      </c>
      <c r="F31" s="96">
        <v>23050.532042278712</v>
      </c>
      <c r="G31" s="96">
        <v>23753.36877026931</v>
      </c>
      <c r="H31" s="96">
        <v>24033.619312098355</v>
      </c>
      <c r="I31" s="96">
        <v>24431.727163971966</v>
      </c>
      <c r="J31" s="96">
        <v>22563.234329690713</v>
      </c>
      <c r="K31" s="96">
        <v>21102.21067016754</v>
      </c>
      <c r="L31" s="96">
        <v>22058.818476264896</v>
      </c>
      <c r="M31" s="96">
        <v>21114.331377443788</v>
      </c>
      <c r="N31" s="96">
        <v>20658.279637608539</v>
      </c>
      <c r="O31" s="96">
        <v>20645.161308543888</v>
      </c>
      <c r="P31" s="96">
        <v>21167.006700521884</v>
      </c>
      <c r="Q31" s="96">
        <v>21263.420626388819</v>
      </c>
    </row>
    <row r="32" spans="1:17" x14ac:dyDescent="0.25">
      <c r="A32" s="132" t="s">
        <v>84</v>
      </c>
      <c r="B32" s="160">
        <v>115.60507726593525</v>
      </c>
      <c r="C32" s="160">
        <v>114.12151614970803</v>
      </c>
      <c r="D32" s="160">
        <v>115.82955125219527</v>
      </c>
      <c r="E32" s="160">
        <v>120.55435742338109</v>
      </c>
      <c r="F32" s="160">
        <v>121.65107579949579</v>
      </c>
      <c r="G32" s="160">
        <v>125.36507429998601</v>
      </c>
      <c r="H32" s="160">
        <v>126.7237652198458</v>
      </c>
      <c r="I32" s="160">
        <v>128.79691353937324</v>
      </c>
      <c r="J32" s="160">
        <v>119.21943868841028</v>
      </c>
      <c r="K32" s="160">
        <v>111.57345772269746</v>
      </c>
      <c r="L32" s="160">
        <v>115.97295217255252</v>
      </c>
      <c r="M32" s="160">
        <v>111.31171279659819</v>
      </c>
      <c r="N32" s="160">
        <v>109.23510084534685</v>
      </c>
      <c r="O32" s="160">
        <v>109.22417037586484</v>
      </c>
      <c r="P32" s="160">
        <v>111.7377525783144</v>
      </c>
      <c r="Q32" s="160">
        <v>112.00563711414134</v>
      </c>
    </row>
    <row r="33" spans="1:17" x14ac:dyDescent="0.25">
      <c r="A33" s="76" t="s">
        <v>83</v>
      </c>
      <c r="B33" s="159">
        <v>164.05229166239545</v>
      </c>
      <c r="C33" s="159">
        <v>161.94700695782822</v>
      </c>
      <c r="D33" s="159">
        <v>164.17083711676014</v>
      </c>
      <c r="E33" s="159">
        <v>171.07569211426696</v>
      </c>
      <c r="F33" s="159">
        <v>172.63201790172351</v>
      </c>
      <c r="G33" s="159">
        <v>177.90246085843313</v>
      </c>
      <c r="H33" s="159">
        <v>179.83054537111545</v>
      </c>
      <c r="I33" s="159">
        <v>182.77249862107649</v>
      </c>
      <c r="J33" s="159">
        <v>169.18134211827805</v>
      </c>
      <c r="K33" s="159">
        <v>158.33112057872762</v>
      </c>
      <c r="L33" s="159">
        <v>164.57433379845864</v>
      </c>
      <c r="M33" s="159">
        <v>157.95968486004534</v>
      </c>
      <c r="N33" s="159">
        <v>155.01281645639705</v>
      </c>
      <c r="O33" s="159">
        <v>154.99730529884351</v>
      </c>
      <c r="P33" s="159">
        <v>158.56426732461236</v>
      </c>
      <c r="Q33" s="159">
        <v>158.94441561085264</v>
      </c>
    </row>
    <row r="34" spans="1:17" x14ac:dyDescent="0.25">
      <c r="A34" s="76" t="s">
        <v>82</v>
      </c>
      <c r="B34" s="159">
        <v>578.76323635144536</v>
      </c>
      <c r="C34" s="159">
        <v>576.27179688342164</v>
      </c>
      <c r="D34" s="159">
        <v>584.39674764519623</v>
      </c>
      <c r="E34" s="159">
        <v>605.75528575490137</v>
      </c>
      <c r="F34" s="159">
        <v>614.29331127893659</v>
      </c>
      <c r="G34" s="159">
        <v>633.04764141500107</v>
      </c>
      <c r="H34" s="159">
        <v>639.9085321936484</v>
      </c>
      <c r="I34" s="159">
        <v>650.3771707782663</v>
      </c>
      <c r="J34" s="159">
        <v>602.0144357903265</v>
      </c>
      <c r="K34" s="159">
        <v>563.40503645262754</v>
      </c>
      <c r="L34" s="159">
        <v>585.62086969366783</v>
      </c>
      <c r="M34" s="159">
        <v>562.08332058363658</v>
      </c>
      <c r="N34" s="159">
        <v>551.59719192927014</v>
      </c>
      <c r="O34" s="159">
        <v>551.5419970676727</v>
      </c>
      <c r="P34" s="159">
        <v>564.23466521028331</v>
      </c>
      <c r="Q34" s="159">
        <v>564.08738385639515</v>
      </c>
    </row>
    <row r="35" spans="1:17" x14ac:dyDescent="0.25">
      <c r="A35" s="76" t="s">
        <v>81</v>
      </c>
      <c r="B35" s="159">
        <v>462.420309063741</v>
      </c>
      <c r="C35" s="159">
        <v>456.48606459883212</v>
      </c>
      <c r="D35" s="159">
        <v>463.31820500878109</v>
      </c>
      <c r="E35" s="159">
        <v>482.21742969352437</v>
      </c>
      <c r="F35" s="159">
        <v>486.60430319798314</v>
      </c>
      <c r="G35" s="159">
        <v>501.46029719994402</v>
      </c>
      <c r="H35" s="159">
        <v>506.89506087938321</v>
      </c>
      <c r="I35" s="159">
        <v>515.18765415749294</v>
      </c>
      <c r="J35" s="159">
        <v>476.87775475364111</v>
      </c>
      <c r="K35" s="159">
        <v>446.29383089078982</v>
      </c>
      <c r="L35" s="159">
        <v>463.8918086902101</v>
      </c>
      <c r="M35" s="159">
        <v>445.24685118639275</v>
      </c>
      <c r="N35" s="159">
        <v>436.9404033813874</v>
      </c>
      <c r="O35" s="159">
        <v>436.89668150345938</v>
      </c>
      <c r="P35" s="159">
        <v>446.9510103132576</v>
      </c>
      <c r="Q35" s="159">
        <v>447.02254845656535</v>
      </c>
    </row>
    <row r="36" spans="1:17" x14ac:dyDescent="0.25">
      <c r="A36" s="129" t="s">
        <v>80</v>
      </c>
      <c r="B36" s="158">
        <v>277.45218543824456</v>
      </c>
      <c r="C36" s="158">
        <v>273.89163875929933</v>
      </c>
      <c r="D36" s="158">
        <v>277.99092300526854</v>
      </c>
      <c r="E36" s="158">
        <v>289.33045781611463</v>
      </c>
      <c r="F36" s="158">
        <v>291.96258191878991</v>
      </c>
      <c r="G36" s="158">
        <v>300.87617831996641</v>
      </c>
      <c r="H36" s="158">
        <v>304.1370365276299</v>
      </c>
      <c r="I36" s="158">
        <v>309.11259249449574</v>
      </c>
      <c r="J36" s="158">
        <v>286.12665285218469</v>
      </c>
      <c r="K36" s="158">
        <v>267.77629853447394</v>
      </c>
      <c r="L36" s="158">
        <v>278.33508521412602</v>
      </c>
      <c r="M36" s="158">
        <v>267.14811071183567</v>
      </c>
      <c r="N36" s="158">
        <v>262.1642420288324</v>
      </c>
      <c r="O36" s="158">
        <v>262.13800890207557</v>
      </c>
      <c r="P36" s="158">
        <v>268.17060618795466</v>
      </c>
      <c r="Q36" s="158">
        <v>267.81352907393921</v>
      </c>
    </row>
    <row r="37" spans="1:17" x14ac:dyDescent="0.25">
      <c r="A37" s="92" t="s">
        <v>126</v>
      </c>
      <c r="B37" s="91">
        <v>4.0423760218241895</v>
      </c>
      <c r="C37" s="91">
        <v>3.8235690493833494</v>
      </c>
      <c r="D37" s="91">
        <v>3.426784792821822</v>
      </c>
      <c r="E37" s="91">
        <v>4.8516693024599169</v>
      </c>
      <c r="F37" s="91">
        <v>4.1544592442383017</v>
      </c>
      <c r="G37" s="91">
        <v>4.2946378579694704</v>
      </c>
      <c r="H37" s="91">
        <v>3.6148739214174475</v>
      </c>
      <c r="I37" s="91">
        <v>3.8336098613566012</v>
      </c>
      <c r="J37" s="91">
        <v>3.5309869437856789</v>
      </c>
      <c r="K37" s="91">
        <v>3.3331568114673722</v>
      </c>
      <c r="L37" s="91">
        <v>3.5594454846834038</v>
      </c>
      <c r="M37" s="91">
        <v>2.9560112459674537</v>
      </c>
      <c r="N37" s="91">
        <v>2.297512595259243</v>
      </c>
      <c r="O37" s="91">
        <v>2.1881986421242008</v>
      </c>
      <c r="P37" s="91">
        <v>2.1042714051039506</v>
      </c>
      <c r="Q37" s="91">
        <v>2.7965301289564111</v>
      </c>
    </row>
    <row r="38" spans="1:17" x14ac:dyDescent="0.25">
      <c r="A38" s="92" t="s">
        <v>27</v>
      </c>
      <c r="B38" s="91">
        <v>120.47553552496906</v>
      </c>
      <c r="C38" s="91">
        <v>115.84490114217007</v>
      </c>
      <c r="D38" s="91">
        <v>118.09874777060273</v>
      </c>
      <c r="E38" s="91">
        <v>124.70572973820377</v>
      </c>
      <c r="F38" s="91">
        <v>116.28585039323515</v>
      </c>
      <c r="G38" s="91">
        <v>122.85608785829061</v>
      </c>
      <c r="H38" s="91">
        <v>120.58161245267742</v>
      </c>
      <c r="I38" s="91">
        <v>124.08665436520431</v>
      </c>
      <c r="J38" s="91">
        <v>111.37427954159087</v>
      </c>
      <c r="K38" s="91">
        <v>106.11220650846022</v>
      </c>
      <c r="L38" s="91">
        <v>113.6837416473868</v>
      </c>
      <c r="M38" s="91">
        <v>103.43307663889183</v>
      </c>
      <c r="N38" s="91">
        <v>103.79450654836937</v>
      </c>
      <c r="O38" s="91">
        <v>110.160104894543</v>
      </c>
      <c r="P38" s="91">
        <v>107.9793566877197</v>
      </c>
      <c r="Q38" s="91">
        <v>106.28681510556909</v>
      </c>
    </row>
    <row r="39" spans="1:17" x14ac:dyDescent="0.25">
      <c r="A39" s="92" t="s">
        <v>127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1.0084197703096993E-2</v>
      </c>
      <c r="M39" s="91">
        <v>1.0022253216302793E-2</v>
      </c>
      <c r="N39" s="91">
        <v>1.0026819118617237E-2</v>
      </c>
      <c r="O39" s="91">
        <v>1.0155154603086611E-2</v>
      </c>
      <c r="P39" s="91">
        <v>9.3083264692794335E-3</v>
      </c>
      <c r="Q39" s="91">
        <v>9.1676574683058794E-3</v>
      </c>
    </row>
    <row r="40" spans="1:17" x14ac:dyDescent="0.25">
      <c r="A40" s="92" t="s">
        <v>22</v>
      </c>
      <c r="B40" s="157">
        <v>152.93427389145128</v>
      </c>
      <c r="C40" s="157">
        <v>154.22316856774594</v>
      </c>
      <c r="D40" s="157">
        <v>156.46539044184397</v>
      </c>
      <c r="E40" s="157">
        <v>159.77305877545095</v>
      </c>
      <c r="F40" s="157">
        <v>171.5222722813165</v>
      </c>
      <c r="G40" s="157">
        <v>173.72545260370632</v>
      </c>
      <c r="H40" s="157">
        <v>179.94055015353513</v>
      </c>
      <c r="I40" s="157">
        <v>181.19232826793493</v>
      </c>
      <c r="J40" s="157">
        <v>171.22138636680813</v>
      </c>
      <c r="K40" s="157">
        <v>158.33093521454637</v>
      </c>
      <c r="L40" s="157">
        <v>161.08181388435275</v>
      </c>
      <c r="M40" s="157">
        <v>160.74900057375999</v>
      </c>
      <c r="N40" s="157">
        <v>156.06219606608514</v>
      </c>
      <c r="O40" s="157">
        <v>149.77955021080535</v>
      </c>
      <c r="P40" s="157">
        <v>158.07766976866171</v>
      </c>
      <c r="Q40" s="157">
        <v>158.7210161819454</v>
      </c>
    </row>
    <row r="41" spans="1:17" x14ac:dyDescent="0.25">
      <c r="A41" s="156" t="s">
        <v>239</v>
      </c>
      <c r="B41" s="204">
        <v>1631.0086095562572</v>
      </c>
      <c r="C41" s="204">
        <v>1659.481898724654</v>
      </c>
      <c r="D41" s="204">
        <v>1700.8322519551291</v>
      </c>
      <c r="E41" s="204">
        <v>1720.3959425905921</v>
      </c>
      <c r="F41" s="204">
        <v>1838.3595746107887</v>
      </c>
      <c r="G41" s="204">
        <v>1843.8730750511359</v>
      </c>
      <c r="H41" s="204">
        <v>1834.1801734402584</v>
      </c>
      <c r="I41" s="204">
        <v>1835.4035362863442</v>
      </c>
      <c r="J41" s="204">
        <v>1738.2006154159649</v>
      </c>
      <c r="K41" s="204">
        <v>1573.2495765614947</v>
      </c>
      <c r="L41" s="204">
        <v>1610.5461436043236</v>
      </c>
      <c r="M41" s="204">
        <v>1599.7186832541231</v>
      </c>
      <c r="N41" s="204">
        <v>1545.291163323808</v>
      </c>
      <c r="O41" s="204">
        <v>1466.5833963178575</v>
      </c>
      <c r="P41" s="204">
        <v>1519.5399937593488</v>
      </c>
      <c r="Q41" s="204">
        <v>1485.6031661133661</v>
      </c>
    </row>
    <row r="42" spans="1:17" x14ac:dyDescent="0.25">
      <c r="A42" s="152" t="s">
        <v>248</v>
      </c>
      <c r="B42" s="151">
        <v>483.02912994248192</v>
      </c>
      <c r="C42" s="151">
        <v>467.9479083189288</v>
      </c>
      <c r="D42" s="151">
        <v>473.29563243192263</v>
      </c>
      <c r="E42" s="151">
        <v>498.21730747632245</v>
      </c>
      <c r="F42" s="151">
        <v>491.11168087056808</v>
      </c>
      <c r="G42" s="151">
        <v>512.68795581126824</v>
      </c>
      <c r="H42" s="151">
        <v>520.74995167765769</v>
      </c>
      <c r="I42" s="151">
        <v>533.41174824035579</v>
      </c>
      <c r="J42" s="151">
        <v>487.5400743968662</v>
      </c>
      <c r="K42" s="151">
        <v>462.13383431971693</v>
      </c>
      <c r="L42" s="151">
        <v>485.50085571496345</v>
      </c>
      <c r="M42" s="151">
        <v>459.71551656728587</v>
      </c>
      <c r="N42" s="151">
        <v>453.5274393881021</v>
      </c>
      <c r="O42" s="151">
        <v>460.53705090648339</v>
      </c>
      <c r="P42" s="151">
        <v>469.81327673662912</v>
      </c>
      <c r="Q42" s="151">
        <v>475.54220792674721</v>
      </c>
    </row>
    <row r="43" spans="1:17" x14ac:dyDescent="0.25">
      <c r="A43" s="150" t="s">
        <v>34</v>
      </c>
      <c r="B43" s="87">
        <v>35.87476317402875</v>
      </c>
      <c r="C43" s="87">
        <v>32.369377923673618</v>
      </c>
      <c r="D43" s="87">
        <v>33.674397598239608</v>
      </c>
      <c r="E43" s="87">
        <v>39.695712281894295</v>
      </c>
      <c r="F43" s="87">
        <v>38.41948876308453</v>
      </c>
      <c r="G43" s="87">
        <v>39.934370907309862</v>
      </c>
      <c r="H43" s="87">
        <v>39.322340998432345</v>
      </c>
      <c r="I43" s="87">
        <v>34.913007571010425</v>
      </c>
      <c r="J43" s="87">
        <v>33.885022343168664</v>
      </c>
      <c r="K43" s="87">
        <v>32.847644973660152</v>
      </c>
      <c r="L43" s="87">
        <v>32.4497993271764</v>
      </c>
      <c r="M43" s="87">
        <v>31.122461677042324</v>
      </c>
      <c r="N43" s="87">
        <v>30.680358380802932</v>
      </c>
      <c r="O43" s="87">
        <v>29.850329264861088</v>
      </c>
      <c r="P43" s="87">
        <v>30.80373541538361</v>
      </c>
      <c r="Q43" s="87">
        <v>30.048303177522932</v>
      </c>
    </row>
    <row r="44" spans="1:17" x14ac:dyDescent="0.25">
      <c r="A44" s="150" t="s">
        <v>32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31</v>
      </c>
      <c r="B45" s="87">
        <v>6.2450228073237728</v>
      </c>
      <c r="C45" s="87">
        <v>6.9027171703537569</v>
      </c>
      <c r="D45" s="87">
        <v>6.9666889881966014</v>
      </c>
      <c r="E45" s="87">
        <v>7.6590268521979272</v>
      </c>
      <c r="F45" s="87">
        <v>6.7652280980765926</v>
      </c>
      <c r="G45" s="87">
        <v>6.2268823147670931</v>
      </c>
      <c r="H45" s="87">
        <v>6.65312865317674</v>
      </c>
      <c r="I45" s="87">
        <v>6.445475899938117</v>
      </c>
      <c r="J45" s="87">
        <v>6.3567647935323048</v>
      </c>
      <c r="K45" s="87">
        <v>5.4802400230258002</v>
      </c>
      <c r="L45" s="87">
        <v>5.7608506178658443</v>
      </c>
      <c r="M45" s="87">
        <v>5.5033325371612607</v>
      </c>
      <c r="N45" s="87">
        <v>4.8113084717113503</v>
      </c>
      <c r="O45" s="87">
        <v>4.5201199301417061</v>
      </c>
      <c r="P45" s="87">
        <v>4.4727580206051218</v>
      </c>
      <c r="Q45" s="87">
        <v>4.3562579596067508</v>
      </c>
    </row>
    <row r="46" spans="1:17" x14ac:dyDescent="0.25">
      <c r="A46" s="150" t="s">
        <v>126</v>
      </c>
      <c r="B46" s="87">
        <v>8.191885217906691</v>
      </c>
      <c r="C46" s="87">
        <v>8.0780702370971191</v>
      </c>
      <c r="D46" s="87">
        <v>7.3669755239041157</v>
      </c>
      <c r="E46" s="87">
        <v>9.8575239933209104</v>
      </c>
      <c r="F46" s="87">
        <v>8.5304874345310466</v>
      </c>
      <c r="G46" s="87">
        <v>9.3133224855656938</v>
      </c>
      <c r="H46" s="87">
        <v>6.9554906544688766</v>
      </c>
      <c r="I46" s="87">
        <v>7.7933304222494062</v>
      </c>
      <c r="J46" s="87">
        <v>7.3957990707904546</v>
      </c>
      <c r="K46" s="87">
        <v>6.9356795283313328</v>
      </c>
      <c r="L46" s="87">
        <v>7.3031816542702259</v>
      </c>
      <c r="M46" s="87">
        <v>6.0251529040872667</v>
      </c>
      <c r="N46" s="87">
        <v>4.8575146359585215</v>
      </c>
      <c r="O46" s="87">
        <v>4.6972608144700958</v>
      </c>
      <c r="P46" s="87">
        <v>4.4577673159859863</v>
      </c>
      <c r="Q46" s="87">
        <v>5.518562838753895</v>
      </c>
    </row>
    <row r="47" spans="1:17" x14ac:dyDescent="0.25">
      <c r="A47" s="150" t="s">
        <v>30</v>
      </c>
      <c r="B47" s="87">
        <v>48.692414098277723</v>
      </c>
      <c r="C47" s="87">
        <v>52.887326019905721</v>
      </c>
      <c r="D47" s="87">
        <v>49.773344733995835</v>
      </c>
      <c r="E47" s="87">
        <v>41.729353107765341</v>
      </c>
      <c r="F47" s="87">
        <v>41.989557954821223</v>
      </c>
      <c r="G47" s="87">
        <v>36.991877484840373</v>
      </c>
      <c r="H47" s="87">
        <v>43.516681693804657</v>
      </c>
      <c r="I47" s="87">
        <v>38.179281458474392</v>
      </c>
      <c r="J47" s="87">
        <v>35.726800344041855</v>
      </c>
      <c r="K47" s="87">
        <v>26.349188480251357</v>
      </c>
      <c r="L47" s="87">
        <v>21.32361341575416</v>
      </c>
      <c r="M47" s="87">
        <v>19.512771389555333</v>
      </c>
      <c r="N47" s="87">
        <v>16.9447147465794</v>
      </c>
      <c r="O47" s="87">
        <v>13.083243440493389</v>
      </c>
      <c r="P47" s="87">
        <v>10.495254599605387</v>
      </c>
      <c r="Q47" s="87">
        <v>11.604751426087578</v>
      </c>
    </row>
    <row r="48" spans="1:17" x14ac:dyDescent="0.25">
      <c r="A48" s="150" t="s">
        <v>29</v>
      </c>
      <c r="B48" s="87">
        <v>5.9544254699415024E-2</v>
      </c>
      <c r="C48" s="87">
        <v>0</v>
      </c>
      <c r="D48" s="87">
        <v>0</v>
      </c>
      <c r="E48" s="87">
        <v>8.4934311860616007E-2</v>
      </c>
      <c r="F48" s="87">
        <v>1.2140620076609782E-2</v>
      </c>
      <c r="G48" s="87">
        <v>2.7693469307260649E-2</v>
      </c>
      <c r="H48" s="87">
        <v>0.12879268781388734</v>
      </c>
      <c r="I48" s="87">
        <v>0.11285405380062569</v>
      </c>
      <c r="J48" s="87">
        <v>2.8995362318840579E-2</v>
      </c>
      <c r="K48" s="87">
        <v>2.8957681159420288E-2</v>
      </c>
      <c r="L48" s="87">
        <v>2.7693330594802387E-2</v>
      </c>
      <c r="M48" s="87">
        <v>2.7696977673711817E-2</v>
      </c>
      <c r="N48" s="87">
        <v>2.7700969982235681E-2</v>
      </c>
      <c r="O48" s="87">
        <v>2.7707930825933345E-2</v>
      </c>
      <c r="P48" s="87">
        <v>2.7682112810151007E-2</v>
      </c>
      <c r="Q48" s="87">
        <v>2.6319691088212319E-2</v>
      </c>
    </row>
    <row r="49" spans="1:17" x14ac:dyDescent="0.25">
      <c r="A49" s="150" t="s">
        <v>27</v>
      </c>
      <c r="B49" s="87">
        <v>280.95647017485135</v>
      </c>
      <c r="C49" s="87">
        <v>267.21868023818047</v>
      </c>
      <c r="D49" s="87">
        <v>271.66077281095869</v>
      </c>
      <c r="E49" s="87">
        <v>282.39229025475817</v>
      </c>
      <c r="F49" s="87">
        <v>247.3158631245754</v>
      </c>
      <c r="G49" s="87">
        <v>261.82966019669408</v>
      </c>
      <c r="H49" s="87">
        <v>247.81254787336539</v>
      </c>
      <c r="I49" s="87">
        <v>254.26162930976705</v>
      </c>
      <c r="J49" s="87">
        <v>224.87802017034812</v>
      </c>
      <c r="K49" s="87">
        <v>208.96196654073066</v>
      </c>
      <c r="L49" s="87">
        <v>222.65496774958052</v>
      </c>
      <c r="M49" s="87">
        <v>201.08130306029244</v>
      </c>
      <c r="N49" s="87">
        <v>209.87379401244317</v>
      </c>
      <c r="O49" s="87">
        <v>222.51954052989115</v>
      </c>
      <c r="P49" s="87">
        <v>211.38753164049717</v>
      </c>
      <c r="Q49" s="87">
        <v>202.58215180642156</v>
      </c>
    </row>
    <row r="50" spans="1:17" x14ac:dyDescent="0.25">
      <c r="A50" s="150" t="s">
        <v>26</v>
      </c>
      <c r="B50" s="87">
        <v>7.0682652217372171E-4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2.9257971014492751E-3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87</v>
      </c>
      <c r="B51" s="87">
        <v>91.457945918111022</v>
      </c>
      <c r="C51" s="87">
        <v>87.967770425892269</v>
      </c>
      <c r="D51" s="87">
        <v>90.949481926077482</v>
      </c>
      <c r="E51" s="87">
        <v>96.730021129586447</v>
      </c>
      <c r="F51" s="87">
        <v>108.03447436747163</v>
      </c>
      <c r="G51" s="87">
        <v>116.53773074653756</v>
      </c>
      <c r="H51" s="87">
        <v>131.11329033263829</v>
      </c>
      <c r="I51" s="87">
        <v>128.30546106263429</v>
      </c>
      <c r="J51" s="87">
        <v>118.28593324022789</v>
      </c>
      <c r="K51" s="87">
        <v>131.48245071321867</v>
      </c>
      <c r="L51" s="87">
        <v>140.11643124013594</v>
      </c>
      <c r="M51" s="87">
        <v>132.38787389319094</v>
      </c>
      <c r="N51" s="87">
        <v>115.47400371829805</v>
      </c>
      <c r="O51" s="87">
        <v>120.81680681889107</v>
      </c>
      <c r="P51" s="87">
        <v>143.8111335374044</v>
      </c>
      <c r="Q51" s="87">
        <v>154.14330999905792</v>
      </c>
    </row>
    <row r="52" spans="1:17" x14ac:dyDescent="0.25">
      <c r="A52" s="150" t="s">
        <v>23</v>
      </c>
      <c r="B52" s="87">
        <v>11.550377470760999</v>
      </c>
      <c r="C52" s="87">
        <v>12.523966303825821</v>
      </c>
      <c r="D52" s="87">
        <v>12.903970850550126</v>
      </c>
      <c r="E52" s="87">
        <v>20.068445544938847</v>
      </c>
      <c r="F52" s="87">
        <v>40.044440507931</v>
      </c>
      <c r="G52" s="87">
        <v>41.826418206246366</v>
      </c>
      <c r="H52" s="87">
        <v>45.24767878395749</v>
      </c>
      <c r="I52" s="87">
        <v>63.397782665379985</v>
      </c>
      <c r="J52" s="87">
        <v>60.982739072438207</v>
      </c>
      <c r="K52" s="87">
        <v>50.047706379339509</v>
      </c>
      <c r="L52" s="87">
        <v>55.864318379585441</v>
      </c>
      <c r="M52" s="87">
        <v>64.054924128282565</v>
      </c>
      <c r="N52" s="87">
        <v>70.858044452326396</v>
      </c>
      <c r="O52" s="87">
        <v>65.022042176908869</v>
      </c>
      <c r="P52" s="87">
        <v>64.357414094337301</v>
      </c>
      <c r="Q52" s="87">
        <v>67.262551028208449</v>
      </c>
    </row>
    <row r="53" spans="1:17" x14ac:dyDescent="0.25">
      <c r="A53" s="152" t="s">
        <v>247</v>
      </c>
      <c r="B53" s="151">
        <v>1147.9794796137758</v>
      </c>
      <c r="C53" s="151">
        <v>1191.533990405725</v>
      </c>
      <c r="D53" s="151">
        <v>1227.5366195232068</v>
      </c>
      <c r="E53" s="151">
        <v>1222.1786351142696</v>
      </c>
      <c r="F53" s="151">
        <v>1347.2478937402204</v>
      </c>
      <c r="G53" s="151">
        <v>1331.1851192398674</v>
      </c>
      <c r="H53" s="151">
        <v>1313.4302217626005</v>
      </c>
      <c r="I53" s="151">
        <v>1301.9917880459889</v>
      </c>
      <c r="J53" s="151">
        <v>1250.6605410190984</v>
      </c>
      <c r="K53" s="151">
        <v>1111.115742241778</v>
      </c>
      <c r="L53" s="151">
        <v>1125.0452878893605</v>
      </c>
      <c r="M53" s="151">
        <v>1140.0031666868372</v>
      </c>
      <c r="N53" s="151">
        <v>1091.7637239357061</v>
      </c>
      <c r="O53" s="151">
        <v>1006.0463454113742</v>
      </c>
      <c r="P53" s="151">
        <v>1049.7267170227196</v>
      </c>
      <c r="Q53" s="151">
        <v>1010.0609581866195</v>
      </c>
    </row>
    <row r="54" spans="1:17" x14ac:dyDescent="0.25">
      <c r="A54" s="156" t="s">
        <v>238</v>
      </c>
      <c r="B54" s="204">
        <v>16437.424314487904</v>
      </c>
      <c r="C54" s="204">
        <v>16259.164730898125</v>
      </c>
      <c r="D54" s="204">
        <v>16441.351598364101</v>
      </c>
      <c r="E54" s="204">
        <v>17111.243246518323</v>
      </c>
      <c r="F54" s="204">
        <v>17221.724622937865</v>
      </c>
      <c r="G54" s="204">
        <v>17799.531911217342</v>
      </c>
      <c r="H54" s="204">
        <v>18048.907898590696</v>
      </c>
      <c r="I54" s="204">
        <v>18377.243069803648</v>
      </c>
      <c r="J54" s="204">
        <v>16922.697035721878</v>
      </c>
      <c r="K54" s="204">
        <v>15883.09469522755</v>
      </c>
      <c r="L54" s="204">
        <v>16650.162859625234</v>
      </c>
      <c r="M54" s="204">
        <v>15866.642545599772</v>
      </c>
      <c r="N54" s="204">
        <v>15536.532724106424</v>
      </c>
      <c r="O54" s="204">
        <v>15614.202159115901</v>
      </c>
      <c r="P54" s="204">
        <v>15994.956375678425</v>
      </c>
      <c r="Q54" s="204">
        <v>16121.346025107148</v>
      </c>
    </row>
    <row r="55" spans="1:17" x14ac:dyDescent="0.25">
      <c r="A55" s="152" t="s">
        <v>246</v>
      </c>
      <c r="B55" s="151">
        <v>14168.497336650693</v>
      </c>
      <c r="C55" s="151">
        <v>13805.42933132832</v>
      </c>
      <c r="D55" s="151">
        <v>13921.003061064031</v>
      </c>
      <c r="E55" s="151">
        <v>14610.454699025211</v>
      </c>
      <c r="F55" s="151">
        <v>14439.463164580658</v>
      </c>
      <c r="G55" s="151">
        <v>15054.046128457101</v>
      </c>
      <c r="H55" s="151">
        <v>15329.252223895035</v>
      </c>
      <c r="I55" s="151">
        <v>15675.590564228858</v>
      </c>
      <c r="J55" s="151">
        <v>14311.487402711518</v>
      </c>
      <c r="K55" s="151">
        <v>13572.068100504133</v>
      </c>
      <c r="L55" s="151">
        <v>14369.006587405267</v>
      </c>
      <c r="M55" s="151">
        <v>13523.513633043283</v>
      </c>
      <c r="N55" s="151">
        <v>13300.564298204874</v>
      </c>
      <c r="O55" s="151">
        <v>13520.435066707209</v>
      </c>
      <c r="P55" s="151">
        <v>13819.549591003244</v>
      </c>
      <c r="Q55" s="151">
        <v>14016.049392053043</v>
      </c>
    </row>
    <row r="56" spans="1:17" x14ac:dyDescent="0.25">
      <c r="A56" s="150" t="s">
        <v>34</v>
      </c>
      <c r="B56" s="87">
        <v>1076.2428952208627</v>
      </c>
      <c r="C56" s="87">
        <v>971.08133771020857</v>
      </c>
      <c r="D56" s="87">
        <v>1010.2319279471882</v>
      </c>
      <c r="E56" s="87">
        <v>1191.1053438174945</v>
      </c>
      <c r="F56" s="87">
        <v>1152.5846628925362</v>
      </c>
      <c r="G56" s="87">
        <v>1198.0311272192957</v>
      </c>
      <c r="H56" s="87">
        <v>1179.6702299529707</v>
      </c>
      <c r="I56" s="87">
        <v>1047.390227130313</v>
      </c>
      <c r="J56" s="87">
        <v>1016.5506702950602</v>
      </c>
      <c r="K56" s="87">
        <v>985.42934920980463</v>
      </c>
      <c r="L56" s="87">
        <v>973.49397981529205</v>
      </c>
      <c r="M56" s="87">
        <v>933.6738503112698</v>
      </c>
      <c r="N56" s="87">
        <v>920.41075142408795</v>
      </c>
      <c r="O56" s="87">
        <v>895.50987794583273</v>
      </c>
      <c r="P56" s="87">
        <v>924.11206246150846</v>
      </c>
      <c r="Q56" s="87">
        <v>901.44909532568806</v>
      </c>
    </row>
    <row r="57" spans="1:17" x14ac:dyDescent="0.25">
      <c r="A57" s="150" t="s">
        <v>32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177.47129563195628</v>
      </c>
      <c r="C58" s="87">
        <v>197.57279273340808</v>
      </c>
      <c r="D58" s="87">
        <v>199.49154955311528</v>
      </c>
      <c r="E58" s="87">
        <v>220.90833832784963</v>
      </c>
      <c r="F58" s="87">
        <v>193.06806355865535</v>
      </c>
      <c r="G58" s="87">
        <v>176.861151793272</v>
      </c>
      <c r="H58" s="87">
        <v>190.09022106070466</v>
      </c>
      <c r="I58" s="87">
        <v>184.24418845027847</v>
      </c>
      <c r="J58" s="87">
        <v>181.57851842910461</v>
      </c>
      <c r="K58" s="87">
        <v>156.80382989638392</v>
      </c>
      <c r="L58" s="87">
        <v>166.65725209515722</v>
      </c>
      <c r="M58" s="87">
        <v>157.88052399716531</v>
      </c>
      <c r="N58" s="87">
        <v>137.87970814431171</v>
      </c>
      <c r="O58" s="87">
        <v>131.19665172644125</v>
      </c>
      <c r="P58" s="87">
        <v>128.48603411582832</v>
      </c>
      <c r="Q58" s="87">
        <v>125.3681028301517</v>
      </c>
    </row>
    <row r="59" spans="1:17" x14ac:dyDescent="0.25">
      <c r="A59" s="150" t="s">
        <v>126</v>
      </c>
      <c r="B59" s="87">
        <v>234.43462950216522</v>
      </c>
      <c r="C59" s="87">
        <v>228.45377635951201</v>
      </c>
      <c r="D59" s="87">
        <v>207.4145155929732</v>
      </c>
      <c r="E59" s="87">
        <v>280.92243240030922</v>
      </c>
      <c r="F59" s="87">
        <v>239.59494414446789</v>
      </c>
      <c r="G59" s="87">
        <v>257.53706606139684</v>
      </c>
      <c r="H59" s="87">
        <v>198.51016067226513</v>
      </c>
      <c r="I59" s="87">
        <v>215.96810477271714</v>
      </c>
      <c r="J59" s="87">
        <v>201.97382923931494</v>
      </c>
      <c r="K59" s="87">
        <v>188.31667715154197</v>
      </c>
      <c r="L59" s="87">
        <v>200.79521121547799</v>
      </c>
      <c r="M59" s="87">
        <v>165.75545349096166</v>
      </c>
      <c r="N59" s="87">
        <v>134.70773354690343</v>
      </c>
      <c r="O59" s="87">
        <v>130.64462289519338</v>
      </c>
      <c r="P59" s="87">
        <v>120.58593422932218</v>
      </c>
      <c r="Q59" s="87">
        <v>147.91480880701644</v>
      </c>
    </row>
    <row r="60" spans="1:17" x14ac:dyDescent="0.25">
      <c r="A60" s="150" t="s">
        <v>30</v>
      </c>
      <c r="B60" s="87">
        <v>1434.7074369051365</v>
      </c>
      <c r="C60" s="87">
        <v>1526.9264856999662</v>
      </c>
      <c r="D60" s="87">
        <v>1442.115401149046</v>
      </c>
      <c r="E60" s="87">
        <v>1254.8853518728815</v>
      </c>
      <c r="F60" s="87">
        <v>1248.9227759874016</v>
      </c>
      <c r="G60" s="87">
        <v>1115.3486229635014</v>
      </c>
      <c r="H60" s="87">
        <v>1241.877203778241</v>
      </c>
      <c r="I60" s="87">
        <v>1092.84381840743</v>
      </c>
      <c r="J60" s="87">
        <v>1006.7112262184886</v>
      </c>
      <c r="K60" s="87">
        <v>740.91543778711957</v>
      </c>
      <c r="L60" s="87">
        <v>606.66728195988469</v>
      </c>
      <c r="M60" s="87">
        <v>543.75148889109198</v>
      </c>
      <c r="N60" s="87">
        <v>489.22343892712036</v>
      </c>
      <c r="O60" s="87">
        <v>392.49730321480172</v>
      </c>
      <c r="P60" s="87">
        <v>314.85763798816163</v>
      </c>
      <c r="Q60" s="87">
        <v>341.86475492850508</v>
      </c>
    </row>
    <row r="61" spans="1:17" x14ac:dyDescent="0.25">
      <c r="A61" s="150" t="s">
        <v>29</v>
      </c>
      <c r="B61" s="87">
        <v>1.7863276409824502</v>
      </c>
      <c r="C61" s="87">
        <v>0</v>
      </c>
      <c r="D61" s="87">
        <v>0</v>
      </c>
      <c r="E61" s="87">
        <v>3.7849394062881769</v>
      </c>
      <c r="F61" s="87">
        <v>1.0066220175474889</v>
      </c>
      <c r="G61" s="87">
        <v>0.83080407921781962</v>
      </c>
      <c r="H61" s="87">
        <v>6.2913898845192353</v>
      </c>
      <c r="I61" s="87">
        <v>7.6665353597024755</v>
      </c>
      <c r="J61" s="87">
        <v>0.86986086956521746</v>
      </c>
      <c r="K61" s="87">
        <v>0.86873043478260881</v>
      </c>
      <c r="L61" s="87">
        <v>0.83079991784407159</v>
      </c>
      <c r="M61" s="87">
        <v>0.8309093302113546</v>
      </c>
      <c r="N61" s="87">
        <v>0.83102909946707071</v>
      </c>
      <c r="O61" s="87">
        <v>0.8312379247780004</v>
      </c>
      <c r="P61" s="87">
        <v>0.83046338430453026</v>
      </c>
      <c r="Q61" s="87">
        <v>0.78959073264636948</v>
      </c>
    </row>
    <row r="62" spans="1:17" x14ac:dyDescent="0.25">
      <c r="A62" s="150" t="s">
        <v>27</v>
      </c>
      <c r="B62" s="87">
        <v>8153.5838452877633</v>
      </c>
      <c r="C62" s="87">
        <v>7875.5438353299196</v>
      </c>
      <c r="D62" s="87">
        <v>7936.9375373593057</v>
      </c>
      <c r="E62" s="87">
        <v>8115.3100921776459</v>
      </c>
      <c r="F62" s="87">
        <v>7147.7405880203742</v>
      </c>
      <c r="G62" s="87">
        <v>7538.2013814028687</v>
      </c>
      <c r="H62" s="87">
        <v>7265.2191161427972</v>
      </c>
      <c r="I62" s="87">
        <v>7403.4232608804632</v>
      </c>
      <c r="J62" s="87">
        <v>6529.7731784127845</v>
      </c>
      <c r="K62" s="87">
        <v>6059.2295597878538</v>
      </c>
      <c r="L62" s="87">
        <v>6542.0248428515006</v>
      </c>
      <c r="M62" s="87">
        <v>5837.2882999548501</v>
      </c>
      <c r="N62" s="87">
        <v>6025.1167184793539</v>
      </c>
      <c r="O62" s="87">
        <v>6392.8421488360946</v>
      </c>
      <c r="P62" s="87">
        <v>6084.3210187543718</v>
      </c>
      <c r="Q62" s="87">
        <v>5917.2614021535892</v>
      </c>
    </row>
    <row r="63" spans="1:17" x14ac:dyDescent="0.25">
      <c r="A63" s="150" t="s">
        <v>26</v>
      </c>
      <c r="B63" s="87">
        <v>2.1204795665211655E-2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8.7773913043478258E-2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87</v>
      </c>
      <c r="B64" s="87">
        <v>2743.7383775433314</v>
      </c>
      <c r="C64" s="87">
        <v>2630.1321143805303</v>
      </c>
      <c r="D64" s="87">
        <v>2728.6174656342614</v>
      </c>
      <c r="E64" s="87">
        <v>2934.1674219601541</v>
      </c>
      <c r="F64" s="87">
        <v>3245.4906630247528</v>
      </c>
      <c r="G64" s="87">
        <v>3509.5911355766548</v>
      </c>
      <c r="H64" s="87">
        <v>3889.1684191792801</v>
      </c>
      <c r="I64" s="87">
        <v>3820.1604182790957</v>
      </c>
      <c r="J64" s="87">
        <v>3539.9855826699754</v>
      </c>
      <c r="K64" s="87">
        <v>3936.1430921120996</v>
      </c>
      <c r="L64" s="87">
        <v>4202.0483872998684</v>
      </c>
      <c r="M64" s="87">
        <v>3962.0561945812851</v>
      </c>
      <c r="N64" s="87">
        <v>3466.0102329503056</v>
      </c>
      <c r="O64" s="87">
        <v>3625.6787051761385</v>
      </c>
      <c r="P64" s="87">
        <v>4315.2426186289958</v>
      </c>
      <c r="Q64" s="87">
        <v>4562.9937897973768</v>
      </c>
    </row>
    <row r="65" spans="1:17" x14ac:dyDescent="0.25">
      <c r="A65" s="150" t="s">
        <v>23</v>
      </c>
      <c r="B65" s="87">
        <v>346.51132412282999</v>
      </c>
      <c r="C65" s="87">
        <v>375.71898911477467</v>
      </c>
      <c r="D65" s="87">
        <v>396.19466382813738</v>
      </c>
      <c r="E65" s="87">
        <v>609.3707790625906</v>
      </c>
      <c r="F65" s="87">
        <v>1211.0548449349205</v>
      </c>
      <c r="G65" s="87">
        <v>1257.6448393608948</v>
      </c>
      <c r="H65" s="87">
        <v>1358.4254832242539</v>
      </c>
      <c r="I65" s="87">
        <v>1903.8062370358166</v>
      </c>
      <c r="J65" s="87">
        <v>1834.0445365772266</v>
      </c>
      <c r="K65" s="87">
        <v>1504.3614241245491</v>
      </c>
      <c r="L65" s="87">
        <v>1676.4888322502416</v>
      </c>
      <c r="M65" s="87">
        <v>1922.2769124864453</v>
      </c>
      <c r="N65" s="87">
        <v>2126.3846856333262</v>
      </c>
      <c r="O65" s="87">
        <v>1951.2345189879265</v>
      </c>
      <c r="P65" s="87">
        <v>1931.1138214407488</v>
      </c>
      <c r="Q65" s="87">
        <v>2018.4078474780674</v>
      </c>
    </row>
    <row r="66" spans="1:17" x14ac:dyDescent="0.25">
      <c r="A66" s="152" t="s">
        <v>245</v>
      </c>
      <c r="B66" s="151">
        <v>2268.9269778372118</v>
      </c>
      <c r="C66" s="151">
        <v>2453.735399569804</v>
      </c>
      <c r="D66" s="151">
        <v>2520.3485373000767</v>
      </c>
      <c r="E66" s="151">
        <v>2500.7885474931113</v>
      </c>
      <c r="F66" s="151">
        <v>2782.2614583572049</v>
      </c>
      <c r="G66" s="151">
        <v>2745.4857827602391</v>
      </c>
      <c r="H66" s="151">
        <v>2719.6556746956667</v>
      </c>
      <c r="I66" s="151">
        <v>2701.6525055747838</v>
      </c>
      <c r="J66" s="151">
        <v>2611.2096330103618</v>
      </c>
      <c r="K66" s="151">
        <v>2311.0265947234111</v>
      </c>
      <c r="L66" s="151">
        <v>2281.1562722199669</v>
      </c>
      <c r="M66" s="151">
        <v>2343.1289125564895</v>
      </c>
      <c r="N66" s="151">
        <v>2235.9684259015471</v>
      </c>
      <c r="O66" s="151">
        <v>2093.767092408692</v>
      </c>
      <c r="P66" s="151">
        <v>2175.4067846751823</v>
      </c>
      <c r="Q66" s="151">
        <v>2105.2966330541085</v>
      </c>
    </row>
    <row r="67" spans="1:17" x14ac:dyDescent="0.25">
      <c r="A67" s="156" t="s">
        <v>237</v>
      </c>
      <c r="B67" s="204">
        <v>2187.4657462644095</v>
      </c>
      <c r="C67" s="204">
        <v>2154.0977476979415</v>
      </c>
      <c r="D67" s="204">
        <v>2188.2608093893064</v>
      </c>
      <c r="E67" s="204">
        <v>2275.7147526915364</v>
      </c>
      <c r="F67" s="204">
        <v>2303.3045546331336</v>
      </c>
      <c r="G67" s="204">
        <v>2371.3121319074944</v>
      </c>
      <c r="H67" s="204">
        <v>2393.0362998757787</v>
      </c>
      <c r="I67" s="204">
        <v>2432.8337282912748</v>
      </c>
      <c r="J67" s="204">
        <v>2248.91705435003</v>
      </c>
      <c r="K67" s="204">
        <v>2098.4866541991773</v>
      </c>
      <c r="L67" s="204">
        <v>2189.7144234663278</v>
      </c>
      <c r="M67" s="204">
        <v>2104.2204684513872</v>
      </c>
      <c r="N67" s="204">
        <v>2061.5059955370716</v>
      </c>
      <c r="O67" s="204">
        <v>2049.5775899622117</v>
      </c>
      <c r="P67" s="204">
        <v>2102.852029469685</v>
      </c>
      <c r="Q67" s="204">
        <v>2106.597921056411</v>
      </c>
    </row>
    <row r="68" spans="1:17" x14ac:dyDescent="0.25">
      <c r="A68" s="152" t="s">
        <v>244</v>
      </c>
      <c r="B68" s="151">
        <v>1694.830008604898</v>
      </c>
      <c r="C68" s="151">
        <v>1641.9585885740266</v>
      </c>
      <c r="D68" s="151">
        <v>1661.5926614479001</v>
      </c>
      <c r="E68" s="151">
        <v>1751.0966306848852</v>
      </c>
      <c r="F68" s="151">
        <v>1723.1725506918851</v>
      </c>
      <c r="G68" s="151">
        <v>1798.9781171882491</v>
      </c>
      <c r="H68" s="151">
        <v>1826.9579885889882</v>
      </c>
      <c r="I68" s="151">
        <v>1871.4948753396886</v>
      </c>
      <c r="J68" s="151">
        <v>1708.703522894881</v>
      </c>
      <c r="K68" s="151">
        <v>1619.1362242946582</v>
      </c>
      <c r="L68" s="151">
        <v>1702.7091562413914</v>
      </c>
      <c r="M68" s="151">
        <v>1609.8959078220942</v>
      </c>
      <c r="N68" s="151">
        <v>1588.6950548756738</v>
      </c>
      <c r="O68" s="151">
        <v>1613.2384391183266</v>
      </c>
      <c r="P68" s="151">
        <v>1646.0476843884951</v>
      </c>
      <c r="Q68" s="151">
        <v>1666.556821085024</v>
      </c>
    </row>
    <row r="69" spans="1:17" x14ac:dyDescent="0.25">
      <c r="A69" s="150" t="s">
        <v>34</v>
      </c>
      <c r="B69" s="87">
        <v>125.56167110910062</v>
      </c>
      <c r="C69" s="87">
        <v>113.29282273285764</v>
      </c>
      <c r="D69" s="87">
        <v>117.86039159383863</v>
      </c>
      <c r="E69" s="87">
        <v>138.94815410066747</v>
      </c>
      <c r="F69" s="87">
        <v>134.46821067079588</v>
      </c>
      <c r="G69" s="87">
        <v>139.77029817558451</v>
      </c>
      <c r="H69" s="87">
        <v>137.62819349451325</v>
      </c>
      <c r="I69" s="87">
        <v>122.19552649853647</v>
      </c>
      <c r="J69" s="87">
        <v>118.59757820109034</v>
      </c>
      <c r="K69" s="87">
        <v>114.96675740781053</v>
      </c>
      <c r="L69" s="87">
        <v>113.57429764511738</v>
      </c>
      <c r="M69" s="87">
        <v>108.92861586964813</v>
      </c>
      <c r="N69" s="87">
        <v>107.38125433281024</v>
      </c>
      <c r="O69" s="87">
        <v>104.47615242701382</v>
      </c>
      <c r="P69" s="87">
        <v>107.81307395384263</v>
      </c>
      <c r="Q69" s="87">
        <v>105.16906112133024</v>
      </c>
    </row>
    <row r="70" spans="1:17" x14ac:dyDescent="0.25">
      <c r="A70" s="150" t="s">
        <v>32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31</v>
      </c>
      <c r="B71" s="87">
        <v>21.857579825633206</v>
      </c>
      <c r="C71" s="87">
        <v>24.159510096238151</v>
      </c>
      <c r="D71" s="87">
        <v>24.383411458688101</v>
      </c>
      <c r="E71" s="87">
        <v>26.842974819952296</v>
      </c>
      <c r="F71" s="87">
        <v>23.678298343268075</v>
      </c>
      <c r="G71" s="87">
        <v>21.794088101684828</v>
      </c>
      <c r="H71" s="87">
        <v>23.285950286118592</v>
      </c>
      <c r="I71" s="87">
        <v>22.559165649783409</v>
      </c>
      <c r="J71" s="87">
        <v>22.248676777363073</v>
      </c>
      <c r="K71" s="87">
        <v>19.180840080590301</v>
      </c>
      <c r="L71" s="87">
        <v>20.200733028972536</v>
      </c>
      <c r="M71" s="87">
        <v>19.261663880064415</v>
      </c>
      <c r="N71" s="87">
        <v>16.83957965098973</v>
      </c>
      <c r="O71" s="87">
        <v>15.820419755495974</v>
      </c>
      <c r="P71" s="87">
        <v>15.654653072117926</v>
      </c>
      <c r="Q71" s="87">
        <v>15.246902858623629</v>
      </c>
    </row>
    <row r="72" spans="1:17" x14ac:dyDescent="0.25">
      <c r="A72" s="150" t="s">
        <v>126</v>
      </c>
      <c r="B72" s="87">
        <v>28.798799899461429</v>
      </c>
      <c r="C72" s="87">
        <v>28.273245829839922</v>
      </c>
      <c r="D72" s="87">
        <v>25.784414333664408</v>
      </c>
      <c r="E72" s="87">
        <v>34.531690867793131</v>
      </c>
      <c r="F72" s="87">
        <v>29.918040448246987</v>
      </c>
      <c r="G72" s="87">
        <v>32.596628699479922</v>
      </c>
      <c r="H72" s="87">
        <v>24.344217290641076</v>
      </c>
      <c r="I72" s="87">
        <v>27.402638599452789</v>
      </c>
      <c r="J72" s="87">
        <v>25.916259172250282</v>
      </c>
      <c r="K72" s="87">
        <v>24.274878349159675</v>
      </c>
      <c r="L72" s="87">
        <v>25.682574976096731</v>
      </c>
      <c r="M72" s="87">
        <v>21.088035164305428</v>
      </c>
      <c r="N72" s="87">
        <v>17.092892187134627</v>
      </c>
      <c r="O72" s="87">
        <v>16.440412850645338</v>
      </c>
      <c r="P72" s="87">
        <v>15.60218560595095</v>
      </c>
      <c r="Q72" s="87">
        <v>19.314969935638636</v>
      </c>
    </row>
    <row r="73" spans="1:17" x14ac:dyDescent="0.25">
      <c r="A73" s="150" t="s">
        <v>30</v>
      </c>
      <c r="B73" s="87">
        <v>170.72153374945705</v>
      </c>
      <c r="C73" s="87">
        <v>185.81789046202871</v>
      </c>
      <c r="D73" s="87">
        <v>174.9311282807881</v>
      </c>
      <c r="E73" s="87">
        <v>146.74650989882349</v>
      </c>
      <c r="F73" s="87">
        <v>147.59203968689084</v>
      </c>
      <c r="G73" s="87">
        <v>129.78613798297016</v>
      </c>
      <c r="H73" s="87">
        <v>152.4646745279544</v>
      </c>
      <c r="I73" s="87">
        <v>134.03530116841065</v>
      </c>
      <c r="J73" s="87">
        <v>125.0438012041465</v>
      </c>
      <c r="K73" s="87">
        <v>92.222159680879727</v>
      </c>
      <c r="L73" s="87">
        <v>74.632646955139577</v>
      </c>
      <c r="M73" s="87">
        <v>68.294699863443668</v>
      </c>
      <c r="N73" s="87">
        <v>59.306501613027905</v>
      </c>
      <c r="O73" s="87">
        <v>45.791352041726867</v>
      </c>
      <c r="P73" s="87">
        <v>36.73339109861886</v>
      </c>
      <c r="Q73" s="87">
        <v>40.616629991306517</v>
      </c>
    </row>
    <row r="74" spans="1:17" x14ac:dyDescent="0.25">
      <c r="A74" s="150" t="s">
        <v>29</v>
      </c>
      <c r="B74" s="87">
        <v>0.20840489144795254</v>
      </c>
      <c r="C74" s="87">
        <v>0</v>
      </c>
      <c r="D74" s="87">
        <v>0</v>
      </c>
      <c r="E74" s="87">
        <v>0.36684628185107648</v>
      </c>
      <c r="F74" s="87">
        <v>7.8627362375901483E-2</v>
      </c>
      <c r="G74" s="87">
        <v>9.6927142575412281E-2</v>
      </c>
      <c r="H74" s="87">
        <v>0.58732742766687784</v>
      </c>
      <c r="I74" s="87">
        <v>0.63579058649689824</v>
      </c>
      <c r="J74" s="87">
        <v>0.10148376811594202</v>
      </c>
      <c r="K74" s="87">
        <v>0.10135188405797102</v>
      </c>
      <c r="L74" s="87">
        <v>9.6926657081808351E-2</v>
      </c>
      <c r="M74" s="87">
        <v>9.6939421857991356E-2</v>
      </c>
      <c r="N74" s="87">
        <v>9.6953394937824913E-2</v>
      </c>
      <c r="O74" s="87">
        <v>9.6977757890766708E-2</v>
      </c>
      <c r="P74" s="87">
        <v>9.6887394835528523E-2</v>
      </c>
      <c r="Q74" s="87">
        <v>9.2118918808743122E-2</v>
      </c>
    </row>
    <row r="75" spans="1:17" x14ac:dyDescent="0.25">
      <c r="A75" s="150" t="s">
        <v>27</v>
      </c>
      <c r="B75" s="87">
        <v>987.15041337591811</v>
      </c>
      <c r="C75" s="87">
        <v>938.69404089904856</v>
      </c>
      <c r="D75" s="87">
        <v>954.62825034102309</v>
      </c>
      <c r="E75" s="87">
        <v>992.63921006069143</v>
      </c>
      <c r="F75" s="87">
        <v>868.36361614590828</v>
      </c>
      <c r="G75" s="87">
        <v>919.74199351879656</v>
      </c>
      <c r="H75" s="87">
        <v>870.03151473201638</v>
      </c>
      <c r="I75" s="87">
        <v>892.76456418616499</v>
      </c>
      <c r="J75" s="87">
        <v>789.00238501919694</v>
      </c>
      <c r="K75" s="87">
        <v>732.69419815127753</v>
      </c>
      <c r="L75" s="87">
        <v>782.43599079488968</v>
      </c>
      <c r="M75" s="87">
        <v>704.56762468170689</v>
      </c>
      <c r="N75" s="87">
        <v>735.67882221718742</v>
      </c>
      <c r="O75" s="87">
        <v>780.07884162143773</v>
      </c>
      <c r="P75" s="87">
        <v>741.48445092667475</v>
      </c>
      <c r="Q75" s="87">
        <v>711.0904495314071</v>
      </c>
    </row>
    <row r="76" spans="1:17" x14ac:dyDescent="0.25">
      <c r="A76" s="150" t="s">
        <v>26</v>
      </c>
      <c r="B76" s="87">
        <v>2.4738928276080265E-3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1.0240289855072462E-2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87</v>
      </c>
      <c r="B77" s="87">
        <v>320.10281071338864</v>
      </c>
      <c r="C77" s="87">
        <v>307.88719649062301</v>
      </c>
      <c r="D77" s="87">
        <v>318.33066843294262</v>
      </c>
      <c r="E77" s="87">
        <v>340.37008078263415</v>
      </c>
      <c r="F77" s="87">
        <v>378.37133458618467</v>
      </c>
      <c r="G77" s="87">
        <v>408.63913835428627</v>
      </c>
      <c r="H77" s="87">
        <v>460.19325960279031</v>
      </c>
      <c r="I77" s="87">
        <v>449.89406644672266</v>
      </c>
      <c r="J77" s="87">
        <v>414.09711900145402</v>
      </c>
      <c r="K77" s="87">
        <v>460.36424082132362</v>
      </c>
      <c r="L77" s="87">
        <v>490.52941230701907</v>
      </c>
      <c r="M77" s="87">
        <v>463.4307026311925</v>
      </c>
      <c r="N77" s="87">
        <v>404.25970734286989</v>
      </c>
      <c r="O77" s="87">
        <v>422.92488952539776</v>
      </c>
      <c r="P77" s="87">
        <v>503.39007683442657</v>
      </c>
      <c r="Q77" s="87">
        <v>539.57787356863935</v>
      </c>
    </row>
    <row r="78" spans="1:17" x14ac:dyDescent="0.25">
      <c r="A78" s="150" t="s">
        <v>23</v>
      </c>
      <c r="B78" s="87">
        <v>40.426321147663501</v>
      </c>
      <c r="C78" s="87">
        <v>43.833882063390369</v>
      </c>
      <c r="D78" s="87">
        <v>45.674397006954827</v>
      </c>
      <c r="E78" s="87">
        <v>70.651163872472381</v>
      </c>
      <c r="F78" s="87">
        <v>140.70238344821419</v>
      </c>
      <c r="G78" s="87">
        <v>146.55290521287188</v>
      </c>
      <c r="H78" s="87">
        <v>158.42285122728725</v>
      </c>
      <c r="I78" s="87">
        <v>221.99758191426591</v>
      </c>
      <c r="J78" s="87">
        <v>213.69621975126327</v>
      </c>
      <c r="K78" s="87">
        <v>175.3317979195588</v>
      </c>
      <c r="L78" s="87">
        <v>195.5565738770747</v>
      </c>
      <c r="M78" s="87">
        <v>224.22762630987472</v>
      </c>
      <c r="N78" s="87">
        <v>248.03934413671621</v>
      </c>
      <c r="O78" s="87">
        <v>227.60939313871822</v>
      </c>
      <c r="P78" s="87">
        <v>225.2729655020284</v>
      </c>
      <c r="Q78" s="87">
        <v>235.44881515926906</v>
      </c>
    </row>
    <row r="79" spans="1:17" x14ac:dyDescent="0.25">
      <c r="A79" s="149" t="s">
        <v>243</v>
      </c>
      <c r="B79" s="148">
        <v>492.63573765951088</v>
      </c>
      <c r="C79" s="148">
        <v>512.13915912391508</v>
      </c>
      <c r="D79" s="148">
        <v>526.6681479414068</v>
      </c>
      <c r="E79" s="148">
        <v>524.61812200665111</v>
      </c>
      <c r="F79" s="148">
        <v>580.13200394124817</v>
      </c>
      <c r="G79" s="148">
        <v>572.33401471924549</v>
      </c>
      <c r="H79" s="148">
        <v>566.07831128679106</v>
      </c>
      <c r="I79" s="148">
        <v>561.33885295158609</v>
      </c>
      <c r="J79" s="148">
        <v>540.21353145514979</v>
      </c>
      <c r="K79" s="148">
        <v>479.35042990451893</v>
      </c>
      <c r="L79" s="148">
        <v>487.0052672249364</v>
      </c>
      <c r="M79" s="148">
        <v>494.32456062929327</v>
      </c>
      <c r="N79" s="148">
        <v>472.81094066139849</v>
      </c>
      <c r="O79" s="148">
        <v>436.33915084388553</v>
      </c>
      <c r="P79" s="148">
        <v>456.80434508118958</v>
      </c>
      <c r="Q79" s="148">
        <v>440.04109997138698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56</v>
      </c>
      <c r="B81" s="96">
        <v>1707.5582081634775</v>
      </c>
      <c r="C81" s="96">
        <v>1687.9363051275236</v>
      </c>
      <c r="D81" s="96">
        <v>1653.3700172885196</v>
      </c>
      <c r="E81" s="96">
        <v>1632.6962785795793</v>
      </c>
      <c r="F81" s="96">
        <v>1594.7959051649993</v>
      </c>
      <c r="G81" s="96">
        <v>1665.1086835302881</v>
      </c>
      <c r="H81" s="96">
        <v>1661.6666407141984</v>
      </c>
      <c r="I81" s="96">
        <v>1646.3717544083843</v>
      </c>
      <c r="J81" s="96">
        <v>1440.7016002541327</v>
      </c>
      <c r="K81" s="96">
        <v>1353.0163870390313</v>
      </c>
      <c r="L81" s="96">
        <v>1325.2282612449046</v>
      </c>
      <c r="M81" s="96">
        <v>1208.0290853361537</v>
      </c>
      <c r="N81" s="96">
        <v>1157.6590409106727</v>
      </c>
      <c r="O81" s="96">
        <v>1353.7668506724851</v>
      </c>
      <c r="P81" s="96">
        <v>1193.7321836365647</v>
      </c>
      <c r="Q81" s="96">
        <v>1217.8022088559376</v>
      </c>
    </row>
    <row r="82" spans="1:17" x14ac:dyDescent="0.25">
      <c r="A82" s="132" t="s">
        <v>84</v>
      </c>
      <c r="B82" s="160">
        <v>63.3324746018003</v>
      </c>
      <c r="C82" s="160">
        <v>62.394446831488736</v>
      </c>
      <c r="D82" s="160">
        <v>61.03156362369559</v>
      </c>
      <c r="E82" s="160">
        <v>60.282450691004279</v>
      </c>
      <c r="F82" s="160">
        <v>58.962711780090999</v>
      </c>
      <c r="G82" s="160">
        <v>61.363649757649121</v>
      </c>
      <c r="H82" s="160">
        <v>61.172530058594305</v>
      </c>
      <c r="I82" s="160">
        <v>60.711431237100165</v>
      </c>
      <c r="J82" s="160">
        <v>53.228504067332565</v>
      </c>
      <c r="K82" s="160">
        <v>49.900493660228214</v>
      </c>
      <c r="L82" s="160">
        <v>48.413756571305179</v>
      </c>
      <c r="M82" s="160">
        <v>44.552973042472743</v>
      </c>
      <c r="N82" s="160">
        <v>42.797895400625038</v>
      </c>
      <c r="O82" s="160">
        <v>49.6575825216091</v>
      </c>
      <c r="P82" s="160">
        <v>44.286821695084399</v>
      </c>
      <c r="Q82" s="160">
        <v>45.167260424257542</v>
      </c>
    </row>
    <row r="83" spans="1:17" x14ac:dyDescent="0.25">
      <c r="A83" s="76" t="s">
        <v>83</v>
      </c>
      <c r="B83" s="159">
        <v>27.925635255787089</v>
      </c>
      <c r="C83" s="159">
        <v>27.512024047031698</v>
      </c>
      <c r="D83" s="159">
        <v>26.911078330061621</v>
      </c>
      <c r="E83" s="159">
        <v>26.580766674702176</v>
      </c>
      <c r="F83" s="159">
        <v>25.998844877223785</v>
      </c>
      <c r="G83" s="159">
        <v>27.057507414170516</v>
      </c>
      <c r="H83" s="159">
        <v>26.973235655652342</v>
      </c>
      <c r="I83" s="159">
        <v>26.769920096188123</v>
      </c>
      <c r="J83" s="159">
        <v>23.470420177664348</v>
      </c>
      <c r="K83" s="159">
        <v>22.002977047728322</v>
      </c>
      <c r="L83" s="159">
        <v>21.347419564343092</v>
      </c>
      <c r="M83" s="159">
        <v>19.645057019604305</v>
      </c>
      <c r="N83" s="159">
        <v>18.871178241300065</v>
      </c>
      <c r="O83" s="159">
        <v>21.895868524031819</v>
      </c>
      <c r="P83" s="159">
        <v>19.527701026541756</v>
      </c>
      <c r="Q83" s="159">
        <v>19.915919092716273</v>
      </c>
    </row>
    <row r="84" spans="1:17" x14ac:dyDescent="0.25">
      <c r="A84" s="76" t="s">
        <v>82</v>
      </c>
      <c r="B84" s="159">
        <v>216.60909794938439</v>
      </c>
      <c r="C84" s="159">
        <v>213.40086472533648</v>
      </c>
      <c r="D84" s="159">
        <v>208.7395451715598</v>
      </c>
      <c r="E84" s="159">
        <v>206.17743659088748</v>
      </c>
      <c r="F84" s="159">
        <v>201.66367873097425</v>
      </c>
      <c r="G84" s="159">
        <v>209.87534285465125</v>
      </c>
      <c r="H84" s="159">
        <v>209.22167716618873</v>
      </c>
      <c r="I84" s="159">
        <v>207.64463157595489</v>
      </c>
      <c r="J84" s="159">
        <v>182.05159870529189</v>
      </c>
      <c r="K84" s="159">
        <v>170.66917070478326</v>
      </c>
      <c r="L84" s="159">
        <v>165.58424734209569</v>
      </c>
      <c r="M84" s="159">
        <v>152.37963402457873</v>
      </c>
      <c r="N84" s="159">
        <v>146.37693497923061</v>
      </c>
      <c r="O84" s="159">
        <v>169.83836845129531</v>
      </c>
      <c r="P84" s="159">
        <v>151.46934584085818</v>
      </c>
      <c r="Q84" s="159">
        <v>154.48061360080249</v>
      </c>
    </row>
    <row r="85" spans="1:17" x14ac:dyDescent="0.25">
      <c r="A85" s="76" t="s">
        <v>81</v>
      </c>
      <c r="B85" s="159">
        <v>95.645041008540957</v>
      </c>
      <c r="C85" s="159">
        <v>94.228426465643381</v>
      </c>
      <c r="D85" s="159">
        <v>92.170192974550304</v>
      </c>
      <c r="E85" s="159">
        <v>91.03887862724622</v>
      </c>
      <c r="F85" s="159">
        <v>89.04580188346651</v>
      </c>
      <c r="G85" s="159">
        <v>92.671711225653837</v>
      </c>
      <c r="H85" s="159">
        <v>92.383081236559448</v>
      </c>
      <c r="I85" s="159">
        <v>91.686727336477659</v>
      </c>
      <c r="J85" s="159">
        <v>80.385970804914535</v>
      </c>
      <c r="K85" s="159">
        <v>75.359991733897829</v>
      </c>
      <c r="L85" s="159">
        <v>73.11471345078904</v>
      </c>
      <c r="M85" s="159">
        <v>67.284137569110442</v>
      </c>
      <c r="N85" s="159">
        <v>64.63360995143664</v>
      </c>
      <c r="O85" s="159">
        <v>74.993146036477469</v>
      </c>
      <c r="P85" s="159">
        <v>66.882194384425333</v>
      </c>
      <c r="Q85" s="159">
        <v>68.211837650170679</v>
      </c>
    </row>
    <row r="86" spans="1:17" x14ac:dyDescent="0.25">
      <c r="A86" s="129" t="s">
        <v>80</v>
      </c>
      <c r="B86" s="158">
        <v>360.35534916562597</v>
      </c>
      <c r="C86" s="158">
        <v>358.65648428989914</v>
      </c>
      <c r="D86" s="158">
        <v>354.85750522763851</v>
      </c>
      <c r="E86" s="158">
        <v>353.14487561142755</v>
      </c>
      <c r="F86" s="158">
        <v>340.79246927515527</v>
      </c>
      <c r="G86" s="158">
        <v>352.15100687670503</v>
      </c>
      <c r="H86" s="158">
        <v>346.70526531283167</v>
      </c>
      <c r="I86" s="158">
        <v>335.38405981874575</v>
      </c>
      <c r="J86" s="158">
        <v>295.32696172149105</v>
      </c>
      <c r="K86" s="158">
        <v>280.19186771414383</v>
      </c>
      <c r="L86" s="158">
        <v>275.16310581365286</v>
      </c>
      <c r="M86" s="158">
        <v>247.0238212223135</v>
      </c>
      <c r="N86" s="158">
        <v>236.74695438006847</v>
      </c>
      <c r="O86" s="158">
        <v>272.58529273356612</v>
      </c>
      <c r="P86" s="158">
        <v>242.86090577509461</v>
      </c>
      <c r="Q86" s="158">
        <v>248.49161039167805</v>
      </c>
    </row>
    <row r="87" spans="1:17" x14ac:dyDescent="0.25">
      <c r="A87" s="92" t="s">
        <v>126</v>
      </c>
      <c r="B87" s="91">
        <v>7.4294422969217715</v>
      </c>
      <c r="C87" s="91">
        <v>8.2279315462457099</v>
      </c>
      <c r="D87" s="91">
        <v>7.6091406688297454</v>
      </c>
      <c r="E87" s="91">
        <v>7.7898556454426622</v>
      </c>
      <c r="F87" s="91">
        <v>6.5332333090169357</v>
      </c>
      <c r="G87" s="91">
        <v>7.1593707451270632</v>
      </c>
      <c r="H87" s="91">
        <v>5.085675837585736</v>
      </c>
      <c r="I87" s="91">
        <v>5.8864950096466915</v>
      </c>
      <c r="J87" s="91">
        <v>5.9630094396535931</v>
      </c>
      <c r="K87" s="91">
        <v>5.7164763909322964</v>
      </c>
      <c r="L87" s="91">
        <v>5.2807051561741574</v>
      </c>
      <c r="M87" s="91">
        <v>3.824676979643634</v>
      </c>
      <c r="N87" s="91">
        <v>3.1626781346272814</v>
      </c>
      <c r="O87" s="91">
        <v>3.2180432711565943</v>
      </c>
      <c r="P87" s="91">
        <v>2.7728129475256758</v>
      </c>
      <c r="Q87" s="91">
        <v>3.3615764964606694</v>
      </c>
    </row>
    <row r="88" spans="1:17" x14ac:dyDescent="0.25">
      <c r="A88" s="92" t="s">
        <v>27</v>
      </c>
      <c r="B88" s="91">
        <v>185.13272424770412</v>
      </c>
      <c r="C88" s="91">
        <v>179.98482614456458</v>
      </c>
      <c r="D88" s="91">
        <v>179.02325448707001</v>
      </c>
      <c r="E88" s="91">
        <v>179.71327400260699</v>
      </c>
      <c r="F88" s="91">
        <v>160.36960659543064</v>
      </c>
      <c r="G88" s="91">
        <v>166.58610213250853</v>
      </c>
      <c r="H88" s="91">
        <v>160.70367599125916</v>
      </c>
      <c r="I88" s="91">
        <v>155.93572851024183</v>
      </c>
      <c r="J88" s="91">
        <v>129.86575077651941</v>
      </c>
      <c r="K88" s="91">
        <v>125.20083752638246</v>
      </c>
      <c r="L88" s="91">
        <v>127.8645904029115</v>
      </c>
      <c r="M88" s="91">
        <v>108.32986813691456</v>
      </c>
      <c r="N88" s="91">
        <v>107.81429703422901</v>
      </c>
      <c r="O88" s="91">
        <v>128.52718236851686</v>
      </c>
      <c r="P88" s="91">
        <v>113.63030780588389</v>
      </c>
      <c r="Q88" s="91">
        <v>115.67169601130557</v>
      </c>
    </row>
    <row r="89" spans="1:17" x14ac:dyDescent="0.25">
      <c r="A89" s="92" t="s">
        <v>127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9.8715913249432987E-3</v>
      </c>
      <c r="M89" s="91">
        <v>9.8038506858818906E-3</v>
      </c>
      <c r="N89" s="91">
        <v>9.7893006110801508E-3</v>
      </c>
      <c r="O89" s="91">
        <v>9.8017482640100316E-3</v>
      </c>
      <c r="P89" s="91">
        <v>1.0900700378437038E-2</v>
      </c>
      <c r="Q89" s="91">
        <v>1.1598612317583181E-2</v>
      </c>
    </row>
    <row r="90" spans="1:17" x14ac:dyDescent="0.25">
      <c r="A90" s="92" t="s">
        <v>22</v>
      </c>
      <c r="B90" s="157">
        <v>167.79318262100014</v>
      </c>
      <c r="C90" s="157">
        <v>170.44372659908885</v>
      </c>
      <c r="D90" s="157">
        <v>168.22511007173873</v>
      </c>
      <c r="E90" s="157">
        <v>165.64174596337796</v>
      </c>
      <c r="F90" s="157">
        <v>173.88962937070769</v>
      </c>
      <c r="G90" s="157">
        <v>178.40553399906941</v>
      </c>
      <c r="H90" s="157">
        <v>180.91591348398666</v>
      </c>
      <c r="I90" s="157">
        <v>173.56183629885726</v>
      </c>
      <c r="J90" s="157">
        <v>159.49820150531801</v>
      </c>
      <c r="K90" s="157">
        <v>149.27455379682908</v>
      </c>
      <c r="L90" s="157">
        <v>142.0079386632423</v>
      </c>
      <c r="M90" s="157">
        <v>134.85947225506945</v>
      </c>
      <c r="N90" s="157">
        <v>125.76018991060116</v>
      </c>
      <c r="O90" s="157">
        <v>140.83026534562873</v>
      </c>
      <c r="P90" s="157">
        <v>126.4468843213066</v>
      </c>
      <c r="Q90" s="157">
        <v>129.4467392715942</v>
      </c>
    </row>
    <row r="91" spans="1:17" x14ac:dyDescent="0.25">
      <c r="A91" s="243" t="s">
        <v>236</v>
      </c>
      <c r="B91" s="242">
        <v>943.69061018233856</v>
      </c>
      <c r="C91" s="242">
        <v>931.74405876812375</v>
      </c>
      <c r="D91" s="242">
        <v>909.66013196101426</v>
      </c>
      <c r="E91" s="242">
        <v>895.47187038431184</v>
      </c>
      <c r="F91" s="242">
        <v>878.33239861808852</v>
      </c>
      <c r="G91" s="242">
        <v>921.98946540145789</v>
      </c>
      <c r="H91" s="242">
        <v>925.21085128437221</v>
      </c>
      <c r="I91" s="242">
        <v>924.17498434391791</v>
      </c>
      <c r="J91" s="242">
        <v>806.23814477743804</v>
      </c>
      <c r="K91" s="242">
        <v>754.89188617824959</v>
      </c>
      <c r="L91" s="242">
        <v>741.60501850271862</v>
      </c>
      <c r="M91" s="242">
        <v>677.14346245807394</v>
      </c>
      <c r="N91" s="242">
        <v>648.23246795801197</v>
      </c>
      <c r="O91" s="242">
        <v>764.79659240550518</v>
      </c>
      <c r="P91" s="242">
        <v>668.70521491456066</v>
      </c>
      <c r="Q91" s="242">
        <v>681.53496769631249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125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36</v>
      </c>
      <c r="B95" s="77">
        <f t="shared" ref="B95:Q95" si="0">SUM(B$96:B$101,B$103:B$105)</f>
        <v>1</v>
      </c>
      <c r="C95" s="77">
        <f t="shared" si="0"/>
        <v>0.99999999999999978</v>
      </c>
      <c r="D95" s="77">
        <f t="shared" si="0"/>
        <v>1.0000000000000002</v>
      </c>
      <c r="E95" s="77">
        <f t="shared" si="0"/>
        <v>1</v>
      </c>
      <c r="F95" s="77">
        <f t="shared" si="0"/>
        <v>0.99999999999999989</v>
      </c>
      <c r="G95" s="77">
        <f t="shared" si="0"/>
        <v>1.0000000000000002</v>
      </c>
      <c r="H95" s="77">
        <f t="shared" si="0"/>
        <v>1</v>
      </c>
      <c r="I95" s="77">
        <f t="shared" si="0"/>
        <v>1.0000000000000002</v>
      </c>
      <c r="J95" s="77">
        <f t="shared" si="0"/>
        <v>1</v>
      </c>
      <c r="K95" s="77">
        <f t="shared" si="0"/>
        <v>1</v>
      </c>
      <c r="L95" s="77">
        <f t="shared" si="0"/>
        <v>0.99999999999999989</v>
      </c>
      <c r="M95" s="77">
        <f t="shared" si="0"/>
        <v>0.99999999999999989</v>
      </c>
      <c r="N95" s="77">
        <f t="shared" si="0"/>
        <v>1.0000000000000004</v>
      </c>
      <c r="O95" s="77">
        <f t="shared" si="0"/>
        <v>1.0000000000000002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84</v>
      </c>
      <c r="B96" s="240">
        <f t="shared" ref="B96:Q96" si="1">IF(B$6=0,0,B$6/B$5)</f>
        <v>5.0402043014837732E-3</v>
      </c>
      <c r="C96" s="240">
        <f t="shared" si="1"/>
        <v>5.0306724072197925E-3</v>
      </c>
      <c r="D96" s="240">
        <f t="shared" si="1"/>
        <v>5.0285559168683049E-3</v>
      </c>
      <c r="E96" s="240">
        <f t="shared" si="1"/>
        <v>5.0567977491710724E-3</v>
      </c>
      <c r="F96" s="240">
        <f t="shared" si="1"/>
        <v>5.0557846641989534E-3</v>
      </c>
      <c r="G96" s="240">
        <f t="shared" si="1"/>
        <v>5.0510888345780504E-3</v>
      </c>
      <c r="H96" s="240">
        <f t="shared" si="1"/>
        <v>5.0353533059293056E-3</v>
      </c>
      <c r="I96" s="240">
        <f t="shared" si="1"/>
        <v>5.0328264996022136E-3</v>
      </c>
      <c r="J96" s="240">
        <f t="shared" si="1"/>
        <v>5.0211984040683206E-3</v>
      </c>
      <c r="K96" s="240">
        <f t="shared" si="1"/>
        <v>5.0071514071552492E-3</v>
      </c>
      <c r="L96" s="240">
        <f t="shared" si="1"/>
        <v>4.979791981233047E-3</v>
      </c>
      <c r="M96" s="240">
        <f t="shared" si="1"/>
        <v>4.984830172710575E-3</v>
      </c>
      <c r="N96" s="240">
        <f t="shared" si="1"/>
        <v>5.0147826691799569E-3</v>
      </c>
      <c r="O96" s="240">
        <f t="shared" si="1"/>
        <v>4.9944802831809508E-3</v>
      </c>
      <c r="P96" s="240">
        <f t="shared" si="1"/>
        <v>5.0004452670947778E-3</v>
      </c>
      <c r="Q96" s="240">
        <f t="shared" si="1"/>
        <v>4.9841926471695993E-3</v>
      </c>
    </row>
    <row r="97" spans="1:17" x14ac:dyDescent="0.25">
      <c r="A97" s="76" t="s">
        <v>83</v>
      </c>
      <c r="B97" s="239">
        <f t="shared" ref="B97:Q97" si="2">IF(B$7=0,0,B$7/B$5)</f>
        <v>7.0562860220772811E-3</v>
      </c>
      <c r="C97" s="239">
        <f t="shared" si="2"/>
        <v>7.0429413701077115E-3</v>
      </c>
      <c r="D97" s="239">
        <f t="shared" si="2"/>
        <v>7.0399782836156263E-3</v>
      </c>
      <c r="E97" s="239">
        <f t="shared" si="2"/>
        <v>7.0795168488395023E-3</v>
      </c>
      <c r="F97" s="239">
        <f t="shared" si="2"/>
        <v>7.0780985298785348E-3</v>
      </c>
      <c r="G97" s="239">
        <f t="shared" si="2"/>
        <v>7.0715243684092701E-3</v>
      </c>
      <c r="H97" s="239">
        <f t="shared" si="2"/>
        <v>7.0494946283010283E-3</v>
      </c>
      <c r="I97" s="239">
        <f t="shared" si="2"/>
        <v>7.0459570994431007E-3</v>
      </c>
      <c r="J97" s="239">
        <f t="shared" si="2"/>
        <v>7.0296777656956482E-3</v>
      </c>
      <c r="K97" s="239">
        <f t="shared" si="2"/>
        <v>7.0100119700173477E-3</v>
      </c>
      <c r="L97" s="239">
        <f t="shared" si="2"/>
        <v>6.9717087737262646E-3</v>
      </c>
      <c r="M97" s="239">
        <f t="shared" si="2"/>
        <v>6.9787622417948041E-3</v>
      </c>
      <c r="N97" s="239">
        <f t="shared" si="2"/>
        <v>7.020695736851941E-3</v>
      </c>
      <c r="O97" s="239">
        <f t="shared" si="2"/>
        <v>6.9922723964533327E-3</v>
      </c>
      <c r="P97" s="239">
        <f t="shared" si="2"/>
        <v>7.0006233739326905E-3</v>
      </c>
      <c r="Q97" s="239">
        <f t="shared" si="2"/>
        <v>6.9778697060374397E-3</v>
      </c>
    </row>
    <row r="98" spans="1:17" x14ac:dyDescent="0.25">
      <c r="A98" s="76" t="s">
        <v>82</v>
      </c>
      <c r="B98" s="239">
        <f t="shared" ref="B98:Q98" si="3">IF(B$8=0,0,B$8/B$5)</f>
        <v>4.0321634411870186E-2</v>
      </c>
      <c r="C98" s="239">
        <f t="shared" si="3"/>
        <v>4.024537925775834E-2</v>
      </c>
      <c r="D98" s="239">
        <f t="shared" si="3"/>
        <v>4.0228447334946439E-2</v>
      </c>
      <c r="E98" s="239">
        <f t="shared" si="3"/>
        <v>4.0454381993368579E-2</v>
      </c>
      <c r="F98" s="239">
        <f t="shared" si="3"/>
        <v>4.0446277313591628E-2</v>
      </c>
      <c r="G98" s="239">
        <f t="shared" si="3"/>
        <v>4.0408710676624403E-2</v>
      </c>
      <c r="H98" s="239">
        <f t="shared" si="3"/>
        <v>4.0282826447434444E-2</v>
      </c>
      <c r="I98" s="239">
        <f t="shared" si="3"/>
        <v>4.0262611996817708E-2</v>
      </c>
      <c r="J98" s="239">
        <f t="shared" si="3"/>
        <v>4.0169587232546565E-2</v>
      </c>
      <c r="K98" s="239">
        <f t="shared" si="3"/>
        <v>4.0057211257241994E-2</v>
      </c>
      <c r="L98" s="239">
        <f t="shared" si="3"/>
        <v>3.9838335849864376E-2</v>
      </c>
      <c r="M98" s="239">
        <f t="shared" si="3"/>
        <v>3.98786413816846E-2</v>
      </c>
      <c r="N98" s="239">
        <f t="shared" si="3"/>
        <v>4.0118261353439655E-2</v>
      </c>
      <c r="O98" s="239">
        <f t="shared" si="3"/>
        <v>3.9955842265447607E-2</v>
      </c>
      <c r="P98" s="239">
        <f t="shared" si="3"/>
        <v>4.0003562136758222E-2</v>
      </c>
      <c r="Q98" s="239">
        <f t="shared" si="3"/>
        <v>3.9873541177356794E-2</v>
      </c>
    </row>
    <row r="99" spans="1:17" x14ac:dyDescent="0.25">
      <c r="A99" s="76" t="s">
        <v>81</v>
      </c>
      <c r="B99" s="239">
        <f t="shared" ref="B99:Q99" si="4">IF(B$9=0,0,B$9/B$5)</f>
        <v>2.0160817205935093E-2</v>
      </c>
      <c r="C99" s="239">
        <f t="shared" si="4"/>
        <v>2.012268962887917E-2</v>
      </c>
      <c r="D99" s="239">
        <f t="shared" si="4"/>
        <v>2.011422366747322E-2</v>
      </c>
      <c r="E99" s="239">
        <f t="shared" si="4"/>
        <v>2.022719099668429E-2</v>
      </c>
      <c r="F99" s="239">
        <f t="shared" si="4"/>
        <v>2.0223138656795814E-2</v>
      </c>
      <c r="G99" s="239">
        <f t="shared" si="4"/>
        <v>2.0204355338312201E-2</v>
      </c>
      <c r="H99" s="239">
        <f t="shared" si="4"/>
        <v>2.0141413223717222E-2</v>
      </c>
      <c r="I99" s="239">
        <f t="shared" si="4"/>
        <v>2.0131305998408854E-2</v>
      </c>
      <c r="J99" s="239">
        <f t="shared" si="4"/>
        <v>2.0084793616273282E-2</v>
      </c>
      <c r="K99" s="239">
        <f t="shared" si="4"/>
        <v>2.0028605628620997E-2</v>
      </c>
      <c r="L99" s="239">
        <f t="shared" si="4"/>
        <v>1.9919167924932188E-2</v>
      </c>
      <c r="M99" s="239">
        <f t="shared" si="4"/>
        <v>1.99393206908423E-2</v>
      </c>
      <c r="N99" s="239">
        <f t="shared" si="4"/>
        <v>2.0059130676719827E-2</v>
      </c>
      <c r="O99" s="239">
        <f t="shared" si="4"/>
        <v>1.9977921132723803E-2</v>
      </c>
      <c r="P99" s="239">
        <f t="shared" si="4"/>
        <v>2.0001781068379111E-2</v>
      </c>
      <c r="Q99" s="239">
        <f t="shared" si="4"/>
        <v>1.9936770588678397E-2</v>
      </c>
    </row>
    <row r="100" spans="1:17" x14ac:dyDescent="0.25">
      <c r="A100" s="129" t="s">
        <v>80</v>
      </c>
      <c r="B100" s="238">
        <f t="shared" ref="B100:Q100" si="5">IF(B$10=0,0,B$10/B$5)</f>
        <v>1.2096490323561054E-2</v>
      </c>
      <c r="C100" s="238">
        <f t="shared" si="5"/>
        <v>1.20736137773275E-2</v>
      </c>
      <c r="D100" s="238">
        <f t="shared" si="5"/>
        <v>1.206853420048393E-2</v>
      </c>
      <c r="E100" s="238">
        <f t="shared" si="5"/>
        <v>1.2136314598010572E-2</v>
      </c>
      <c r="F100" s="238">
        <f t="shared" si="5"/>
        <v>1.213388319407749E-2</v>
      </c>
      <c r="G100" s="238">
        <f t="shared" si="5"/>
        <v>1.2122613202987317E-2</v>
      </c>
      <c r="H100" s="238">
        <f t="shared" si="5"/>
        <v>1.2084847934230331E-2</v>
      </c>
      <c r="I100" s="238">
        <f t="shared" si="5"/>
        <v>1.2078783599045316E-2</v>
      </c>
      <c r="J100" s="238">
        <f t="shared" si="5"/>
        <v>1.2050876169763972E-2</v>
      </c>
      <c r="K100" s="238">
        <f t="shared" si="5"/>
        <v>1.2017163377172598E-2</v>
      </c>
      <c r="L100" s="238">
        <f t="shared" si="5"/>
        <v>1.1951500754959316E-2</v>
      </c>
      <c r="M100" s="238">
        <f t="shared" si="5"/>
        <v>1.1963592414505377E-2</v>
      </c>
      <c r="N100" s="238">
        <f t="shared" si="5"/>
        <v>1.2035478406031896E-2</v>
      </c>
      <c r="O100" s="238">
        <f t="shared" si="5"/>
        <v>1.1986752679634281E-2</v>
      </c>
      <c r="P100" s="238">
        <f t="shared" si="5"/>
        <v>1.2001068641027466E-2</v>
      </c>
      <c r="Q100" s="238">
        <f t="shared" si="5"/>
        <v>1.1962062353207039E-2</v>
      </c>
    </row>
    <row r="101" spans="1:17" x14ac:dyDescent="0.25">
      <c r="A101" s="127" t="s">
        <v>242</v>
      </c>
      <c r="B101" s="236">
        <f t="shared" ref="B101:Q101" si="6">IF(B$15=0,0,B$15/B$5)</f>
        <v>2.8318187773316041E-2</v>
      </c>
      <c r="C101" s="236">
        <f t="shared" si="6"/>
        <v>2.9806665044243594E-2</v>
      </c>
      <c r="D101" s="236">
        <f t="shared" si="6"/>
        <v>2.9700998350780706E-2</v>
      </c>
      <c r="E101" s="236">
        <f t="shared" si="6"/>
        <v>2.9194881273246147E-2</v>
      </c>
      <c r="F101" s="236">
        <f t="shared" si="6"/>
        <v>3.1320951840664385E-2</v>
      </c>
      <c r="G101" s="236">
        <f t="shared" si="6"/>
        <v>3.0526859808074059E-2</v>
      </c>
      <c r="H101" s="236">
        <f t="shared" si="6"/>
        <v>3.0829504266999395E-2</v>
      </c>
      <c r="I101" s="236">
        <f t="shared" si="6"/>
        <v>2.9783718627990258E-2</v>
      </c>
      <c r="J101" s="236">
        <f t="shared" si="6"/>
        <v>2.983349141020868E-2</v>
      </c>
      <c r="K101" s="236">
        <f t="shared" si="6"/>
        <v>2.9108257598499332E-2</v>
      </c>
      <c r="L101" s="236">
        <f t="shared" si="6"/>
        <v>2.8705871387761608E-2</v>
      </c>
      <c r="M101" s="236">
        <f t="shared" si="6"/>
        <v>2.8877989455526134E-2</v>
      </c>
      <c r="N101" s="236">
        <f t="shared" si="6"/>
        <v>2.8372054561838504E-2</v>
      </c>
      <c r="O101" s="236">
        <f t="shared" si="6"/>
        <v>2.731123574746663E-2</v>
      </c>
      <c r="P101" s="236">
        <f t="shared" si="6"/>
        <v>2.8041644767719136E-2</v>
      </c>
      <c r="Q101" s="236">
        <f t="shared" si="6"/>
        <v>2.7328261489155677E-2</v>
      </c>
    </row>
    <row r="102" spans="1:17" x14ac:dyDescent="0.25">
      <c r="A102" s="127" t="s">
        <v>241</v>
      </c>
      <c r="B102" s="237">
        <f t="shared" ref="B102:Q102" si="7">IF(B$16=0,0,B$16/B$5)</f>
        <v>0.82407707379883233</v>
      </c>
      <c r="C102" s="237">
        <f t="shared" si="7"/>
        <v>0.81944100508281159</v>
      </c>
      <c r="D102" s="237">
        <f t="shared" si="7"/>
        <v>0.81981704368854169</v>
      </c>
      <c r="E102" s="237">
        <f t="shared" si="7"/>
        <v>0.82097340260013307</v>
      </c>
      <c r="F102" s="237">
        <f t="shared" si="7"/>
        <v>0.8141397505993172</v>
      </c>
      <c r="G102" s="237">
        <f t="shared" si="7"/>
        <v>0.81677738153085044</v>
      </c>
      <c r="H102" s="237">
        <f t="shared" si="7"/>
        <v>0.81606655071116807</v>
      </c>
      <c r="I102" s="237">
        <f t="shared" si="7"/>
        <v>0.81947875478315912</v>
      </c>
      <c r="J102" s="237">
        <f t="shared" si="7"/>
        <v>0.81951372782320242</v>
      </c>
      <c r="K102" s="237">
        <f t="shared" si="7"/>
        <v>0.82208658187573891</v>
      </c>
      <c r="L102" s="237">
        <f t="shared" si="7"/>
        <v>0.82384279802138627</v>
      </c>
      <c r="M102" s="237">
        <f t="shared" si="7"/>
        <v>0.82320355374176735</v>
      </c>
      <c r="N102" s="237">
        <f t="shared" si="7"/>
        <v>0.82433058645851998</v>
      </c>
      <c r="O102" s="237">
        <f t="shared" si="7"/>
        <v>0.82808986050072342</v>
      </c>
      <c r="P102" s="237">
        <f t="shared" si="7"/>
        <v>0.82563610859460212</v>
      </c>
      <c r="Q102" s="237">
        <f t="shared" si="7"/>
        <v>0.82820783206249371</v>
      </c>
    </row>
    <row r="103" spans="1:17" x14ac:dyDescent="0.25">
      <c r="A103" s="142" t="s">
        <v>250</v>
      </c>
      <c r="B103" s="235">
        <f t="shared" ref="B103:Q103" si="8">IF(B$17=0,0,B$17/B$5)</f>
        <v>0.61587937230329437</v>
      </c>
      <c r="C103" s="235">
        <f t="shared" si="8"/>
        <v>0.60150463087929851</v>
      </c>
      <c r="D103" s="235">
        <f t="shared" si="8"/>
        <v>0.60310041910221901</v>
      </c>
      <c r="E103" s="235">
        <f t="shared" si="8"/>
        <v>0.60652892525018909</v>
      </c>
      <c r="F103" s="235">
        <f t="shared" si="8"/>
        <v>0.5879031003108911</v>
      </c>
      <c r="G103" s="235">
        <f t="shared" si="8"/>
        <v>0.59391801485887963</v>
      </c>
      <c r="H103" s="235">
        <f t="shared" si="8"/>
        <v>0.59299485549035735</v>
      </c>
      <c r="I103" s="235">
        <f t="shared" si="8"/>
        <v>0.60294344535091404</v>
      </c>
      <c r="J103" s="235">
        <f t="shared" si="8"/>
        <v>0.60311159097375233</v>
      </c>
      <c r="K103" s="235">
        <f t="shared" si="8"/>
        <v>0.61251963545863897</v>
      </c>
      <c r="L103" s="235">
        <f t="shared" si="8"/>
        <v>0.6185728757838721</v>
      </c>
      <c r="M103" s="235">
        <f t="shared" si="8"/>
        <v>0.61651111788345336</v>
      </c>
      <c r="N103" s="235">
        <f t="shared" si="8"/>
        <v>0.6188774428786542</v>
      </c>
      <c r="O103" s="235">
        <f t="shared" si="8"/>
        <v>0.63074976651848724</v>
      </c>
      <c r="P103" s="235">
        <f t="shared" si="8"/>
        <v>0.62443751176250539</v>
      </c>
      <c r="Q103" s="235">
        <f t="shared" si="8"/>
        <v>0.63224636654930466</v>
      </c>
    </row>
    <row r="104" spans="1:17" x14ac:dyDescent="0.25">
      <c r="A104" s="142" t="s">
        <v>249</v>
      </c>
      <c r="B104" s="235">
        <f t="shared" ref="B104:Q104" si="9">IF(B$28=0,0,B$28/B$5)</f>
        <v>0.20819770149553793</v>
      </c>
      <c r="C104" s="235">
        <f t="shared" si="9"/>
        <v>0.217936374203513</v>
      </c>
      <c r="D104" s="235">
        <f t="shared" si="9"/>
        <v>0.21671662458632268</v>
      </c>
      <c r="E104" s="235">
        <f t="shared" si="9"/>
        <v>0.21444447734994404</v>
      </c>
      <c r="F104" s="235">
        <f t="shared" si="9"/>
        <v>0.22623665028842591</v>
      </c>
      <c r="G104" s="235">
        <f t="shared" si="9"/>
        <v>0.22285936667197087</v>
      </c>
      <c r="H104" s="235">
        <f t="shared" si="9"/>
        <v>0.22307169522081041</v>
      </c>
      <c r="I104" s="235">
        <f t="shared" si="9"/>
        <v>0.216535309432245</v>
      </c>
      <c r="J104" s="235">
        <f t="shared" si="9"/>
        <v>0.21640213684945003</v>
      </c>
      <c r="K104" s="235">
        <f t="shared" si="9"/>
        <v>0.20956694641709983</v>
      </c>
      <c r="L104" s="235">
        <f t="shared" si="9"/>
        <v>0.20526992223751431</v>
      </c>
      <c r="M104" s="235">
        <f t="shared" si="9"/>
        <v>0.20669243585831384</v>
      </c>
      <c r="N104" s="235">
        <f t="shared" si="9"/>
        <v>0.20545314357986574</v>
      </c>
      <c r="O104" s="235">
        <f t="shared" si="9"/>
        <v>0.19734009398223623</v>
      </c>
      <c r="P104" s="235">
        <f t="shared" si="9"/>
        <v>0.20119859683209648</v>
      </c>
      <c r="Q104" s="235">
        <f t="shared" si="9"/>
        <v>0.19596146551318913</v>
      </c>
    </row>
    <row r="105" spans="1:17" x14ac:dyDescent="0.25">
      <c r="A105" s="72" t="s">
        <v>240</v>
      </c>
      <c r="B105" s="277">
        <f t="shared" ref="B105:Q105" si="10">IF(B$29=0,0,B$29/B$5)</f>
        <v>6.2929306162924276E-2</v>
      </c>
      <c r="C105" s="277">
        <f t="shared" si="10"/>
        <v>6.6237033431652173E-2</v>
      </c>
      <c r="D105" s="277">
        <f t="shared" si="10"/>
        <v>6.6002218557290201E-2</v>
      </c>
      <c r="E105" s="277">
        <f t="shared" si="10"/>
        <v>6.4877513940546722E-2</v>
      </c>
      <c r="F105" s="277">
        <f t="shared" si="10"/>
        <v>6.960211520147612E-2</v>
      </c>
      <c r="G105" s="277">
        <f t="shared" si="10"/>
        <v>6.7837466240164304E-2</v>
      </c>
      <c r="H105" s="277">
        <f t="shared" si="10"/>
        <v>6.8510009482220594E-2</v>
      </c>
      <c r="I105" s="277">
        <f t="shared" si="10"/>
        <v>6.6186041395533649E-2</v>
      </c>
      <c r="J105" s="277">
        <f t="shared" si="10"/>
        <v>6.6296647578241233E-2</v>
      </c>
      <c r="K105" s="277">
        <f t="shared" si="10"/>
        <v>6.4685016885553809E-2</v>
      </c>
      <c r="L105" s="277">
        <f t="shared" si="10"/>
        <v>6.3790825306136653E-2</v>
      </c>
      <c r="M105" s="277">
        <f t="shared" si="10"/>
        <v>6.4173309901168901E-2</v>
      </c>
      <c r="N105" s="277">
        <f t="shared" si="10"/>
        <v>6.3049010137418648E-2</v>
      </c>
      <c r="O105" s="277">
        <f t="shared" si="10"/>
        <v>6.0691634994370046E-2</v>
      </c>
      <c r="P105" s="277">
        <f t="shared" si="10"/>
        <v>6.2314766150486721E-2</v>
      </c>
      <c r="Q105" s="277">
        <f t="shared" si="10"/>
        <v>6.0729469975901243E-2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35</v>
      </c>
      <c r="B107" s="77">
        <f t="shared" ref="B107:Q107" si="11">SUM(B$108:B$112,B$114:B$115,B$117:B$118,B$120:B$121)</f>
        <v>1.0000000000000002</v>
      </c>
      <c r="C107" s="77">
        <f t="shared" si="11"/>
        <v>1.0000000000000002</v>
      </c>
      <c r="D107" s="77">
        <f t="shared" si="11"/>
        <v>1</v>
      </c>
      <c r="E107" s="77">
        <f t="shared" si="11"/>
        <v>0.99999999999999978</v>
      </c>
      <c r="F107" s="77">
        <f t="shared" si="11"/>
        <v>1.0000000000000002</v>
      </c>
      <c r="G107" s="77">
        <f t="shared" si="11"/>
        <v>0.99999999999999967</v>
      </c>
      <c r="H107" s="77">
        <f t="shared" si="11"/>
        <v>1.0000000000000004</v>
      </c>
      <c r="I107" s="77">
        <f t="shared" si="11"/>
        <v>1</v>
      </c>
      <c r="J107" s="77">
        <f t="shared" si="11"/>
        <v>1.0000000000000002</v>
      </c>
      <c r="K107" s="77">
        <f t="shared" si="11"/>
        <v>0.99999999999999967</v>
      </c>
      <c r="L107" s="77">
        <f t="shared" si="11"/>
        <v>1.0000000000000002</v>
      </c>
      <c r="M107" s="77">
        <f t="shared" si="11"/>
        <v>1</v>
      </c>
      <c r="N107" s="77">
        <f t="shared" si="11"/>
        <v>0.99999999999999989</v>
      </c>
      <c r="O107" s="77">
        <f t="shared" si="11"/>
        <v>0.99999999999999989</v>
      </c>
      <c r="P107" s="77">
        <f t="shared" si="11"/>
        <v>0.99999999999999989</v>
      </c>
      <c r="Q107" s="77">
        <f t="shared" si="11"/>
        <v>1.0000000000000002</v>
      </c>
    </row>
    <row r="108" spans="1:17" x14ac:dyDescent="0.25">
      <c r="A108" s="132" t="s">
        <v>84</v>
      </c>
      <c r="B108" s="203">
        <f t="shared" ref="B108:Q108" si="12">IF(B$32=0,0,B$32/B$31)</f>
        <v>5.2898354000971331E-3</v>
      </c>
      <c r="C108" s="203">
        <f t="shared" si="12"/>
        <v>5.2698720552916125E-3</v>
      </c>
      <c r="D108" s="203">
        <f t="shared" si="12"/>
        <v>5.2803042637192127E-3</v>
      </c>
      <c r="E108" s="203">
        <f t="shared" si="12"/>
        <v>5.2929767065256561E-3</v>
      </c>
      <c r="F108" s="203">
        <f t="shared" si="12"/>
        <v>5.2775821215912243E-3</v>
      </c>
      <c r="G108" s="203">
        <f t="shared" si="12"/>
        <v>5.2777808281618595E-3</v>
      </c>
      <c r="H108" s="203">
        <f t="shared" si="12"/>
        <v>5.2727707622486119E-3</v>
      </c>
      <c r="I108" s="203">
        <f t="shared" si="12"/>
        <v>5.2717072630584418E-3</v>
      </c>
      <c r="J108" s="203">
        <f t="shared" si="12"/>
        <v>5.2837920728204613E-3</v>
      </c>
      <c r="K108" s="203">
        <f t="shared" si="12"/>
        <v>5.2872876433003417E-3</v>
      </c>
      <c r="L108" s="203">
        <f t="shared" si="12"/>
        <v>5.2574417028427179E-3</v>
      </c>
      <c r="M108" s="203">
        <f t="shared" si="12"/>
        <v>5.2718559165700739E-3</v>
      </c>
      <c r="N108" s="203">
        <f t="shared" si="12"/>
        <v>5.2877152774369269E-3</v>
      </c>
      <c r="O108" s="203">
        <f t="shared" si="12"/>
        <v>5.2905457479115467E-3</v>
      </c>
      <c r="P108" s="203">
        <f t="shared" si="12"/>
        <v>5.278864137911358E-3</v>
      </c>
      <c r="Q108" s="203">
        <f t="shared" si="12"/>
        <v>5.2675267579073105E-3</v>
      </c>
    </row>
    <row r="109" spans="1:17" x14ac:dyDescent="0.25">
      <c r="A109" s="76" t="s">
        <v>83</v>
      </c>
      <c r="B109" s="202">
        <f t="shared" ref="B109:Q109" si="13">IF(B$33=0,0,B$33/B$31)</f>
        <v>7.5066739318594977E-3</v>
      </c>
      <c r="C109" s="202">
        <f t="shared" si="13"/>
        <v>7.4783444454559036E-3</v>
      </c>
      <c r="D109" s="202">
        <f t="shared" si="13"/>
        <v>7.4840311633301909E-3</v>
      </c>
      <c r="E109" s="202">
        <f t="shared" si="13"/>
        <v>7.5111316817317413E-3</v>
      </c>
      <c r="F109" s="202">
        <f t="shared" si="13"/>
        <v>7.4892856088998802E-3</v>
      </c>
      <c r="G109" s="202">
        <f t="shared" si="13"/>
        <v>7.4895675884552064E-3</v>
      </c>
      <c r="H109" s="202">
        <f t="shared" si="13"/>
        <v>7.4824579284481722E-3</v>
      </c>
      <c r="I109" s="202">
        <f t="shared" si="13"/>
        <v>7.4809487431817907E-3</v>
      </c>
      <c r="J109" s="202">
        <f t="shared" si="13"/>
        <v>7.4980979963344251E-3</v>
      </c>
      <c r="K109" s="202">
        <f t="shared" si="13"/>
        <v>7.5030584735163467E-3</v>
      </c>
      <c r="L109" s="202">
        <f t="shared" si="13"/>
        <v>7.4607048412651499E-3</v>
      </c>
      <c r="M109" s="202">
        <f t="shared" si="13"/>
        <v>7.4811596936852076E-3</v>
      </c>
      <c r="N109" s="202">
        <f t="shared" si="13"/>
        <v>7.5036653184902755E-3</v>
      </c>
      <c r="O109" s="202">
        <f t="shared" si="13"/>
        <v>7.5076819687864933E-3</v>
      </c>
      <c r="P109" s="202">
        <f t="shared" si="13"/>
        <v>7.4911048863939211E-3</v>
      </c>
      <c r="Q109" s="202">
        <f t="shared" si="13"/>
        <v>7.4750162922326705E-3</v>
      </c>
    </row>
    <row r="110" spans="1:17" x14ac:dyDescent="0.25">
      <c r="A110" s="76" t="s">
        <v>82</v>
      </c>
      <c r="B110" s="202">
        <f t="shared" ref="B110:Q110" si="14">IF(B$34=0,0,B$34/B$31)</f>
        <v>2.6482939403119056E-2</v>
      </c>
      <c r="C110" s="202">
        <f t="shared" si="14"/>
        <v>2.6610920894748358E-2</v>
      </c>
      <c r="D110" s="202">
        <f t="shared" si="14"/>
        <v>2.6640806296278272E-2</v>
      </c>
      <c r="E110" s="202">
        <f t="shared" si="14"/>
        <v>2.6595874971945599E-2</v>
      </c>
      <c r="F110" s="202">
        <f t="shared" si="14"/>
        <v>2.6649853901515815E-2</v>
      </c>
      <c r="G110" s="202">
        <f t="shared" si="14"/>
        <v>2.6650857296812124E-2</v>
      </c>
      <c r="H110" s="202">
        <f t="shared" si="14"/>
        <v>2.6625558301638028E-2</v>
      </c>
      <c r="I110" s="202">
        <f t="shared" si="14"/>
        <v>2.6620188020818249E-2</v>
      </c>
      <c r="J110" s="202">
        <f t="shared" si="14"/>
        <v>2.6681211877418759E-2</v>
      </c>
      <c r="K110" s="202">
        <f t="shared" si="14"/>
        <v>2.6698863226169961E-2</v>
      </c>
      <c r="L110" s="202">
        <f t="shared" si="14"/>
        <v>2.6548152174323887E-2</v>
      </c>
      <c r="M110" s="202">
        <f t="shared" si="14"/>
        <v>2.6620938666526001E-2</v>
      </c>
      <c r="N110" s="202">
        <f t="shared" si="14"/>
        <v>2.6701022621703877E-2</v>
      </c>
      <c r="O110" s="202">
        <f t="shared" si="14"/>
        <v>2.6715315459386605E-2</v>
      </c>
      <c r="P110" s="202">
        <f t="shared" si="14"/>
        <v>2.6656327613690026E-2</v>
      </c>
      <c r="Q110" s="202">
        <f t="shared" si="14"/>
        <v>2.6528534320406496E-2</v>
      </c>
    </row>
    <row r="111" spans="1:17" x14ac:dyDescent="0.25">
      <c r="A111" s="76" t="s">
        <v>81</v>
      </c>
      <c r="B111" s="202">
        <f t="shared" ref="B111:Q111" si="15">IF(B$35=0,0,B$35/B$31)</f>
        <v>2.1159341600388532E-2</v>
      </c>
      <c r="C111" s="202">
        <f t="shared" si="15"/>
        <v>2.107948822116645E-2</v>
      </c>
      <c r="D111" s="202">
        <f t="shared" si="15"/>
        <v>2.1121217054876851E-2</v>
      </c>
      <c r="E111" s="202">
        <f t="shared" si="15"/>
        <v>2.1171906826102625E-2</v>
      </c>
      <c r="F111" s="202">
        <f t="shared" si="15"/>
        <v>2.1110328486364897E-2</v>
      </c>
      <c r="G111" s="202">
        <f t="shared" si="15"/>
        <v>2.1111123312647438E-2</v>
      </c>
      <c r="H111" s="202">
        <f t="shared" si="15"/>
        <v>2.1091083048994447E-2</v>
      </c>
      <c r="I111" s="202">
        <f t="shared" si="15"/>
        <v>2.1086829052233767E-2</v>
      </c>
      <c r="J111" s="202">
        <f t="shared" si="15"/>
        <v>2.1135168291281845E-2</v>
      </c>
      <c r="K111" s="202">
        <f t="shared" si="15"/>
        <v>2.1149150573201367E-2</v>
      </c>
      <c r="L111" s="202">
        <f t="shared" si="15"/>
        <v>2.1029766811370872E-2</v>
      </c>
      <c r="M111" s="202">
        <f t="shared" si="15"/>
        <v>2.1087423666280296E-2</v>
      </c>
      <c r="N111" s="202">
        <f t="shared" si="15"/>
        <v>2.1150861109747707E-2</v>
      </c>
      <c r="O111" s="202">
        <f t="shared" si="15"/>
        <v>2.1162182991646187E-2</v>
      </c>
      <c r="P111" s="202">
        <f t="shared" si="15"/>
        <v>2.1115456551645432E-2</v>
      </c>
      <c r="Q111" s="202">
        <f t="shared" si="15"/>
        <v>2.1023077909759786E-2</v>
      </c>
    </row>
    <row r="112" spans="1:17" x14ac:dyDescent="0.25">
      <c r="A112" s="129" t="s">
        <v>80</v>
      </c>
      <c r="B112" s="201">
        <f t="shared" ref="B112:Q112" si="16">IF(B$36=0,0,B$36/B$31)</f>
        <v>1.2695604960233118E-2</v>
      </c>
      <c r="C112" s="201">
        <f t="shared" si="16"/>
        <v>1.2647692932699873E-2</v>
      </c>
      <c r="D112" s="201">
        <f t="shared" si="16"/>
        <v>1.2672730232926106E-2</v>
      </c>
      <c r="E112" s="201">
        <f t="shared" si="16"/>
        <v>1.2703144095661575E-2</v>
      </c>
      <c r="F112" s="201">
        <f t="shared" si="16"/>
        <v>1.266619709181894E-2</v>
      </c>
      <c r="G112" s="201">
        <f t="shared" si="16"/>
        <v>1.2666673987588462E-2</v>
      </c>
      <c r="H112" s="201">
        <f t="shared" si="16"/>
        <v>1.2654649829396668E-2</v>
      </c>
      <c r="I112" s="201">
        <f t="shared" si="16"/>
        <v>1.265209743134026E-2</v>
      </c>
      <c r="J112" s="201">
        <f t="shared" si="16"/>
        <v>1.2681100974769108E-2</v>
      </c>
      <c r="K112" s="201">
        <f t="shared" si="16"/>
        <v>1.2689490343920822E-2</v>
      </c>
      <c r="L112" s="201">
        <f t="shared" si="16"/>
        <v>1.2617860086822521E-2</v>
      </c>
      <c r="M112" s="201">
        <f t="shared" si="16"/>
        <v>1.2652454199768178E-2</v>
      </c>
      <c r="N112" s="201">
        <f t="shared" si="16"/>
        <v>1.2690516665848622E-2</v>
      </c>
      <c r="O112" s="201">
        <f t="shared" si="16"/>
        <v>1.269730979498771E-2</v>
      </c>
      <c r="P112" s="201">
        <f t="shared" si="16"/>
        <v>1.2669273930987265E-2</v>
      </c>
      <c r="Q112" s="201">
        <f t="shared" si="16"/>
        <v>1.2595035097108088E-2</v>
      </c>
    </row>
    <row r="113" spans="1:17" x14ac:dyDescent="0.25">
      <c r="A113" s="127" t="s">
        <v>239</v>
      </c>
      <c r="B113" s="200">
        <f t="shared" ref="B113:Q113" si="17">IF(B$41=0,0,B$41/B$31)</f>
        <v>7.4631385443796522E-2</v>
      </c>
      <c r="C113" s="200">
        <f t="shared" si="17"/>
        <v>7.6631099720748788E-2</v>
      </c>
      <c r="D113" s="200">
        <f t="shared" si="17"/>
        <v>7.7535583059591684E-2</v>
      </c>
      <c r="E113" s="200">
        <f t="shared" si="17"/>
        <v>7.5534521063833182E-2</v>
      </c>
      <c r="F113" s="200">
        <f t="shared" si="17"/>
        <v>7.9753455201767812E-2</v>
      </c>
      <c r="G113" s="200">
        <f t="shared" si="17"/>
        <v>7.7625750388677625E-2</v>
      </c>
      <c r="H113" s="200">
        <f t="shared" si="17"/>
        <v>7.6317268307439026E-2</v>
      </c>
      <c r="I113" s="200">
        <f t="shared" si="17"/>
        <v>7.512377344295601E-2</v>
      </c>
      <c r="J113" s="200">
        <f t="shared" si="17"/>
        <v>7.7036855178545291E-2</v>
      </c>
      <c r="K113" s="200">
        <f t="shared" si="17"/>
        <v>7.4553780224818691E-2</v>
      </c>
      <c r="L113" s="200">
        <f t="shared" si="17"/>
        <v>7.3011441901897775E-2</v>
      </c>
      <c r="M113" s="200">
        <f t="shared" si="17"/>
        <v>7.5764591104366452E-2</v>
      </c>
      <c r="N113" s="200">
        <f t="shared" si="17"/>
        <v>7.4802509716762416E-2</v>
      </c>
      <c r="O113" s="200">
        <f t="shared" si="17"/>
        <v>7.1037633196448791E-2</v>
      </c>
      <c r="P113" s="200">
        <f t="shared" si="17"/>
        <v>7.1788137796634413E-2</v>
      </c>
      <c r="Q113" s="200">
        <f t="shared" si="17"/>
        <v>6.9866612348799081E-2</v>
      </c>
    </row>
    <row r="114" spans="1:17" x14ac:dyDescent="0.25">
      <c r="A114" s="142" t="s">
        <v>248</v>
      </c>
      <c r="B114" s="199">
        <f t="shared" ref="B114:Q114" si="18">IF(B$42=0,0,B$42/B$31)</f>
        <v>2.2102356153182297E-2</v>
      </c>
      <c r="C114" s="199">
        <f t="shared" si="18"/>
        <v>2.1608770095089502E-2</v>
      </c>
      <c r="D114" s="199">
        <f t="shared" si="18"/>
        <v>2.1576056532314303E-2</v>
      </c>
      <c r="E114" s="199">
        <f t="shared" si="18"/>
        <v>2.1874386456218281E-2</v>
      </c>
      <c r="F114" s="199">
        <f t="shared" si="18"/>
        <v>2.1305871811105413E-2</v>
      </c>
      <c r="G114" s="199">
        <f t="shared" si="18"/>
        <v>2.1583799787294571E-2</v>
      </c>
      <c r="H114" s="199">
        <f t="shared" si="18"/>
        <v>2.1667562630299127E-2</v>
      </c>
      <c r="I114" s="199">
        <f t="shared" si="18"/>
        <v>2.1832748240040386E-2</v>
      </c>
      <c r="J114" s="199">
        <f t="shared" si="18"/>
        <v>2.1607721094990248E-2</v>
      </c>
      <c r="K114" s="199">
        <f t="shared" si="18"/>
        <v>2.1899782991601034E-2</v>
      </c>
      <c r="L114" s="199">
        <f t="shared" si="18"/>
        <v>2.2009377167564903E-2</v>
      </c>
      <c r="M114" s="199">
        <f t="shared" si="18"/>
        <v>2.1772676972304932E-2</v>
      </c>
      <c r="N114" s="199">
        <f t="shared" si="18"/>
        <v>2.1953785472167406E-2</v>
      </c>
      <c r="O114" s="199">
        <f t="shared" si="18"/>
        <v>2.2307263383594522E-2</v>
      </c>
      <c r="P114" s="199">
        <f t="shared" si="18"/>
        <v>2.2195546275565057E-2</v>
      </c>
      <c r="Q114" s="199">
        <f t="shared" si="18"/>
        <v>2.2364332450658428E-2</v>
      </c>
    </row>
    <row r="115" spans="1:17" x14ac:dyDescent="0.25">
      <c r="A115" s="142" t="s">
        <v>247</v>
      </c>
      <c r="B115" s="199">
        <f t="shared" ref="B115:Q115" si="19">IF(B$53=0,0,B$53/B$31)</f>
        <v>5.2529029290614253E-2</v>
      </c>
      <c r="C115" s="199">
        <f t="shared" si="19"/>
        <v>5.5022329625659283E-2</v>
      </c>
      <c r="D115" s="199">
        <f t="shared" si="19"/>
        <v>5.5959526527277398E-2</v>
      </c>
      <c r="E115" s="199">
        <f t="shared" si="19"/>
        <v>5.3660134607614901E-2</v>
      </c>
      <c r="F115" s="199">
        <f t="shared" si="19"/>
        <v>5.8447583390662389E-2</v>
      </c>
      <c r="G115" s="199">
        <f t="shared" si="19"/>
        <v>5.6041950601383048E-2</v>
      </c>
      <c r="H115" s="199">
        <f t="shared" si="19"/>
        <v>5.4649705677139893E-2</v>
      </c>
      <c r="I115" s="199">
        <f t="shared" si="19"/>
        <v>5.3291025202915648E-2</v>
      </c>
      <c r="J115" s="199">
        <f t="shared" si="19"/>
        <v>5.5429134083555029E-2</v>
      </c>
      <c r="K115" s="199">
        <f t="shared" si="19"/>
        <v>5.2653997233217668E-2</v>
      </c>
      <c r="L115" s="199">
        <f t="shared" si="19"/>
        <v>5.1002064734332879E-2</v>
      </c>
      <c r="M115" s="199">
        <f t="shared" si="19"/>
        <v>5.3991914132061516E-2</v>
      </c>
      <c r="N115" s="199">
        <f t="shared" si="19"/>
        <v>5.2848724244595024E-2</v>
      </c>
      <c r="O115" s="199">
        <f t="shared" si="19"/>
        <v>4.8730369812854279E-2</v>
      </c>
      <c r="P115" s="199">
        <f t="shared" si="19"/>
        <v>4.9592591521069346E-2</v>
      </c>
      <c r="Q115" s="199">
        <f t="shared" si="19"/>
        <v>4.7502279898140681E-2</v>
      </c>
    </row>
    <row r="116" spans="1:17" x14ac:dyDescent="0.25">
      <c r="A116" s="127" t="s">
        <v>238</v>
      </c>
      <c r="B116" s="200">
        <f t="shared" ref="B116:Q116" si="20">IF(B$54=0,0,B$54/B$31)</f>
        <v>0.7521405727291266</v>
      </c>
      <c r="C116" s="200">
        <f t="shared" si="20"/>
        <v>0.75081124706878699</v>
      </c>
      <c r="D116" s="200">
        <f t="shared" si="20"/>
        <v>0.74950941281923755</v>
      </c>
      <c r="E116" s="200">
        <f t="shared" si="20"/>
        <v>0.75127447783111245</v>
      </c>
      <c r="F116" s="200">
        <f t="shared" si="20"/>
        <v>0.74712915915997979</v>
      </c>
      <c r="G116" s="200">
        <f t="shared" si="20"/>
        <v>0.74934768551633679</v>
      </c>
      <c r="H116" s="200">
        <f t="shared" si="20"/>
        <v>0.750985844629111</v>
      </c>
      <c r="I116" s="200">
        <f t="shared" si="20"/>
        <v>0.75218763481050532</v>
      </c>
      <c r="J116" s="200">
        <f t="shared" si="20"/>
        <v>0.75001202347366869</v>
      </c>
      <c r="K116" s="200">
        <f t="shared" si="20"/>
        <v>0.75267444456336885</v>
      </c>
      <c r="L116" s="200">
        <f t="shared" si="20"/>
        <v>0.75480755587796644</v>
      </c>
      <c r="M116" s="200">
        <f t="shared" si="20"/>
        <v>0.75146317740138979</v>
      </c>
      <c r="N116" s="200">
        <f t="shared" si="20"/>
        <v>0.75207292168811868</v>
      </c>
      <c r="O116" s="200">
        <f t="shared" si="20"/>
        <v>0.75631291641465881</v>
      </c>
      <c r="P116" s="200">
        <f t="shared" si="20"/>
        <v>0.75565509105659512</v>
      </c>
      <c r="Q116" s="200">
        <f t="shared" si="20"/>
        <v>0.75817274691447645</v>
      </c>
    </row>
    <row r="117" spans="1:17" x14ac:dyDescent="0.25">
      <c r="A117" s="142" t="s">
        <v>246</v>
      </c>
      <c r="B117" s="199">
        <f t="shared" ref="B117:Q117" si="21">IF(B$55=0,0,B$55/B$31)</f>
        <v>0.64831943847228957</v>
      </c>
      <c r="C117" s="199">
        <f t="shared" si="21"/>
        <v>0.63750332714674873</v>
      </c>
      <c r="D117" s="199">
        <f t="shared" si="21"/>
        <v>0.63461466459917293</v>
      </c>
      <c r="E117" s="199">
        <f t="shared" si="21"/>
        <v>0.64147657576656236</v>
      </c>
      <c r="F117" s="199">
        <f t="shared" si="21"/>
        <v>0.62642645896832905</v>
      </c>
      <c r="G117" s="199">
        <f t="shared" si="21"/>
        <v>0.63376467877261111</v>
      </c>
      <c r="H117" s="199">
        <f t="shared" si="21"/>
        <v>0.63782537389940253</v>
      </c>
      <c r="I117" s="199">
        <f t="shared" si="21"/>
        <v>0.64160795751455224</v>
      </c>
      <c r="J117" s="199">
        <f t="shared" si="21"/>
        <v>0.63428350712464965</v>
      </c>
      <c r="K117" s="199">
        <f t="shared" si="21"/>
        <v>0.64315859189535707</v>
      </c>
      <c r="L117" s="199">
        <f t="shared" si="21"/>
        <v>0.65139511451468712</v>
      </c>
      <c r="M117" s="199">
        <f t="shared" si="21"/>
        <v>0.64048978825303016</v>
      </c>
      <c r="N117" s="199">
        <f t="shared" si="21"/>
        <v>0.64383697633713444</v>
      </c>
      <c r="O117" s="199">
        <f t="shared" si="21"/>
        <v>0.65489607296562269</v>
      </c>
      <c r="P117" s="199">
        <f t="shared" si="21"/>
        <v>0.65288161838501779</v>
      </c>
      <c r="Q117" s="199">
        <f t="shared" si="21"/>
        <v>0.65916249498721402</v>
      </c>
    </row>
    <row r="118" spans="1:17" x14ac:dyDescent="0.25">
      <c r="A118" s="142" t="s">
        <v>245</v>
      </c>
      <c r="B118" s="199">
        <f t="shared" ref="B118:Q118" si="22">IF(B$66=0,0,B$66/B$31)</f>
        <v>0.10382113425683707</v>
      </c>
      <c r="C118" s="199">
        <f t="shared" si="22"/>
        <v>0.11330791992203822</v>
      </c>
      <c r="D118" s="199">
        <f t="shared" si="22"/>
        <v>0.11489474822006489</v>
      </c>
      <c r="E118" s="199">
        <f t="shared" si="22"/>
        <v>0.10979790206455012</v>
      </c>
      <c r="F118" s="199">
        <f t="shared" si="22"/>
        <v>0.12070270019165068</v>
      </c>
      <c r="G118" s="199">
        <f t="shared" si="22"/>
        <v>0.11558300674372561</v>
      </c>
      <c r="H118" s="199">
        <f t="shared" si="22"/>
        <v>0.11316047072970865</v>
      </c>
      <c r="I118" s="199">
        <f t="shared" si="22"/>
        <v>0.11057967729595279</v>
      </c>
      <c r="J118" s="199">
        <f t="shared" si="22"/>
        <v>0.11572851634901915</v>
      </c>
      <c r="K118" s="199">
        <f t="shared" si="22"/>
        <v>0.10951585266801162</v>
      </c>
      <c r="L118" s="199">
        <f t="shared" si="22"/>
        <v>0.10341244136327936</v>
      </c>
      <c r="M118" s="199">
        <f t="shared" si="22"/>
        <v>0.11097338914835962</v>
      </c>
      <c r="N118" s="199">
        <f t="shared" si="22"/>
        <v>0.10823594535098419</v>
      </c>
      <c r="O118" s="199">
        <f t="shared" si="22"/>
        <v>0.10141684344903606</v>
      </c>
      <c r="P118" s="199">
        <f t="shared" si="22"/>
        <v>0.10277347267157744</v>
      </c>
      <c r="Q118" s="199">
        <f t="shared" si="22"/>
        <v>9.901025192726258E-2</v>
      </c>
    </row>
    <row r="119" spans="1:17" x14ac:dyDescent="0.25">
      <c r="A119" s="127" t="s">
        <v>237</v>
      </c>
      <c r="B119" s="200">
        <f t="shared" ref="B119:Q119" si="23">IF(B$67=0,0,B$67/B$31)</f>
        <v>0.10009364653137974</v>
      </c>
      <c r="C119" s="200">
        <f t="shared" si="23"/>
        <v>9.9471334661102181E-2</v>
      </c>
      <c r="D119" s="200">
        <f t="shared" si="23"/>
        <v>9.9755915110039922E-2</v>
      </c>
      <c r="E119" s="200">
        <f t="shared" si="23"/>
        <v>9.991596682308683E-2</v>
      </c>
      <c r="F119" s="200">
        <f t="shared" si="23"/>
        <v>9.9924138428061873E-2</v>
      </c>
      <c r="G119" s="200">
        <f t="shared" si="23"/>
        <v>9.9830561081320213E-2</v>
      </c>
      <c r="H119" s="200">
        <f t="shared" si="23"/>
        <v>9.9570367192724107E-2</v>
      </c>
      <c r="I119" s="200">
        <f t="shared" si="23"/>
        <v>9.9576821235906401E-2</v>
      </c>
      <c r="J119" s="200">
        <f t="shared" si="23"/>
        <v>9.9671750135161455E-2</v>
      </c>
      <c r="K119" s="200">
        <f t="shared" si="23"/>
        <v>9.9443924951703483E-2</v>
      </c>
      <c r="L119" s="200">
        <f t="shared" si="23"/>
        <v>9.9267076603510848E-2</v>
      </c>
      <c r="M119" s="200">
        <f t="shared" si="23"/>
        <v>9.9658399351414143E-2</v>
      </c>
      <c r="N119" s="200">
        <f t="shared" si="23"/>
        <v>9.979078760189139E-2</v>
      </c>
      <c r="O119" s="200">
        <f t="shared" si="23"/>
        <v>9.9276414426173812E-2</v>
      </c>
      <c r="P119" s="200">
        <f t="shared" si="23"/>
        <v>9.9345744026142255E-2</v>
      </c>
      <c r="Q119" s="200">
        <f t="shared" si="23"/>
        <v>9.9071450359310129E-2</v>
      </c>
    </row>
    <row r="120" spans="1:17" x14ac:dyDescent="0.25">
      <c r="A120" s="142" t="s">
        <v>244</v>
      </c>
      <c r="B120" s="199">
        <f t="shared" ref="B120:Q120" si="24">IF(B$68=0,0,B$68/B$31)</f>
        <v>7.7551713027632724E-2</v>
      </c>
      <c r="C120" s="199">
        <f t="shared" si="24"/>
        <v>7.5821913113397227E-2</v>
      </c>
      <c r="D120" s="199">
        <f t="shared" si="24"/>
        <v>7.5746773771961901E-2</v>
      </c>
      <c r="E120" s="199">
        <f t="shared" si="24"/>
        <v>7.6882444361094995E-2</v>
      </c>
      <c r="F120" s="199">
        <f t="shared" si="24"/>
        <v>7.4756302697537955E-2</v>
      </c>
      <c r="G120" s="199">
        <f t="shared" si="24"/>
        <v>7.5735704463104361E-2</v>
      </c>
      <c r="H120" s="199">
        <f t="shared" si="24"/>
        <v>7.6016764885233512E-2</v>
      </c>
      <c r="I120" s="199">
        <f t="shared" si="24"/>
        <v>7.6601005846998499E-2</v>
      </c>
      <c r="J120" s="199">
        <f t="shared" si="24"/>
        <v>7.5729547365752284E-2</v>
      </c>
      <c r="K120" s="199">
        <f t="shared" si="24"/>
        <v>7.6728275041991284E-2</v>
      </c>
      <c r="L120" s="199">
        <f t="shared" si="24"/>
        <v>7.7189499431870853E-2</v>
      </c>
      <c r="M120" s="199">
        <f t="shared" si="24"/>
        <v>7.6246596638240155E-2</v>
      </c>
      <c r="N120" s="199">
        <f t="shared" si="24"/>
        <v>7.6903550670475176E-2</v>
      </c>
      <c r="O120" s="199">
        <f t="shared" si="24"/>
        <v>7.814123682582691E-2</v>
      </c>
      <c r="P120" s="199">
        <f t="shared" si="24"/>
        <v>7.7764783073834942E-2</v>
      </c>
      <c r="Q120" s="199">
        <f t="shared" si="24"/>
        <v>7.8376703841185141E-2</v>
      </c>
    </row>
    <row r="121" spans="1:17" x14ac:dyDescent="0.25">
      <c r="A121" s="140" t="s">
        <v>243</v>
      </c>
      <c r="B121" s="198">
        <f t="shared" ref="B121:Q121" si="25">IF(B$79=0,0,B$79/B$31)</f>
        <v>2.2541933503746989E-2</v>
      </c>
      <c r="C121" s="198">
        <f t="shared" si="25"/>
        <v>2.3649421547704958E-2</v>
      </c>
      <c r="D121" s="198">
        <f t="shared" si="25"/>
        <v>2.4009141338078049E-2</v>
      </c>
      <c r="E121" s="198">
        <f t="shared" si="25"/>
        <v>2.3033522461991824E-2</v>
      </c>
      <c r="F121" s="198">
        <f t="shared" si="25"/>
        <v>2.5167835730523898E-2</v>
      </c>
      <c r="G121" s="198">
        <f t="shared" si="25"/>
        <v>2.4094856618215865E-2</v>
      </c>
      <c r="H121" s="198">
        <f t="shared" si="25"/>
        <v>2.3553602307490623E-2</v>
      </c>
      <c r="I121" s="198">
        <f t="shared" si="25"/>
        <v>2.2975815388907892E-2</v>
      </c>
      <c r="J121" s="198">
        <f t="shared" si="25"/>
        <v>2.3942202769409202E-2</v>
      </c>
      <c r="K121" s="198">
        <f t="shared" si="25"/>
        <v>2.2715649909712192E-2</v>
      </c>
      <c r="L121" s="198">
        <f t="shared" si="25"/>
        <v>2.2077577171639995E-2</v>
      </c>
      <c r="M121" s="198">
        <f t="shared" si="25"/>
        <v>2.3411802713173994E-2</v>
      </c>
      <c r="N121" s="198">
        <f t="shared" si="25"/>
        <v>2.2887236931416251E-2</v>
      </c>
      <c r="O121" s="198">
        <f t="shared" si="25"/>
        <v>2.1135177600346913E-2</v>
      </c>
      <c r="P121" s="198">
        <f t="shared" si="25"/>
        <v>2.1580960952307292E-2</v>
      </c>
      <c r="Q121" s="198">
        <f t="shared" si="25"/>
        <v>2.0694746518124984E-2</v>
      </c>
    </row>
    <row r="123" spans="1:17" x14ac:dyDescent="0.25">
      <c r="A123" s="78" t="s">
        <v>56</v>
      </c>
      <c r="B123" s="77">
        <f t="shared" ref="B123:Q123" si="26">SUM(B$124:B$129)</f>
        <v>0.99999999999999989</v>
      </c>
      <c r="C123" s="77">
        <f t="shared" si="26"/>
        <v>0.99999999999999978</v>
      </c>
      <c r="D123" s="77">
        <f t="shared" si="26"/>
        <v>1.0000000000000004</v>
      </c>
      <c r="E123" s="77">
        <f t="shared" si="26"/>
        <v>1.0000000000000002</v>
      </c>
      <c r="F123" s="77">
        <f t="shared" si="26"/>
        <v>1</v>
      </c>
      <c r="G123" s="77">
        <f t="shared" si="26"/>
        <v>0.99999999999999978</v>
      </c>
      <c r="H123" s="77">
        <f t="shared" si="26"/>
        <v>1.0000000000000002</v>
      </c>
      <c r="I123" s="77">
        <f t="shared" si="26"/>
        <v>1.0000000000000002</v>
      </c>
      <c r="J123" s="77">
        <f t="shared" si="26"/>
        <v>0.99999999999999978</v>
      </c>
      <c r="K123" s="77">
        <f t="shared" si="26"/>
        <v>0.99999999999999978</v>
      </c>
      <c r="L123" s="77">
        <f t="shared" si="26"/>
        <v>0.99999999999999989</v>
      </c>
      <c r="M123" s="77">
        <f t="shared" si="26"/>
        <v>1</v>
      </c>
      <c r="N123" s="77">
        <f t="shared" si="26"/>
        <v>1</v>
      </c>
      <c r="O123" s="77">
        <f t="shared" si="26"/>
        <v>0.99999999999999989</v>
      </c>
      <c r="P123" s="77">
        <f t="shared" si="26"/>
        <v>1.0000000000000002</v>
      </c>
      <c r="Q123" s="77">
        <f t="shared" si="26"/>
        <v>1</v>
      </c>
    </row>
    <row r="124" spans="1:17" x14ac:dyDescent="0.25">
      <c r="A124" s="132" t="s">
        <v>84</v>
      </c>
      <c r="B124" s="203">
        <f t="shared" ref="B124:Q124" si="27">IF(B$82=0,0,B$82/B$81)</f>
        <v>3.7089496743959317E-2</v>
      </c>
      <c r="C124" s="203">
        <f t="shared" si="27"/>
        <v>3.6964929684817009E-2</v>
      </c>
      <c r="D124" s="203">
        <f t="shared" si="27"/>
        <v>3.6913433161069195E-2</v>
      </c>
      <c r="E124" s="203">
        <f t="shared" si="27"/>
        <v>3.6922023699012214E-2</v>
      </c>
      <c r="F124" s="203">
        <f t="shared" si="27"/>
        <v>3.6971948315850892E-2</v>
      </c>
      <c r="G124" s="203">
        <f t="shared" si="27"/>
        <v>3.6852639328952802E-2</v>
      </c>
      <c r="H124" s="203">
        <f t="shared" si="27"/>
        <v>3.6813960489874092E-2</v>
      </c>
      <c r="I124" s="203">
        <f t="shared" si="27"/>
        <v>3.6875894569095374E-2</v>
      </c>
      <c r="J124" s="203">
        <f t="shared" si="27"/>
        <v>3.6946237900994432E-2</v>
      </c>
      <c r="K124" s="203">
        <f t="shared" si="27"/>
        <v>3.6880923348926668E-2</v>
      </c>
      <c r="L124" s="203">
        <f t="shared" si="27"/>
        <v>3.6532390673457142E-2</v>
      </c>
      <c r="M124" s="203">
        <f t="shared" si="27"/>
        <v>3.6880712214040073E-2</v>
      </c>
      <c r="N124" s="203">
        <f t="shared" si="27"/>
        <v>3.6969344071254406E-2</v>
      </c>
      <c r="O124" s="203">
        <f t="shared" si="27"/>
        <v>3.6681044817238391E-2</v>
      </c>
      <c r="P124" s="203">
        <f t="shared" si="27"/>
        <v>3.7099461924675434E-2</v>
      </c>
      <c r="Q124" s="203">
        <f t="shared" si="27"/>
        <v>3.7089159549718552E-2</v>
      </c>
    </row>
    <row r="125" spans="1:17" x14ac:dyDescent="0.25">
      <c r="A125" s="76" t="s">
        <v>83</v>
      </c>
      <c r="B125" s="202">
        <f t="shared" ref="B125:Q125" si="28">IF(B$83=0,0,B$83/B$81)</f>
        <v>1.6354133711097219E-2</v>
      </c>
      <c r="C125" s="202">
        <f t="shared" si="28"/>
        <v>1.6299207478064858E-2</v>
      </c>
      <c r="D125" s="202">
        <f t="shared" si="28"/>
        <v>1.6276500752200062E-2</v>
      </c>
      <c r="E125" s="202">
        <f t="shared" si="28"/>
        <v>1.6280288638758359E-2</v>
      </c>
      <c r="F125" s="202">
        <f t="shared" si="28"/>
        <v>1.6302302252609507E-2</v>
      </c>
      <c r="G125" s="202">
        <f t="shared" si="28"/>
        <v>1.624969449850229E-2</v>
      </c>
      <c r="H125" s="202">
        <f t="shared" si="28"/>
        <v>1.62326395648522E-2</v>
      </c>
      <c r="I125" s="202">
        <f t="shared" si="28"/>
        <v>1.6259948595757929E-2</v>
      </c>
      <c r="J125" s="202">
        <f t="shared" si="28"/>
        <v>1.6290965577829775E-2</v>
      </c>
      <c r="K125" s="202">
        <f t="shared" si="28"/>
        <v>1.6262165971160251E-2</v>
      </c>
      <c r="L125" s="202">
        <f t="shared" si="28"/>
        <v>1.6108484997361561E-2</v>
      </c>
      <c r="M125" s="202">
        <f t="shared" si="28"/>
        <v>1.6262072873963751E-2</v>
      </c>
      <c r="N125" s="202">
        <f t="shared" si="28"/>
        <v>1.630115394464941E-2</v>
      </c>
      <c r="O125" s="202">
        <f t="shared" si="28"/>
        <v>1.6174032118717506E-2</v>
      </c>
      <c r="P125" s="202">
        <f t="shared" si="28"/>
        <v>1.6358527728600657E-2</v>
      </c>
      <c r="Q125" s="202">
        <f t="shared" si="28"/>
        <v>1.6353985029659499E-2</v>
      </c>
    </row>
    <row r="126" spans="1:17" x14ac:dyDescent="0.25">
      <c r="A126" s="76" t="s">
        <v>82</v>
      </c>
      <c r="B126" s="202">
        <f t="shared" ref="B126:Q126" si="29">IF(B$84=0,0,B$84/B$81)</f>
        <v>0.12685312682977468</v>
      </c>
      <c r="C126" s="202">
        <f t="shared" si="29"/>
        <v>0.12642708381653894</v>
      </c>
      <c r="D126" s="202">
        <f t="shared" si="29"/>
        <v>0.12625095591964755</v>
      </c>
      <c r="E126" s="202">
        <f t="shared" si="29"/>
        <v>0.12628033719183748</v>
      </c>
      <c r="F126" s="202">
        <f t="shared" si="29"/>
        <v>0.12645108886839657</v>
      </c>
      <c r="G126" s="202">
        <f t="shared" si="29"/>
        <v>0.12604302946140611</v>
      </c>
      <c r="H126" s="202">
        <f t="shared" si="29"/>
        <v>0.12591074048177525</v>
      </c>
      <c r="I126" s="202">
        <f t="shared" si="29"/>
        <v>0.12612256680179196</v>
      </c>
      <c r="J126" s="202">
        <f t="shared" si="29"/>
        <v>0.12636315436394246</v>
      </c>
      <c r="K126" s="202">
        <f t="shared" si="29"/>
        <v>0.12613976618441344</v>
      </c>
      <c r="L126" s="202">
        <f t="shared" si="29"/>
        <v>0.12494771820406826</v>
      </c>
      <c r="M126" s="202">
        <f t="shared" si="29"/>
        <v>0.12613904406298018</v>
      </c>
      <c r="N126" s="202">
        <f t="shared" si="29"/>
        <v>0.12644218185700271</v>
      </c>
      <c r="O126" s="202">
        <f t="shared" si="29"/>
        <v>0.12545614362393931</v>
      </c>
      <c r="P126" s="202">
        <f t="shared" si="29"/>
        <v>0.12688720964146633</v>
      </c>
      <c r="Q126" s="202">
        <f t="shared" si="29"/>
        <v>0.12685197356139555</v>
      </c>
    </row>
    <row r="127" spans="1:17" x14ac:dyDescent="0.25">
      <c r="A127" s="76" t="s">
        <v>81</v>
      </c>
      <c r="B127" s="202">
        <f t="shared" ref="B127:Q127" si="30">IF(B$85=0,0,B$85/B$81)</f>
        <v>5.6012755847081569E-2</v>
      </c>
      <c r="C127" s="202">
        <f t="shared" si="30"/>
        <v>5.5824634009826825E-2</v>
      </c>
      <c r="D127" s="202">
        <f t="shared" si="30"/>
        <v>5.5746863684940189E-2</v>
      </c>
      <c r="E127" s="202">
        <f t="shared" si="30"/>
        <v>5.5759837161170389E-2</v>
      </c>
      <c r="F127" s="202">
        <f t="shared" si="30"/>
        <v>5.5835233583857072E-2</v>
      </c>
      <c r="G127" s="202">
        <f t="shared" si="30"/>
        <v>5.5655052515356213E-2</v>
      </c>
      <c r="H127" s="202">
        <f t="shared" si="30"/>
        <v>5.5596639526236391E-2</v>
      </c>
      <c r="I127" s="202">
        <f t="shared" si="30"/>
        <v>5.5690172703081173E-2</v>
      </c>
      <c r="J127" s="202">
        <f t="shared" si="30"/>
        <v>5.5796405578181385E-2</v>
      </c>
      <c r="K127" s="202">
        <f t="shared" si="30"/>
        <v>5.5697767193209811E-2</v>
      </c>
      <c r="L127" s="202">
        <f t="shared" si="30"/>
        <v>5.5171411287370145E-2</v>
      </c>
      <c r="M127" s="202">
        <f t="shared" si="30"/>
        <v>5.5697448336177714E-2</v>
      </c>
      <c r="N127" s="202">
        <f t="shared" si="30"/>
        <v>5.583130063977438E-2</v>
      </c>
      <c r="O127" s="202">
        <f t="shared" si="30"/>
        <v>5.539590956834594E-2</v>
      </c>
      <c r="P127" s="202">
        <f t="shared" si="30"/>
        <v>5.6027805316161111E-2</v>
      </c>
      <c r="Q127" s="202">
        <f t="shared" si="30"/>
        <v>5.6012246614540295E-2</v>
      </c>
    </row>
    <row r="128" spans="1:17" x14ac:dyDescent="0.25">
      <c r="A128" s="129" t="s">
        <v>80</v>
      </c>
      <c r="B128" s="201">
        <f t="shared" ref="B128:Q128" si="31">IF(B$86=0,0,B$86/B$81)</f>
        <v>0.21103547008988779</v>
      </c>
      <c r="C128" s="201">
        <f t="shared" si="31"/>
        <v>0.21248223834062427</v>
      </c>
      <c r="D128" s="201">
        <f t="shared" si="31"/>
        <v>0.21462679346852731</v>
      </c>
      <c r="E128" s="201">
        <f t="shared" si="31"/>
        <v>0.2162955108335631</v>
      </c>
      <c r="F128" s="201">
        <f t="shared" si="31"/>
        <v>0.21369033377339686</v>
      </c>
      <c r="G128" s="201">
        <f t="shared" si="31"/>
        <v>0.21148830125015647</v>
      </c>
      <c r="H128" s="201">
        <f t="shared" si="31"/>
        <v>0.20864910976597256</v>
      </c>
      <c r="I128" s="201">
        <f t="shared" si="31"/>
        <v>0.20371101418662543</v>
      </c>
      <c r="J128" s="201">
        <f t="shared" si="31"/>
        <v>0.20498829297433752</v>
      </c>
      <c r="K128" s="201">
        <f t="shared" si="31"/>
        <v>0.20708682496249836</v>
      </c>
      <c r="L128" s="201">
        <f t="shared" si="31"/>
        <v>0.20763449879582838</v>
      </c>
      <c r="M128" s="201">
        <f t="shared" si="31"/>
        <v>0.20448499479097818</v>
      </c>
      <c r="N128" s="201">
        <f t="shared" si="31"/>
        <v>0.2045049068971391</v>
      </c>
      <c r="O128" s="201">
        <f t="shared" si="31"/>
        <v>0.20135320391259329</v>
      </c>
      <c r="P128" s="201">
        <f t="shared" si="31"/>
        <v>0.20344672708349659</v>
      </c>
      <c r="Q128" s="201">
        <f t="shared" si="31"/>
        <v>0.20404923606200642</v>
      </c>
    </row>
    <row r="129" spans="1:17" x14ac:dyDescent="0.25">
      <c r="A129" s="72" t="s">
        <v>236</v>
      </c>
      <c r="B129" s="276">
        <f t="shared" ref="B129:Q129" si="32">IF(B$91=0,0,B$91/B$81)</f>
        <v>0.55265501677819928</v>
      </c>
      <c r="C129" s="276">
        <f t="shared" si="32"/>
        <v>0.55200190667012783</v>
      </c>
      <c r="D129" s="276">
        <f t="shared" si="32"/>
        <v>0.55018545301361599</v>
      </c>
      <c r="E129" s="276">
        <f t="shared" si="32"/>
        <v>0.54846200247565868</v>
      </c>
      <c r="F129" s="276">
        <f t="shared" si="32"/>
        <v>0.55074909320588916</v>
      </c>
      <c r="G129" s="276">
        <f t="shared" si="32"/>
        <v>0.55371128294562588</v>
      </c>
      <c r="H129" s="276">
        <f t="shared" si="32"/>
        <v>0.55679691017128974</v>
      </c>
      <c r="I129" s="276">
        <f t="shared" si="32"/>
        <v>0.5613404031436483</v>
      </c>
      <c r="J129" s="276">
        <f t="shared" si="32"/>
        <v>0.5596149436047142</v>
      </c>
      <c r="K129" s="276">
        <f t="shared" si="32"/>
        <v>0.55793255233979122</v>
      </c>
      <c r="L129" s="276">
        <f t="shared" si="32"/>
        <v>0.55960549604191445</v>
      </c>
      <c r="M129" s="276">
        <f t="shared" si="32"/>
        <v>0.56053572772186011</v>
      </c>
      <c r="N129" s="276">
        <f t="shared" si="32"/>
        <v>0.55995111259018004</v>
      </c>
      <c r="O129" s="276">
        <f t="shared" si="32"/>
        <v>0.56493966595916545</v>
      </c>
      <c r="P129" s="276">
        <f t="shared" si="32"/>
        <v>0.56018026830560008</v>
      </c>
      <c r="Q129" s="276">
        <f t="shared" si="32"/>
        <v>0.55964339918267969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119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36</v>
      </c>
      <c r="B133" s="230">
        <f t="shared" ref="B133:Q133" si="33">SUM(B$134:B$141)</f>
        <v>305.90087111696846</v>
      </c>
      <c r="C133" s="230">
        <f t="shared" si="33"/>
        <v>305.85547361639846</v>
      </c>
      <c r="D133" s="230">
        <f t="shared" si="33"/>
        <v>300.87525696165864</v>
      </c>
      <c r="E133" s="230">
        <f t="shared" si="33"/>
        <v>298.8898015972328</v>
      </c>
      <c r="F133" s="230">
        <f t="shared" si="33"/>
        <v>283.31715372345815</v>
      </c>
      <c r="G133" s="230">
        <f t="shared" si="33"/>
        <v>290.98734854244185</v>
      </c>
      <c r="H133" s="230">
        <f t="shared" si="33"/>
        <v>284.45268170746465</v>
      </c>
      <c r="I133" s="230">
        <f t="shared" si="33"/>
        <v>299.6126950051077</v>
      </c>
      <c r="J133" s="230">
        <f t="shared" si="33"/>
        <v>292.96398311479669</v>
      </c>
      <c r="K133" s="230">
        <f t="shared" si="33"/>
        <v>304.43759911814493</v>
      </c>
      <c r="L133" s="230">
        <f t="shared" si="33"/>
        <v>304.44342906359265</v>
      </c>
      <c r="M133" s="230">
        <f t="shared" si="33"/>
        <v>295.86861922818821</v>
      </c>
      <c r="N133" s="230">
        <f t="shared" si="33"/>
        <v>281.03240553245178</v>
      </c>
      <c r="O133" s="230">
        <f t="shared" si="33"/>
        <v>244.93698338028452</v>
      </c>
      <c r="P133" s="230">
        <f t="shared" si="33"/>
        <v>286.19753261302537</v>
      </c>
      <c r="Q133" s="230">
        <f t="shared" si="33"/>
        <v>287.19357114140297</v>
      </c>
    </row>
    <row r="134" spans="1:17" x14ac:dyDescent="0.25">
      <c r="A134" s="132" t="s">
        <v>84</v>
      </c>
      <c r="B134" s="229">
        <f>IF(B$6=0,0,B$6/PPA!B$10*1000)</f>
        <v>1.5418028864313775</v>
      </c>
      <c r="C134" s="229">
        <f>IF(C$6=0,0,C$6/PPA!C$10*1000)</f>
        <v>1.5386586917191571</v>
      </c>
      <c r="D134" s="229">
        <f>IF(D$6=0,0,D$6/PPA!D$10*1000)</f>
        <v>1.5129680536338201</v>
      </c>
      <c r="E134" s="229">
        <f>IF(E$6=0,0,E$6/PPA!E$10*1000)</f>
        <v>1.511425275967075</v>
      </c>
      <c r="F134" s="229">
        <f>IF(F$6=0,0,F$6/PPA!F$10*1000)</f>
        <v>1.4323905208995569</v>
      </c>
      <c r="G134" s="229">
        <f>IF(G$6=0,0,G$6/PPA!G$10*1000)</f>
        <v>1.4698029472261995</v>
      </c>
      <c r="H134" s="229">
        <f>IF(H$6=0,0,H$6/PPA!H$10*1000)</f>
        <v>1.4323197512161379</v>
      </c>
      <c r="I134" s="229">
        <f>IF(I$6=0,0,I$6/PPA!I$10*1000)</f>
        <v>1.5078987110389417</v>
      </c>
      <c r="J134" s="229">
        <f>IF(J$6=0,0,J$6/PPA!J$10*1000)</f>
        <v>1.4710302844655152</v>
      </c>
      <c r="K134" s="229">
        <f>IF(K$6=0,0,K$6/PPA!K$10*1000)</f>
        <v>1.5243651528153848</v>
      </c>
      <c r="L134" s="229">
        <f>IF(L$6=0,0,L$6/PPA!L$10*1000)</f>
        <v>1.5160649467899707</v>
      </c>
      <c r="M134" s="229">
        <f>IF(M$6=0,0,M$6/PPA!M$10*1000)</f>
        <v>1.4748548202868887</v>
      </c>
      <c r="N134" s="229">
        <f>IF(N$6=0,0,N$6/PPA!N$10*1000)</f>
        <v>1.4093164367420925</v>
      </c>
      <c r="O134" s="229">
        <f>IF(O$6=0,0,O$6/PPA!O$10*1000)</f>
        <v>1.2233329341146513</v>
      </c>
      <c r="P134" s="229">
        <f>IF(P$6=0,0,P$6/PPA!P$10*1000)</f>
        <v>1.4311150974090054</v>
      </c>
      <c r="Q134" s="229">
        <f>IF(Q$6=0,0,Q$6/PPA!Q$10*1000)</f>
        <v>1.4314280855973605</v>
      </c>
    </row>
    <row r="135" spans="1:17" x14ac:dyDescent="0.25">
      <c r="A135" s="76" t="s">
        <v>83</v>
      </c>
      <c r="B135" s="228">
        <f>IF(B$7=0,0,B$7/PPA!B$10*1000)</f>
        <v>2.1585240410039281</v>
      </c>
      <c r="C135" s="228">
        <f>IF(C$7=0,0,C$7/PPA!C$10*1000)</f>
        <v>2.1541221684068206</v>
      </c>
      <c r="D135" s="228">
        <f>IF(D$7=0,0,D$7/PPA!D$10*1000)</f>
        <v>2.1181552750873478</v>
      </c>
      <c r="E135" s="228">
        <f>IF(E$7=0,0,E$7/PPA!E$10*1000)</f>
        <v>2.1159953863539052</v>
      </c>
      <c r="F135" s="228">
        <f>IF(F$7=0,0,F$7/PPA!F$10*1000)</f>
        <v>2.0053467292593798</v>
      </c>
      <c r="G135" s="228">
        <f>IF(G$7=0,0,G$7/PPA!G$10*1000)</f>
        <v>2.0577241261166792</v>
      </c>
      <c r="H135" s="228">
        <f>IF(H$7=0,0,H$7/PPA!H$10*1000)</f>
        <v>2.0052476517025934</v>
      </c>
      <c r="I135" s="228">
        <f>IF(I$7=0,0,I$7/PPA!I$10*1000)</f>
        <v>2.1110581954545187</v>
      </c>
      <c r="J135" s="228">
        <f>IF(J$7=0,0,J$7/PPA!J$10*1000)</f>
        <v>2.0594423982517212</v>
      </c>
      <c r="K135" s="228">
        <f>IF(K$7=0,0,K$7/PPA!K$10*1000)</f>
        <v>2.1341112139415381</v>
      </c>
      <c r="L135" s="228">
        <f>IF(L$7=0,0,L$7/PPA!L$10*1000)</f>
        <v>2.1224909255059585</v>
      </c>
      <c r="M135" s="228">
        <f>IF(M$7=0,0,M$7/PPA!M$10*1000)</f>
        <v>2.0647967484016441</v>
      </c>
      <c r="N135" s="228">
        <f>IF(N$7=0,0,N$7/PPA!N$10*1000)</f>
        <v>1.9730430114389299</v>
      </c>
      <c r="O135" s="228">
        <f>IF(O$7=0,0,O$7/PPA!O$10*1000)</f>
        <v>1.7126661077605121</v>
      </c>
      <c r="P135" s="228">
        <f>IF(P$7=0,0,P$7/PPA!P$10*1000)</f>
        <v>2.0035611363726082</v>
      </c>
      <c r="Q135" s="228">
        <f>IF(Q$7=0,0,Q$7/PPA!Q$10*1000)</f>
        <v>2.0039993198363044</v>
      </c>
    </row>
    <row r="136" spans="1:17" x14ac:dyDescent="0.25">
      <c r="A136" s="76" t="s">
        <v>82</v>
      </c>
      <c r="B136" s="228">
        <f>IF(B$8=0,0,B$8/PPA!B$10*1000)</f>
        <v>12.33442309145102</v>
      </c>
      <c r="C136" s="228">
        <f>IF(C$8=0,0,C$8/PPA!C$10*1000)</f>
        <v>12.309269533753257</v>
      </c>
      <c r="D136" s="228">
        <f>IF(D$8=0,0,D$8/PPA!D$10*1000)</f>
        <v>12.103744429070561</v>
      </c>
      <c r="E136" s="228">
        <f>IF(E$8=0,0,E$8/PPA!E$10*1000)</f>
        <v>12.0914022077366</v>
      </c>
      <c r="F136" s="228">
        <f>IF(F$8=0,0,F$8/PPA!F$10*1000)</f>
        <v>11.459124167196455</v>
      </c>
      <c r="G136" s="228">
        <f>IF(G$8=0,0,G$8/PPA!G$10*1000)</f>
        <v>11.758423577809596</v>
      </c>
      <c r="H136" s="228">
        <f>IF(H$8=0,0,H$8/PPA!H$10*1000)</f>
        <v>11.458558009729103</v>
      </c>
      <c r="I136" s="228">
        <f>IF(I$8=0,0,I$8/PPA!I$10*1000)</f>
        <v>12.063189688311533</v>
      </c>
      <c r="J136" s="228">
        <f>IF(J$8=0,0,J$8/PPA!J$10*1000)</f>
        <v>11.768242275724122</v>
      </c>
      <c r="K136" s="228">
        <f>IF(K$8=0,0,K$8/PPA!K$10*1000)</f>
        <v>12.194921222523078</v>
      </c>
      <c r="L136" s="228">
        <f>IF(L$8=0,0,L$8/PPA!L$10*1000)</f>
        <v>12.128519574319766</v>
      </c>
      <c r="M136" s="228">
        <f>IF(M$8=0,0,M$8/PPA!M$10*1000)</f>
        <v>11.79883856229511</v>
      </c>
      <c r="N136" s="228">
        <f>IF(N$8=0,0,N$8/PPA!N$10*1000)</f>
        <v>11.27453149393674</v>
      </c>
      <c r="O136" s="228">
        <f>IF(O$8=0,0,O$8/PPA!O$10*1000)</f>
        <v>9.7866634729172102</v>
      </c>
      <c r="P136" s="228">
        <f>IF(P$8=0,0,P$8/PPA!P$10*1000)</f>
        <v>11.448920779272044</v>
      </c>
      <c r="Q136" s="228">
        <f>IF(Q$8=0,0,Q$8/PPA!Q$10*1000)</f>
        <v>11.451424684778884</v>
      </c>
    </row>
    <row r="137" spans="1:17" x14ac:dyDescent="0.25">
      <c r="A137" s="76" t="s">
        <v>81</v>
      </c>
      <c r="B137" s="228">
        <f>IF(B$9=0,0,B$9/PPA!B$10*1000)</f>
        <v>6.1672115457255101</v>
      </c>
      <c r="C137" s="228">
        <f>IF(C$9=0,0,C$9/PPA!C$10*1000)</f>
        <v>6.1546347668766286</v>
      </c>
      <c r="D137" s="228">
        <f>IF(D$9=0,0,D$9/PPA!D$10*1000)</f>
        <v>6.0518722145352806</v>
      </c>
      <c r="E137" s="228">
        <f>IF(E$9=0,0,E$9/PPA!E$10*1000)</f>
        <v>6.0457011038683</v>
      </c>
      <c r="F137" s="228">
        <f>IF(F$9=0,0,F$9/PPA!F$10*1000)</f>
        <v>5.7295620835982275</v>
      </c>
      <c r="G137" s="228">
        <f>IF(G$9=0,0,G$9/PPA!G$10*1000)</f>
        <v>5.8792117889047981</v>
      </c>
      <c r="H137" s="228">
        <f>IF(H$9=0,0,H$9/PPA!H$10*1000)</f>
        <v>5.7292790048645514</v>
      </c>
      <c r="I137" s="228">
        <f>IF(I$9=0,0,I$9/PPA!I$10*1000)</f>
        <v>6.0315948441557667</v>
      </c>
      <c r="J137" s="228">
        <f>IF(J$9=0,0,J$9/PPA!J$10*1000)</f>
        <v>5.8841211378620608</v>
      </c>
      <c r="K137" s="228">
        <f>IF(K$9=0,0,K$9/PPA!K$10*1000)</f>
        <v>6.097460611261539</v>
      </c>
      <c r="L137" s="228">
        <f>IF(L$9=0,0,L$9/PPA!L$10*1000)</f>
        <v>6.0642597871598829</v>
      </c>
      <c r="M137" s="228">
        <f>IF(M$9=0,0,M$9/PPA!M$10*1000)</f>
        <v>5.899419281147555</v>
      </c>
      <c r="N137" s="228">
        <f>IF(N$9=0,0,N$9/PPA!N$10*1000)</f>
        <v>5.63726574696837</v>
      </c>
      <c r="O137" s="228">
        <f>IF(O$9=0,0,O$9/PPA!O$10*1000)</f>
        <v>4.8933317364586051</v>
      </c>
      <c r="P137" s="228">
        <f>IF(P$9=0,0,P$9/PPA!P$10*1000)</f>
        <v>5.7244603896360218</v>
      </c>
      <c r="Q137" s="228">
        <f>IF(Q$9=0,0,Q$9/PPA!Q$10*1000)</f>
        <v>5.7257123423894418</v>
      </c>
    </row>
    <row r="138" spans="1:17" x14ac:dyDescent="0.25">
      <c r="A138" s="129" t="s">
        <v>80</v>
      </c>
      <c r="B138" s="227">
        <f>IF(B$10=0,0,B$10/PPA!B$10*1000)</f>
        <v>3.7003269274353059</v>
      </c>
      <c r="C138" s="227">
        <f>IF(C$10=0,0,C$10/PPA!C$10*1000)</f>
        <v>3.6927808601259762</v>
      </c>
      <c r="D138" s="227">
        <f>IF(D$10=0,0,D$10/PPA!D$10*1000)</f>
        <v>3.6311233287211677</v>
      </c>
      <c r="E138" s="227">
        <f>IF(E$10=0,0,E$10/PPA!E$10*1000)</f>
        <v>3.6274206623209797</v>
      </c>
      <c r="F138" s="227">
        <f>IF(F$10=0,0,F$10/PPA!F$10*1000)</f>
        <v>3.4377372501589369</v>
      </c>
      <c r="G138" s="227">
        <f>IF(G$10=0,0,G$10/PPA!G$10*1000)</f>
        <v>3.5275270733428776</v>
      </c>
      <c r="H138" s="227">
        <f>IF(H$10=0,0,H$10/PPA!H$10*1000)</f>
        <v>3.4375674029187309</v>
      </c>
      <c r="I138" s="227">
        <f>IF(I$10=0,0,I$10/PPA!I$10*1000)</f>
        <v>3.6189569064934606</v>
      </c>
      <c r="J138" s="227">
        <f>IF(J$10=0,0,J$10/PPA!J$10*1000)</f>
        <v>3.530472682717237</v>
      </c>
      <c r="K138" s="227">
        <f>IF(K$10=0,0,K$10/PPA!K$10*1000)</f>
        <v>3.6584763667569229</v>
      </c>
      <c r="L138" s="227">
        <f>IF(L$10=0,0,L$10/PPA!L$10*1000)</f>
        <v>3.6385558722959308</v>
      </c>
      <c r="M138" s="227">
        <f>IF(M$10=0,0,M$10/PPA!M$10*1000)</f>
        <v>3.5396515686885319</v>
      </c>
      <c r="N138" s="227">
        <f>IF(N$10=0,0,N$10/PPA!N$10*1000)</f>
        <v>3.3823594481810213</v>
      </c>
      <c r="O138" s="227">
        <f>IF(O$10=0,0,O$10/PPA!O$10*1000)</f>
        <v>2.9359990418751631</v>
      </c>
      <c r="P138" s="227">
        <f>IF(P$10=0,0,P$10/PPA!P$10*1000)</f>
        <v>3.4346762337816132</v>
      </c>
      <c r="Q138" s="227">
        <f>IF(Q$10=0,0,Q$10/PPA!Q$10*1000)</f>
        <v>3.4354274054336651</v>
      </c>
    </row>
    <row r="139" spans="1:17" x14ac:dyDescent="0.25">
      <c r="A139" s="127" t="s">
        <v>242</v>
      </c>
      <c r="B139" s="225">
        <f>IF(B$15=0,0,B$15/PPA!B$10*1000)</f>
        <v>8.6625583083112616</v>
      </c>
      <c r="C139" s="225">
        <f>IF(C$15=0,0,C$15/PPA!C$10*1000)</f>
        <v>9.1165316540324746</v>
      </c>
      <c r="D139" s="225">
        <f>IF(D$15=0,0,D$15/PPA!D$10*1000)</f>
        <v>8.9362955108089448</v>
      </c>
      <c r="E139" s="225">
        <f>IF(E$15=0,0,E$15/PPA!E$10*1000)</f>
        <v>8.726052271415309</v>
      </c>
      <c r="F139" s="225">
        <f>IF(F$15=0,0,F$15/PPA!F$10*1000)</f>
        <v>8.8737629274065402</v>
      </c>
      <c r="G139" s="225">
        <f>IF(G$15=0,0,G$15/PPA!G$10*1000)</f>
        <v>8.8829299948783067</v>
      </c>
      <c r="H139" s="225">
        <f>IF(H$15=0,0,H$15/PPA!H$10*1000)</f>
        <v>8.7695351644596986</v>
      </c>
      <c r="I139" s="225">
        <f>IF(I$15=0,0,I$15/PPA!I$10*1000)</f>
        <v>8.9235802054059885</v>
      </c>
      <c r="J139" s="225">
        <f>IF(J$15=0,0,J$15/PPA!J$10*1000)</f>
        <v>8.7401384737558061</v>
      </c>
      <c r="K139" s="225">
        <f>IF(K$15=0,0,K$15/PPA!K$10*1000)</f>
        <v>8.8616480577996324</v>
      </c>
      <c r="L139" s="225">
        <f>IF(L$15=0,0,L$15/PPA!L$10*1000)</f>
        <v>8.739313919548616</v>
      </c>
      <c r="M139" s="225">
        <f>IF(M$15=0,0,M$15/PPA!M$10*1000)</f>
        <v>8.5440908662926969</v>
      </c>
      <c r="N139" s="225">
        <f>IF(N$15=0,0,N$15/PPA!N$10*1000)</f>
        <v>7.9734667434114455</v>
      </c>
      <c r="O139" s="225">
        <f>IF(O$15=0,0,O$15/PPA!O$10*1000)</f>
        <v>6.6895316963722662</v>
      </c>
      <c r="P139" s="225">
        <f>IF(P$15=0,0,P$15/PPA!P$10*1000)</f>
        <v>8.0254495429321668</v>
      </c>
      <c r="Q139" s="225">
        <f>IF(Q$15=0,0,Q$15/PPA!Q$10*1000)</f>
        <v>7.8485010101566957</v>
      </c>
    </row>
    <row r="140" spans="1:17" x14ac:dyDescent="0.25">
      <c r="A140" s="127" t="s">
        <v>241</v>
      </c>
      <c r="B140" s="226">
        <f>IF(B$16=0,0,B$16/PPA!B$10*1000)</f>
        <v>252.08589474258514</v>
      </c>
      <c r="C140" s="226">
        <f>IF(C$16=0,0,C$16/PPA!C$10*1000)</f>
        <v>250.63051671030095</v>
      </c>
      <c r="D140" s="226">
        <f>IF(D$16=0,0,D$16/PPA!D$10*1000)</f>
        <v>246.66266368133731</v>
      </c>
      <c r="E140" s="226">
        <f>IF(E$16=0,0,E$16/PPA!E$10*1000)</f>
        <v>245.38057741975888</v>
      </c>
      <c r="F140" s="226">
        <f>IF(F$16=0,0,F$16/PPA!F$10*1000)</f>
        <v>230.65975687292462</v>
      </c>
      <c r="G140" s="226">
        <f>IF(G$16=0,0,G$16/PPA!G$10*1000)</f>
        <v>237.67188460110054</v>
      </c>
      <c r="H140" s="226">
        <f>IF(H$16=0,0,H$16/PPA!H$10*1000)</f>
        <v>232.13231880155232</v>
      </c>
      <c r="I140" s="226">
        <f>IF(I$16=0,0,I$16/PPA!I$10*1000)</f>
        <v>245.52623822001203</v>
      </c>
      <c r="J140" s="226">
        <f>IF(J$16=0,0,J$16/PPA!J$10*1000)</f>
        <v>240.08800592034072</v>
      </c>
      <c r="K140" s="226">
        <f>IF(K$16=0,0,K$16/PPA!K$10*1000)</f>
        <v>250.27406525349215</v>
      </c>
      <c r="L140" s="226">
        <f>IF(L$16=0,0,L$16/PPA!L$10*1000)</f>
        <v>250.81352643897563</v>
      </c>
      <c r="M140" s="226">
        <f>IF(M$16=0,0,M$16/PPA!M$10*1000)</f>
        <v>243.56009878931431</v>
      </c>
      <c r="N140" s="226">
        <f>IF(N$16=0,0,N$16/PPA!N$10*1000)</f>
        <v>231.66360766641452</v>
      </c>
      <c r="O140" s="226">
        <f>IF(O$16=0,0,O$16/PPA!O$10*1000)</f>
        <v>202.8298323988478</v>
      </c>
      <c r="P140" s="226">
        <f>IF(P$16=0,0,P$16/PPA!P$10*1000)</f>
        <v>236.29501711599494</v>
      </c>
      <c r="Q140" s="226">
        <f>IF(Q$16=0,0,Q$16/PPA!Q$10*1000)</f>
        <v>237.85596493730696</v>
      </c>
    </row>
    <row r="141" spans="1:17" x14ac:dyDescent="0.25">
      <c r="A141" s="72" t="s">
        <v>240</v>
      </c>
      <c r="B141" s="258">
        <f>IF(B$29=0,0,B$29/PPA!B$10*1000)</f>
        <v>19.250129574024946</v>
      </c>
      <c r="C141" s="258">
        <f>IF(C$29=0,0,C$29/PPA!C$10*1000)</f>
        <v>20.258959231183198</v>
      </c>
      <c r="D141" s="258">
        <f>IF(D$29=0,0,D$29/PPA!D$10*1000)</f>
        <v>19.858434468464242</v>
      </c>
      <c r="E141" s="258">
        <f>IF(E$29=0,0,E$29/PPA!E$10*1000)</f>
        <v>19.391227269811715</v>
      </c>
      <c r="F141" s="258">
        <f>IF(F$29=0,0,F$29/PPA!F$10*1000)</f>
        <v>19.719473172014453</v>
      </c>
      <c r="G141" s="258">
        <f>IF(G$29=0,0,G$29/PPA!G$10*1000)</f>
        <v>19.739844433062821</v>
      </c>
      <c r="H141" s="258">
        <f>IF(H$29=0,0,H$29/PPA!H$10*1000)</f>
        <v>19.487855921021474</v>
      </c>
      <c r="I141" s="258">
        <f>IF(I$29=0,0,I$29/PPA!I$10*1000)</f>
        <v>19.830178234235451</v>
      </c>
      <c r="J141" s="258">
        <f>IF(J$29=0,0,J$29/PPA!J$10*1000)</f>
        <v>19.422529941679489</v>
      </c>
      <c r="K141" s="258">
        <f>IF(K$29=0,0,K$29/PPA!K$10*1000)</f>
        <v>19.69255123955466</v>
      </c>
      <c r="L141" s="258">
        <f>IF(L$29=0,0,L$29/PPA!L$10*1000)</f>
        <v>19.420697598996846</v>
      </c>
      <c r="M141" s="258">
        <f>IF(M$29=0,0,M$29/PPA!M$10*1000)</f>
        <v>18.986868591761464</v>
      </c>
      <c r="N141" s="258">
        <f>IF(N$29=0,0,N$29/PPA!N$10*1000)</f>
        <v>17.718814985358701</v>
      </c>
      <c r="O141" s="258">
        <f>IF(O$29=0,0,O$29/PPA!O$10*1000)</f>
        <v>14.865625991938309</v>
      </c>
      <c r="P141" s="258">
        <f>IF(P$29=0,0,P$29/PPA!P$10*1000)</f>
        <v>17.834332317626966</v>
      </c>
      <c r="Q141" s="258">
        <f>IF(Q$29=0,0,Q$29/PPA!Q$10*1000)</f>
        <v>17.441113355903692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35</v>
      </c>
      <c r="B143" s="230">
        <f t="shared" ref="B143:Q143" si="34">SUM(B$144:B$151)</f>
        <v>241.7403890962959</v>
      </c>
      <c r="C143" s="230">
        <f t="shared" si="34"/>
        <v>243.92676879648855</v>
      </c>
      <c r="D143" s="230">
        <f t="shared" si="34"/>
        <v>240.36427520398922</v>
      </c>
      <c r="E143" s="230">
        <f t="shared" si="34"/>
        <v>244.01414017761343</v>
      </c>
      <c r="F143" s="230">
        <f t="shared" si="34"/>
        <v>235.85235269599329</v>
      </c>
      <c r="G143" s="230">
        <f t="shared" si="34"/>
        <v>241.33149734323376</v>
      </c>
      <c r="H143" s="230">
        <f t="shared" si="34"/>
        <v>235.40416973951997</v>
      </c>
      <c r="I143" s="230">
        <f t="shared" si="34"/>
        <v>239.68057893602855</v>
      </c>
      <c r="J143" s="230">
        <f t="shared" si="34"/>
        <v>229.31139234454378</v>
      </c>
      <c r="K143" s="230">
        <f t="shared" si="34"/>
        <v>238.85707735405254</v>
      </c>
      <c r="L143" s="230">
        <f t="shared" si="34"/>
        <v>232.25199613452281</v>
      </c>
      <c r="M143" s="230">
        <f t="shared" si="34"/>
        <v>223.55201549872564</v>
      </c>
      <c r="N143" s="230">
        <f t="shared" si="34"/>
        <v>222.02531492754031</v>
      </c>
      <c r="O143" s="230">
        <f t="shared" si="34"/>
        <v>227.2425452151756</v>
      </c>
      <c r="P143" s="230">
        <f t="shared" si="34"/>
        <v>230.11327765849319</v>
      </c>
      <c r="Q143" s="230">
        <f t="shared" si="34"/>
        <v>231.18757292209284</v>
      </c>
    </row>
    <row r="144" spans="1:17" x14ac:dyDescent="0.25">
      <c r="A144" s="132" t="s">
        <v>84</v>
      </c>
      <c r="B144" s="229">
        <f>IF(B$32=0,0,B$32/PPA!B$11*1000)</f>
        <v>1.278766867874841</v>
      </c>
      <c r="C144" s="229">
        <f>IF(C$32=0,0,C$32/PPA!C$11*1000)</f>
        <v>1.2854628624181927</v>
      </c>
      <c r="D144" s="229">
        <f>IF(D$32=0,0,D$32/PPA!D$11*1000)</f>
        <v>1.269196507205403</v>
      </c>
      <c r="E144" s="229">
        <f>IF(E$32=0,0,E$32/PPA!E$11*1000)</f>
        <v>1.2915611600229944</v>
      </c>
      <c r="F144" s="229">
        <f>IF(F$32=0,0,F$32/PPA!F$11*1000)</f>
        <v>1.2447301599236018</v>
      </c>
      <c r="G144" s="229">
        <f>IF(G$32=0,0,G$32/PPA!G$11*1000)</f>
        <v>1.2736947499097142</v>
      </c>
      <c r="H144" s="229">
        <f>IF(H$32=0,0,H$32/PPA!H$11*1000)</f>
        <v>1.2412322235139501</v>
      </c>
      <c r="I144" s="229">
        <f>IF(I$32=0,0,I$32/PPA!I$11*1000)</f>
        <v>1.2635258487911136</v>
      </c>
      <c r="J144" s="229">
        <f>IF(J$32=0,0,J$32/PPA!J$11*1000)</f>
        <v>1.2116337170775229</v>
      </c>
      <c r="K144" s="229">
        <f>IF(K$32=0,0,K$32/PPA!K$11*1000)</f>
        <v>1.2629060736089159</v>
      </c>
      <c r="L144" s="229">
        <f>IF(L$32=0,0,L$32/PPA!L$11*1000)</f>
        <v>1.2210513300461059</v>
      </c>
      <c r="M144" s="229">
        <f>IF(M$32=0,0,M$32/PPA!M$11*1000)</f>
        <v>1.1785340155681214</v>
      </c>
      <c r="N144" s="229">
        <f>IF(N$32=0,0,N$32/PPA!N$11*1000)</f>
        <v>1.1740066497201</v>
      </c>
      <c r="O144" s="229">
        <f>IF(O$32=0,0,O$32/PPA!O$11*1000)</f>
        <v>1.2022370813327445</v>
      </c>
      <c r="P144" s="229">
        <f>IF(P$32=0,0,P$32/PPA!P$11*1000)</f>
        <v>1.2147367290886588</v>
      </c>
      <c r="Q144" s="229">
        <f>IF(Q$32=0,0,Q$32/PPA!Q$11*1000)</f>
        <v>1.217786726462772</v>
      </c>
    </row>
    <row r="145" spans="1:17" x14ac:dyDescent="0.25">
      <c r="A145" s="76" t="s">
        <v>83</v>
      </c>
      <c r="B145" s="228">
        <f>IF(B$33=0,0,B$33/PPA!B$11*1000)</f>
        <v>1.8146662771067361</v>
      </c>
      <c r="C145" s="228">
        <f>IF(C$33=0,0,C$33/PPA!C$11*1000)</f>
        <v>1.8241683965272262</v>
      </c>
      <c r="D145" s="228">
        <f>IF(D$33=0,0,D$33/PPA!D$11*1000)</f>
        <v>1.7988937261779301</v>
      </c>
      <c r="E145" s="228">
        <f>IF(E$33=0,0,E$33/PPA!E$11*1000)</f>
        <v>1.8328223390786029</v>
      </c>
      <c r="F145" s="228">
        <f>IF(F$33=0,0,F$33/PPA!F$11*1000)</f>
        <v>1.766365630871281</v>
      </c>
      <c r="G145" s="228">
        <f>IF(G$33=0,0,G$33/PPA!G$11*1000)</f>
        <v>1.8074685605752479</v>
      </c>
      <c r="H145" s="228">
        <f>IF(H$33=0,0,H$33/PPA!H$11*1000)</f>
        <v>1.7614017962572301</v>
      </c>
      <c r="I145" s="228">
        <f>IF(I$33=0,0,I$33/PPA!I$11*1000)</f>
        <v>1.7930381257565664</v>
      </c>
      <c r="J145" s="228">
        <f>IF(J$33=0,0,J$33/PPA!J$11*1000)</f>
        <v>1.7193992914752811</v>
      </c>
      <c r="K145" s="228">
        <f>IF(K$33=0,0,K$33/PPA!K$11*1000)</f>
        <v>1.7921586182006735</v>
      </c>
      <c r="L145" s="228">
        <f>IF(L$33=0,0,L$33/PPA!L$11*1000)</f>
        <v>1.7327635919543289</v>
      </c>
      <c r="M145" s="228">
        <f>IF(M$33=0,0,M$33/PPA!M$11*1000)</f>
        <v>1.6724283277911569</v>
      </c>
      <c r="N145" s="228">
        <f>IF(N$33=0,0,N$33/PPA!N$11*1000)</f>
        <v>1.6660036554486655</v>
      </c>
      <c r="O145" s="228">
        <f>IF(O$33=0,0,O$33/PPA!O$11*1000)</f>
        <v>1.7060647592531233</v>
      </c>
      <c r="P145" s="228">
        <f>IF(P$33=0,0,P$33/PPA!P$11*1000)</f>
        <v>1.7238026986916599</v>
      </c>
      <c r="Q145" s="228">
        <f>IF(Q$33=0,0,Q$33/PPA!Q$11*1000)</f>
        <v>1.7281308741543728</v>
      </c>
    </row>
    <row r="146" spans="1:17" x14ac:dyDescent="0.25">
      <c r="A146" s="76" t="s">
        <v>82</v>
      </c>
      <c r="B146" s="228">
        <f>IF(B$34=0,0,B$34/PPA!B$11*1000)</f>
        <v>6.4019960757236261</v>
      </c>
      <c r="C146" s="228">
        <f>IF(C$34=0,0,C$34/PPA!C$11*1000)</f>
        <v>6.4911159485549277</v>
      </c>
      <c r="D146" s="228">
        <f>IF(D$34=0,0,D$34/PPA!D$11*1000)</f>
        <v>6.4034980962548005</v>
      </c>
      <c r="E146" s="228">
        <f>IF(E$34=0,0,E$34/PPA!E$11*1000)</f>
        <v>6.489769563550615</v>
      </c>
      <c r="F146" s="228">
        <f>IF(F$34=0,0,F$34/PPA!F$11*1000)</f>
        <v>6.2854307416769988</v>
      </c>
      <c r="G146" s="228">
        <f>IF(G$34=0,0,G$34/PPA!G$11*1000)</f>
        <v>6.4316912969205191</v>
      </c>
      <c r="H146" s="228">
        <f>IF(H$34=0,0,H$34/PPA!H$11*1000)</f>
        <v>6.2677674458482819</v>
      </c>
      <c r="I146" s="228">
        <f>IF(I$34=0,0,I$34/PPA!I$11*1000)</f>
        <v>6.3803420762156478</v>
      </c>
      <c r="J146" s="228">
        <f>IF(J$34=0,0,J$34/PPA!J$11*1000)</f>
        <v>6.1183058450506742</v>
      </c>
      <c r="K146" s="228">
        <f>IF(K$34=0,0,K$34/PPA!K$11*1000)</f>
        <v>6.3772124388785469</v>
      </c>
      <c r="L146" s="228">
        <f>IF(L$34=0,0,L$34/PPA!L$11*1000)</f>
        <v>6.1658613361697929</v>
      </c>
      <c r="M146" s="228">
        <f>IF(M$34=0,0,M$34/PPA!M$11*1000)</f>
        <v>5.9511644933698449</v>
      </c>
      <c r="N146" s="228">
        <f>IF(N$34=0,0,N$34/PPA!N$11*1000)</f>
        <v>5.9283029564711818</v>
      </c>
      <c r="O146" s="228">
        <f>IF(O$34=0,0,O$34/PPA!O$11*1000)</f>
        <v>6.0708562812173401</v>
      </c>
      <c r="P146" s="228">
        <f>IF(P$34=0,0,P$34/PPA!P$11*1000)</f>
        <v>6.1339749175248137</v>
      </c>
      <c r="Q146" s="228">
        <f>IF(Q$34=0,0,Q$34/PPA!Q$11*1000)</f>
        <v>6.1330674627152195</v>
      </c>
    </row>
    <row r="147" spans="1:17" x14ac:dyDescent="0.25">
      <c r="A147" s="76" t="s">
        <v>81</v>
      </c>
      <c r="B147" s="228">
        <f>IF(B$35=0,0,B$35/PPA!B$11*1000)</f>
        <v>5.1150674714993638</v>
      </c>
      <c r="C147" s="228">
        <f>IF(C$35=0,0,C$35/PPA!C$11*1000)</f>
        <v>5.141851449672771</v>
      </c>
      <c r="D147" s="228">
        <f>IF(D$35=0,0,D$35/PPA!D$11*1000)</f>
        <v>5.076786028821612</v>
      </c>
      <c r="E147" s="228">
        <f>IF(E$35=0,0,E$35/PPA!E$11*1000)</f>
        <v>5.1662446400919775</v>
      </c>
      <c r="F147" s="228">
        <f>IF(F$35=0,0,F$35/PPA!F$11*1000)</f>
        <v>4.9789206396944072</v>
      </c>
      <c r="G147" s="228">
        <f>IF(G$35=0,0,G$35/PPA!G$11*1000)</f>
        <v>5.0947789996388568</v>
      </c>
      <c r="H147" s="228">
        <f>IF(H$35=0,0,H$35/PPA!H$11*1000)</f>
        <v>4.9649288940558005</v>
      </c>
      <c r="I147" s="228">
        <f>IF(I$35=0,0,I$35/PPA!I$11*1000)</f>
        <v>5.0541033951644545</v>
      </c>
      <c r="J147" s="228">
        <f>IF(J$35=0,0,J$35/PPA!J$11*1000)</f>
        <v>4.8465348683100915</v>
      </c>
      <c r="K147" s="228">
        <f>IF(K$35=0,0,K$35/PPA!K$11*1000)</f>
        <v>5.0516242944356637</v>
      </c>
      <c r="L147" s="228">
        <f>IF(L$35=0,0,L$35/PPA!L$11*1000)</f>
        <v>4.8842053201844235</v>
      </c>
      <c r="M147" s="228">
        <f>IF(M$35=0,0,M$35/PPA!M$11*1000)</f>
        <v>4.7141360622724857</v>
      </c>
      <c r="N147" s="228">
        <f>IF(N$35=0,0,N$35/PPA!N$11*1000)</f>
        <v>4.6960265988804002</v>
      </c>
      <c r="O147" s="228">
        <f>IF(O$35=0,0,O$35/PPA!O$11*1000)</f>
        <v>4.8089483253309782</v>
      </c>
      <c r="P147" s="228">
        <f>IF(P$35=0,0,P$35/PPA!P$11*1000)</f>
        <v>4.8589469163546353</v>
      </c>
      <c r="Q147" s="228">
        <f>IF(Q$35=0,0,Q$35/PPA!Q$11*1000)</f>
        <v>4.8602743573094296</v>
      </c>
    </row>
    <row r="148" spans="1:17" x14ac:dyDescent="0.25">
      <c r="A148" s="129" t="s">
        <v>80</v>
      </c>
      <c r="B148" s="227">
        <f>IF(B$36=0,0,B$36/PPA!B$11*1000)</f>
        <v>3.0690404828996178</v>
      </c>
      <c r="C148" s="227">
        <f>IF(C$36=0,0,C$36/PPA!C$11*1000)</f>
        <v>3.0851108698036631</v>
      </c>
      <c r="D148" s="227">
        <f>IF(D$36=0,0,D$36/PPA!D$11*1000)</f>
        <v>3.046071617292966</v>
      </c>
      <c r="E148" s="227">
        <f>IF(E$36=0,0,E$36/PPA!E$11*1000)</f>
        <v>3.0997467840551867</v>
      </c>
      <c r="F148" s="227">
        <f>IF(F$36=0,0,F$36/PPA!F$11*1000)</f>
        <v>2.9873523838166447</v>
      </c>
      <c r="G148" s="227">
        <f>IF(G$36=0,0,G$36/PPA!G$11*1000)</f>
        <v>3.056867399783314</v>
      </c>
      <c r="H148" s="227">
        <f>IF(H$36=0,0,H$36/PPA!H$11*1000)</f>
        <v>2.97895733643348</v>
      </c>
      <c r="I148" s="227">
        <f>IF(I$36=0,0,I$36/PPA!I$11*1000)</f>
        <v>3.0324620370986723</v>
      </c>
      <c r="J148" s="227">
        <f>IF(J$36=0,0,J$36/PPA!J$11*1000)</f>
        <v>2.9079209209860557</v>
      </c>
      <c r="K148" s="227">
        <f>IF(K$36=0,0,K$36/PPA!K$11*1000)</f>
        <v>3.0309745766613987</v>
      </c>
      <c r="L148" s="227">
        <f>IF(L$36=0,0,L$36/PPA!L$11*1000)</f>
        <v>2.9305231921106532</v>
      </c>
      <c r="M148" s="227">
        <f>IF(M$36=0,0,M$36/PPA!M$11*1000)</f>
        <v>2.8284816373634918</v>
      </c>
      <c r="N148" s="227">
        <f>IF(N$36=0,0,N$36/PPA!N$11*1000)</f>
        <v>2.8176159593282395</v>
      </c>
      <c r="O148" s="227">
        <f>IF(O$36=0,0,O$36/PPA!O$11*1000)</f>
        <v>2.8853689951985859</v>
      </c>
      <c r="P148" s="227">
        <f>IF(P$36=0,0,P$36/PPA!P$11*1000)</f>
        <v>2.9153681498127821</v>
      </c>
      <c r="Q148" s="227">
        <f>IF(Q$36=0,0,Q$36/PPA!Q$11*1000)</f>
        <v>2.9118155949689948</v>
      </c>
    </row>
    <row r="149" spans="1:17" x14ac:dyDescent="0.25">
      <c r="A149" s="127" t="s">
        <v>239</v>
      </c>
      <c r="B149" s="225">
        <f>IF(B$41=0,0,B$41/PPA!B$11*1000)</f>
        <v>18.041420155979004</v>
      </c>
      <c r="C149" s="225">
        <f>IF(C$41=0,0,C$41/PPA!C$11*1000)</f>
        <v>18.692376544203746</v>
      </c>
      <c r="D149" s="225">
        <f>IF(D$41=0,0,D$41/PPA!D$11*1000)</f>
        <v>18.636784224637466</v>
      </c>
      <c r="E149" s="225">
        <f>IF(E$41=0,0,E$41/PPA!E$11*1000)</f>
        <v>18.431491211119088</v>
      </c>
      <c r="F149" s="225">
        <f>IF(F$41=0,0,F$41/PPA!F$11*1000)</f>
        <v>18.810040044971441</v>
      </c>
      <c r="G149" s="225">
        <f>IF(G$41=0,0,G$41/PPA!G$11*1000)</f>
        <v>18.733538573691689</v>
      </c>
      <c r="H149" s="225">
        <f>IF(H$41=0,0,H$41/PPA!H$11*1000)</f>
        <v>17.965403182700864</v>
      </c>
      <c r="I149" s="225">
        <f>IF(I$41=0,0,I$41/PPA!I$11*1000)</f>
        <v>18.00570951066674</v>
      </c>
      <c r="J149" s="225">
        <f>IF(J$41=0,0,J$41/PPA!J$11*1000)</f>
        <v>17.665428522837196</v>
      </c>
      <c r="K149" s="225">
        <f>IF(K$41=0,0,K$41/PPA!K$11*1000)</f>
        <v>17.807698050196553</v>
      </c>
      <c r="L149" s="225">
        <f>IF(L$41=0,0,L$41/PPA!L$11*1000)</f>
        <v>16.957053122375495</v>
      </c>
      <c r="M149" s="225">
        <f>IF(M$41=0,0,M$41/PPA!M$11*1000)</f>
        <v>16.937327044817938</v>
      </c>
      <c r="N149" s="225">
        <f>IF(N$41=0,0,N$41/PPA!N$11*1000)</f>
        <v>16.60805077723457</v>
      </c>
      <c r="O149" s="225">
        <f>IF(O$41=0,0,O$41/PPA!O$11*1000)</f>
        <v>16.142772573623073</v>
      </c>
      <c r="P149" s="225">
        <f>IF(P$41=0,0,P$41/PPA!P$11*1000)</f>
        <v>16.519403685383107</v>
      </c>
      <c r="Q149" s="225">
        <f>IF(Q$41=0,0,Q$41/PPA!Q$11*1000)</f>
        <v>16.152292537207579</v>
      </c>
    </row>
    <row r="150" spans="1:17" x14ac:dyDescent="0.25">
      <c r="A150" s="127" t="s">
        <v>238</v>
      </c>
      <c r="B150" s="226">
        <f>IF(B$54=0,0,B$54/PPA!B$11*1000)</f>
        <v>181.82275470664987</v>
      </c>
      <c r="C150" s="226">
        <f>IF(C$54=0,0,C$54/PPA!C$11*1000)</f>
        <v>183.1429614735512</v>
      </c>
      <c r="D150" s="226">
        <f>IF(D$54=0,0,D$54/PPA!D$11*1000)</f>
        <v>180.15528677086363</v>
      </c>
      <c r="E150" s="226">
        <f>IF(E$54=0,0,E$54/PPA!E$11*1000)</f>
        <v>183.32159574534447</v>
      </c>
      <c r="F150" s="226">
        <f>IF(F$54=0,0,F$54/PPA!F$11*1000)</f>
        <v>176.21216995566041</v>
      </c>
      <c r="G150" s="226">
        <f>IF(G$54=0,0,G$54/PPA!G$11*1000)</f>
        <v>180.84119897634426</v>
      </c>
      <c r="H150" s="226">
        <f>IF(H$54=0,0,H$54/PPA!H$11*1000)</f>
        <v>176.78519924104799</v>
      </c>
      <c r="I150" s="226">
        <f>IF(I$54=0,0,I$54/PPA!I$11*1000)</f>
        <v>180.28476777990392</v>
      </c>
      <c r="J150" s="226">
        <f>IF(J$54=0,0,J$54/PPA!J$11*1000)</f>
        <v>171.98630137789561</v>
      </c>
      <c r="K150" s="226">
        <f>IF(K$54=0,0,K$54/PPA!K$11*1000)</f>
        <v>179.78161802749116</v>
      </c>
      <c r="L150" s="226">
        <f>IF(L$54=0,0,L$54/PPA!L$11*1000)</f>
        <v>175.30556155007804</v>
      </c>
      <c r="M150" s="226">
        <f>IF(M$54=0,0,M$54/PPA!M$11*1000)</f>
        <v>167.99110788115709</v>
      </c>
      <c r="N150" s="226">
        <f>IF(N$54=0,0,N$54/PPA!N$11*1000)</f>
        <v>166.97922728627992</v>
      </c>
      <c r="O150" s="226">
        <f>IF(O$54=0,0,O$54/PPA!O$11*1000)</f>
        <v>171.86647210517941</v>
      </c>
      <c r="P150" s="226">
        <f>IF(P$54=0,0,P$54/PPA!P$11*1000)</f>
        <v>173.88626978236027</v>
      </c>
      <c r="Q150" s="226">
        <f>IF(Q$54=0,0,Q$54/PPA!Q$11*1000)</f>
        <v>175.28011721483398</v>
      </c>
    </row>
    <row r="151" spans="1:17" x14ac:dyDescent="0.25">
      <c r="A151" s="72" t="s">
        <v>237</v>
      </c>
      <c r="B151" s="258">
        <f>IF(B$67=0,0,B$67/PPA!B$11*1000)</f>
        <v>24.196677058562845</v>
      </c>
      <c r="C151" s="258">
        <f>IF(C$67=0,0,C$67/PPA!C$11*1000)</f>
        <v>24.263721251756802</v>
      </c>
      <c r="D151" s="258">
        <f>IF(D$67=0,0,D$67/PPA!D$11*1000)</f>
        <v>23.977758232735429</v>
      </c>
      <c r="E151" s="258">
        <f>IF(E$67=0,0,E$67/PPA!E$11*1000)</f>
        <v>24.380908734350488</v>
      </c>
      <c r="F151" s="258">
        <f>IF(F$67=0,0,F$67/PPA!F$11*1000)</f>
        <v>23.567343139378501</v>
      </c>
      <c r="G151" s="258">
        <f>IF(G$67=0,0,G$67/PPA!G$11*1000)</f>
        <v>24.092258786370174</v>
      </c>
      <c r="H151" s="258">
        <f>IF(H$67=0,0,H$67/PPA!H$11*1000)</f>
        <v>23.439279619662354</v>
      </c>
      <c r="I151" s="258">
        <f>IF(I$67=0,0,I$67/PPA!I$11*1000)</f>
        <v>23.866630162431463</v>
      </c>
      <c r="J151" s="258">
        <f>IF(J$67=0,0,J$67/PPA!J$11*1000)</f>
        <v>22.855867800911344</v>
      </c>
      <c r="K151" s="258">
        <f>IF(K$67=0,0,K$67/PPA!K$11*1000)</f>
        <v>23.752885274579636</v>
      </c>
      <c r="L151" s="258">
        <f>IF(L$67=0,0,L$67/PPA!L$11*1000)</f>
        <v>23.054976691603976</v>
      </c>
      <c r="M151" s="258">
        <f>IF(M$67=0,0,M$67/PPA!M$11*1000)</f>
        <v>22.27883603638552</v>
      </c>
      <c r="N151" s="258">
        <f>IF(N$67=0,0,N$67/PPA!N$11*1000)</f>
        <v>22.15608104417722</v>
      </c>
      <c r="O151" s="258">
        <f>IF(O$67=0,0,O$67/PPA!O$11*1000)</f>
        <v>22.559825094040313</v>
      </c>
      <c r="P151" s="258">
        <f>IF(P$67=0,0,P$67/PPA!P$11*1000)</f>
        <v>22.860774779277268</v>
      </c>
      <c r="Q151" s="258">
        <f>IF(Q$67=0,0,Q$67/PPA!Q$11*1000)</f>
        <v>22.904088154440515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56</v>
      </c>
      <c r="B153" s="230">
        <f t="shared" ref="B153:Q153" si="35">SUM(B$154:B$159)</f>
        <v>207.51171050800212</v>
      </c>
      <c r="C153" s="230">
        <f t="shared" si="35"/>
        <v>208.73022733383584</v>
      </c>
      <c r="D153" s="230">
        <f t="shared" si="35"/>
        <v>208.10265338372869</v>
      </c>
      <c r="E153" s="230">
        <f t="shared" si="35"/>
        <v>216.39610471379058</v>
      </c>
      <c r="F153" s="230">
        <f t="shared" si="35"/>
        <v>208.05261697483587</v>
      </c>
      <c r="G153" s="230">
        <f t="shared" si="35"/>
        <v>215.35691088339357</v>
      </c>
      <c r="H153" s="230">
        <f t="shared" si="35"/>
        <v>210.77396135213075</v>
      </c>
      <c r="I153" s="230">
        <f t="shared" si="35"/>
        <v>210.00521995564213</v>
      </c>
      <c r="J153" s="230">
        <f t="shared" si="35"/>
        <v>189.58822818866287</v>
      </c>
      <c r="K153" s="230">
        <f t="shared" si="35"/>
        <v>194.89244981615963</v>
      </c>
      <c r="L153" s="230">
        <f t="shared" si="35"/>
        <v>191.14135353167643</v>
      </c>
      <c r="M153" s="230">
        <f t="shared" si="35"/>
        <v>177.93037067604163</v>
      </c>
      <c r="N153" s="230">
        <f t="shared" si="35"/>
        <v>173.39025932896061</v>
      </c>
      <c r="O153" s="230">
        <f t="shared" si="35"/>
        <v>204.04975429805177</v>
      </c>
      <c r="P153" s="230">
        <f t="shared" si="35"/>
        <v>174.13699763885461</v>
      </c>
      <c r="Q153" s="230">
        <f t="shared" si="35"/>
        <v>173.71771037030626</v>
      </c>
    </row>
    <row r="154" spans="1:17" x14ac:dyDescent="0.25">
      <c r="A154" s="132" t="s">
        <v>84</v>
      </c>
      <c r="B154" s="275">
        <f>IF(B$82=0,0,B$82/PPA!B$12*1000)</f>
        <v>7.6965049112199742</v>
      </c>
      <c r="C154" s="275">
        <f>IF(C$82=0,0,C$82/PPA!C$12*1000)</f>
        <v>7.7156981764911121</v>
      </c>
      <c r="D154" s="275">
        <f>IF(D$82=0,0,D$82/PPA!D$12*1000)</f>
        <v>7.6817833863214169</v>
      </c>
      <c r="E154" s="275">
        <f>IF(E$82=0,0,E$82/PPA!E$12*1000)</f>
        <v>7.9897821066165031</v>
      </c>
      <c r="F154" s="275">
        <f>IF(F$82=0,0,F$82/PPA!F$12*1000)</f>
        <v>7.6921106017711551</v>
      </c>
      <c r="G154" s="275">
        <f>IF(G$82=0,0,G$82/PPA!G$12*1000)</f>
        <v>7.9364705637831356</v>
      </c>
      <c r="H154" s="275">
        <f>IF(H$82=0,0,H$82/PPA!H$12*1000)</f>
        <v>7.7594242855115896</v>
      </c>
      <c r="I154" s="275">
        <f>IF(I$82=0,0,I$82/PPA!I$12*1000)</f>
        <v>7.7441303500439425</v>
      </c>
      <c r="J154" s="275">
        <f>IF(J$82=0,0,J$82/PPA!J$12*1000)</f>
        <v>7.0045717818863578</v>
      </c>
      <c r="K154" s="275">
        <f>IF(K$82=0,0,K$82/PPA!K$12*1000)</f>
        <v>7.187813502954322</v>
      </c>
      <c r="L154" s="275">
        <f>IF(L$82=0,0,L$82/PPA!L$12*1000)</f>
        <v>6.9828506010725926</v>
      </c>
      <c r="M154" s="275">
        <f>IF(M$82=0,0,M$82/PPA!M$12*1000)</f>
        <v>6.5621987950405671</v>
      </c>
      <c r="N154" s="275">
        <f>IF(N$82=0,0,N$82/PPA!N$12*1000)</f>
        <v>6.4101241557363737</v>
      </c>
      <c r="O154" s="275">
        <f>IF(O$82=0,0,O$82/PPA!O$12*1000)</f>
        <v>7.4847581823533202</v>
      </c>
      <c r="P154" s="275">
        <f>IF(P$82=0,0,P$82/PPA!P$12*1000)</f>
        <v>6.4603889135799815</v>
      </c>
      <c r="Q154" s="275">
        <f>IF(Q$82=0,0,Q$82/PPA!Q$12*1000)</f>
        <v>6.4430438765360867</v>
      </c>
    </row>
    <row r="155" spans="1:17" x14ac:dyDescent="0.25">
      <c r="A155" s="76" t="s">
        <v>83</v>
      </c>
      <c r="B155" s="274">
        <f>IF(B$83=0,0,B$83/PPA!B$12*1000)</f>
        <v>3.3936742602663652</v>
      </c>
      <c r="C155" s="274">
        <f>IF(C$83=0,0,C$83/PPA!C$12*1000)</f>
        <v>3.4021372822578355</v>
      </c>
      <c r="D155" s="274">
        <f>IF(D$83=0,0,D$83/PPA!D$12*1000)</f>
        <v>3.3871829943350882</v>
      </c>
      <c r="E155" s="274">
        <f>IF(E$83=0,0,E$83/PPA!E$12*1000)</f>
        <v>3.5229910450434878</v>
      </c>
      <c r="F155" s="274">
        <f>IF(F$83=0,0,F$83/PPA!F$12*1000)</f>
        <v>3.3917366463701697</v>
      </c>
      <c r="G155" s="274">
        <f>IF(G$83=0,0,G$83/PPA!G$12*1000)</f>
        <v>3.4994840099963298</v>
      </c>
      <c r="H155" s="274">
        <f>IF(H$83=0,0,H$83/PPA!H$12*1000)</f>
        <v>3.4214177442852258</v>
      </c>
      <c r="I155" s="274">
        <f>IF(I$83=0,0,I$83/PPA!I$12*1000)</f>
        <v>3.4146740813195775</v>
      </c>
      <c r="J155" s="274">
        <f>IF(J$83=0,0,J$83/PPA!J$12*1000)</f>
        <v>3.088575299383244</v>
      </c>
      <c r="K155" s="274">
        <f>IF(K$83=0,0,K$83/PPA!K$12*1000)</f>
        <v>3.169373365436408</v>
      </c>
      <c r="L155" s="274">
        <f>IF(L$83=0,0,L$83/PPA!L$12*1000)</f>
        <v>3.0789976257403926</v>
      </c>
      <c r="M155" s="274">
        <f>IF(M$83=0,0,M$83/PPA!M$12*1000)</f>
        <v>2.8935166544251718</v>
      </c>
      <c r="N155" s="274">
        <f>IF(N$83=0,0,N$83/PPA!N$12*1000)</f>
        <v>2.8264613098240705</v>
      </c>
      <c r="O155" s="274">
        <f>IF(O$83=0,0,O$83/PPA!O$12*1000)</f>
        <v>3.3003072798331052</v>
      </c>
      <c r="P155" s="274">
        <f>IF(P$83=0,0,P$83/PPA!P$12*1000)</f>
        <v>2.8486249044504701</v>
      </c>
      <c r="Q155" s="274">
        <f>IF(Q$83=0,0,Q$83/PPA!Q$12*1000)</f>
        <v>2.8409768347827131</v>
      </c>
    </row>
    <row r="156" spans="1:17" x14ac:dyDescent="0.25">
      <c r="A156" s="76" t="s">
        <v>82</v>
      </c>
      <c r="B156" s="274">
        <f>IF(B$84=0,0,B$84/PPA!B$12*1000)</f>
        <v>26.323509331735085</v>
      </c>
      <c r="C156" s="274">
        <f>IF(C$84=0,0,C$84/PPA!C$12*1000)</f>
        <v>26.389153946180095</v>
      </c>
      <c r="D156" s="274">
        <f>IF(D$84=0,0,D$84/PPA!D$12*1000)</f>
        <v>26.273158919110816</v>
      </c>
      <c r="E156" s="274">
        <f>IF(E$84=0,0,E$84/PPA!E$12*1000)</f>
        <v>27.326573070257641</v>
      </c>
      <c r="F156" s="274">
        <f>IF(F$84=0,0,F$84/PPA!F$12*1000)</f>
        <v>26.308479958387441</v>
      </c>
      <c r="G156" s="274">
        <f>IF(G$84=0,0,G$84/PPA!G$12*1000)</f>
        <v>27.144237463192997</v>
      </c>
      <c r="H156" s="274">
        <f>IF(H$84=0,0,H$84/PPA!H$12*1000)</f>
        <v>26.538705548123861</v>
      </c>
      <c r="I156" s="274">
        <f>IF(I$84=0,0,I$84/PPA!I$12*1000)</f>
        <v>26.486397382580485</v>
      </c>
      <c r="J156" s="274">
        <f>IF(J$84=0,0,J$84/PPA!J$12*1000)</f>
        <v>23.956966544190358</v>
      </c>
      <c r="K156" s="274">
        <f>IF(K$84=0,0,K$84/PPA!K$12*1000)</f>
        <v>24.583688050917907</v>
      </c>
      <c r="L156" s="274">
        <f>IF(L$84=0,0,L$84/PPA!L$12*1000)</f>
        <v>23.882675978220099</v>
      </c>
      <c r="M156" s="274">
        <f>IF(M$84=0,0,M$84/PPA!M$12*1000)</f>
        <v>22.443966866847614</v>
      </c>
      <c r="N156" s="274">
        <f>IF(N$84=0,0,N$84/PPA!N$12*1000)</f>
        <v>21.923842702305297</v>
      </c>
      <c r="O156" s="274">
        <f>IF(O$84=0,0,O$84/PPA!O$12*1000)</f>
        <v>25.599295281645915</v>
      </c>
      <c r="P156" s="274">
        <f>IF(P$84=0,0,P$84/PPA!P$12*1000)</f>
        <v>22.09575772573687</v>
      </c>
      <c r="Q156" s="274">
        <f>IF(Q$84=0,0,Q$84/PPA!Q$12*1000)</f>
        <v>22.036434403040261</v>
      </c>
    </row>
    <row r="157" spans="1:17" x14ac:dyDescent="0.25">
      <c r="A157" s="76" t="s">
        <v>81</v>
      </c>
      <c r="B157" s="274">
        <f>IF(B$85=0,0,B$85/PPA!B$12*1000)</f>
        <v>11.623302776094997</v>
      </c>
      <c r="C157" s="274">
        <f>IF(C$85=0,0,C$85/PPA!C$12*1000)</f>
        <v>11.652288547699339</v>
      </c>
      <c r="D157" s="274">
        <f>IF(D$85=0,0,D$85/PPA!D$12*1000)</f>
        <v>11.601070250657077</v>
      </c>
      <c r="E157" s="274">
        <f>IF(E$85=0,0,E$85/PPA!E$12*1000)</f>
        <v>12.066211561152535</v>
      </c>
      <c r="F157" s="274">
        <f>IF(F$85=0,0,F$85/PPA!F$12*1000)</f>
        <v>11.616666466522709</v>
      </c>
      <c r="G157" s="274">
        <f>IF(G$85=0,0,G$85/PPA!G$12*1000)</f>
        <v>11.985700184760162</v>
      </c>
      <c r="H157" s="274">
        <f>IF(H$85=0,0,H$85/PPA!H$12*1000)</f>
        <v>11.718323950811293</v>
      </c>
      <c r="I157" s="274">
        <f>IF(I$85=0,0,I$85/PPA!I$12*1000)</f>
        <v>11.695226967878256</v>
      </c>
      <c r="J157" s="274">
        <f>IF(J$85=0,0,J$85/PPA!J$12*1000)</f>
        <v>10.578341672863434</v>
      </c>
      <c r="K157" s="274">
        <f>IF(K$85=0,0,K$85/PPA!K$12*1000)</f>
        <v>10.855074297574786</v>
      </c>
      <c r="L157" s="274">
        <f>IF(L$85=0,0,L$85/PPA!L$12*1000)</f>
        <v>10.545538229720743</v>
      </c>
      <c r="M157" s="274">
        <f>IF(M$85=0,0,M$85/PPA!M$12*1000)</f>
        <v>9.91026762816578</v>
      </c>
      <c r="N157" s="274">
        <f>IF(N$85=0,0,N$85/PPA!N$12*1000)</f>
        <v>9.6806036966036455</v>
      </c>
      <c r="O157" s="274">
        <f>IF(O$85=0,0,O$85/PPA!O$12*1000)</f>
        <v>11.303521736538086</v>
      </c>
      <c r="P157" s="274">
        <f>IF(P$85=0,0,P$85/PPA!P$12*1000)</f>
        <v>9.7565138020505504</v>
      </c>
      <c r="Q157" s="274">
        <f>IF(Q$85=0,0,Q$85/PPA!Q$12*1000)</f>
        <v>9.7303192345748784</v>
      </c>
    </row>
    <row r="158" spans="1:17" x14ac:dyDescent="0.25">
      <c r="A158" s="129" t="s">
        <v>80</v>
      </c>
      <c r="B158" s="273">
        <f>IF(B$86=0,0,B$86/PPA!B$12*1000)</f>
        <v>43.79233137621295</v>
      </c>
      <c r="C158" s="273">
        <f>IF(C$86=0,0,C$86/PPA!C$12*1000)</f>
        <v>44.351465913240801</v>
      </c>
      <c r="D158" s="273">
        <f>IF(D$86=0,0,D$86/PPA!D$12*1000)</f>
        <v>44.664405208042055</v>
      </c>
      <c r="E158" s="273">
        <f>IF(E$86=0,0,E$86/PPA!E$12*1000)</f>
        <v>46.805506011462533</v>
      </c>
      <c r="F158" s="273">
        <f>IF(F$86=0,0,F$86/PPA!F$12*1000)</f>
        <v>44.458833163781371</v>
      </c>
      <c r="G158" s="273">
        <f>IF(G$86=0,0,G$86/PPA!G$12*1000)</f>
        <v>45.545467245210254</v>
      </c>
      <c r="H158" s="273">
        <f>IF(H$86=0,0,H$86/PPA!H$12*1000)</f>
        <v>43.977799397969584</v>
      </c>
      <c r="I158" s="273">
        <f>IF(I$86=0,0,I$86/PPA!I$12*1000)</f>
        <v>42.780376341649195</v>
      </c>
      <c r="J158" s="273">
        <f>IF(J$86=0,0,J$86/PPA!J$12*1000)</f>
        <v>38.863367264423189</v>
      </c>
      <c r="K158" s="273">
        <f>IF(K$86=0,0,K$86/PPA!K$12*1000)</f>
        <v>40.359658641591551</v>
      </c>
      <c r="L158" s="273">
        <f>IF(L$86=0,0,L$86/PPA!L$12*1000)</f>
        <v>39.687539139705876</v>
      </c>
      <c r="M158" s="273">
        <f>IF(M$86=0,0,M$86/PPA!M$12*1000)</f>
        <v>36.384090920847193</v>
      </c>
      <c r="N158" s="273">
        <f>IF(N$86=0,0,N$86/PPA!N$12*1000)</f>
        <v>35.459158840939899</v>
      </c>
      <c r="O158" s="273">
        <f>IF(O$86=0,0,O$86/PPA!O$12*1000)</f>
        <v>41.086071785490184</v>
      </c>
      <c r="P158" s="273">
        <f>IF(P$86=0,0,P$86/PPA!P$12*1000)</f>
        <v>35.427602233771537</v>
      </c>
      <c r="Q158" s="273">
        <f>IF(Q$86=0,0,Q$86/PPA!Q$12*1000)</f>
        <v>35.446966091501885</v>
      </c>
    </row>
    <row r="159" spans="1:17" x14ac:dyDescent="0.25">
      <c r="A159" s="72" t="s">
        <v>236</v>
      </c>
      <c r="B159" s="272">
        <f>IF(B$91=0,0,B$91/PPA!B$12*1000)</f>
        <v>114.68238785247277</v>
      </c>
      <c r="C159" s="272">
        <f>IF(C$91=0,0,C$91/PPA!C$12*1000)</f>
        <v>115.21948346796665</v>
      </c>
      <c r="D159" s="272">
        <f>IF(D$91=0,0,D$91/PPA!D$12*1000)</f>
        <v>114.49505262526225</v>
      </c>
      <c r="E159" s="272">
        <f>IF(E$91=0,0,E$91/PPA!E$12*1000)</f>
        <v>118.68504091925787</v>
      </c>
      <c r="F159" s="272">
        <f>IF(F$91=0,0,F$91/PPA!F$12*1000)</f>
        <v>114.58479013800304</v>
      </c>
      <c r="G159" s="272">
        <f>IF(G$91=0,0,G$91/PPA!G$12*1000)</f>
        <v>119.2455514164507</v>
      </c>
      <c r="H159" s="272">
        <f>IF(H$91=0,0,H$91/PPA!H$12*1000)</f>
        <v>117.35829042542922</v>
      </c>
      <c r="I159" s="272">
        <f>IF(I$91=0,0,I$91/PPA!I$12*1000)</f>
        <v>117.88441483217068</v>
      </c>
      <c r="J159" s="272">
        <f>IF(J$91=0,0,J$91/PPA!J$12*1000)</f>
        <v>106.09640562591628</v>
      </c>
      <c r="K159" s="272">
        <f>IF(K$91=0,0,K$91/PPA!K$12*1000)</f>
        <v>108.73684195768463</v>
      </c>
      <c r="L159" s="272">
        <f>IF(L$91=0,0,L$91/PPA!L$12*1000)</f>
        <v>106.96375195721674</v>
      </c>
      <c r="M159" s="272">
        <f>IF(M$91=0,0,M$91/PPA!M$12*1000)</f>
        <v>99.736329810715318</v>
      </c>
      <c r="N159" s="272">
        <f>IF(N$91=0,0,N$91/PPA!N$12*1000)</f>
        <v>97.090068623551346</v>
      </c>
      <c r="O159" s="272">
        <f>IF(O$91=0,0,O$91/PPA!O$12*1000)</f>
        <v>115.27580003219117</v>
      </c>
      <c r="P159" s="272">
        <f>IF(P$91=0,0,P$91/PPA!P$12*1000)</f>
        <v>97.548110059265198</v>
      </c>
      <c r="Q159" s="272">
        <f>IF(Q$91=0,0,Q$91/PPA!Q$12*1000)</f>
        <v>97.219969929870445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131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36</v>
      </c>
      <c r="B5" s="96">
        <v>5789.0148644260425</v>
      </c>
      <c r="C5" s="96">
        <v>5557.5069723152701</v>
      </c>
      <c r="D5" s="96">
        <v>5638.744667168211</v>
      </c>
      <c r="E5" s="96">
        <v>5848.5552112232344</v>
      </c>
      <c r="F5" s="96">
        <v>5761.3794154892748</v>
      </c>
      <c r="G5" s="96">
        <v>5768.1339093942515</v>
      </c>
      <c r="H5" s="96">
        <v>6093.7158538436042</v>
      </c>
      <c r="I5" s="96">
        <v>6421.6039092323035</v>
      </c>
      <c r="J5" s="96">
        <v>6073.6238715109021</v>
      </c>
      <c r="K5" s="96">
        <v>5475.6439058616743</v>
      </c>
      <c r="L5" s="96">
        <v>5810.0196997755147</v>
      </c>
      <c r="M5" s="96">
        <v>5742.4965486609717</v>
      </c>
      <c r="N5" s="96">
        <v>6125.3793082706316</v>
      </c>
      <c r="O5" s="96">
        <v>6682.6813822092527</v>
      </c>
      <c r="P5" s="96">
        <v>6117.3387098161238</v>
      </c>
      <c r="Q5" s="96">
        <v>6165.2667689107438</v>
      </c>
    </row>
    <row r="6" spans="1:17" x14ac:dyDescent="0.25">
      <c r="A6" s="132" t="s">
        <v>84</v>
      </c>
      <c r="B6" s="160">
        <v>22.609849474093352</v>
      </c>
      <c r="C6" s="160">
        <v>21.641218970557343</v>
      </c>
      <c r="D6" s="160">
        <v>21.969481548774969</v>
      </c>
      <c r="E6" s="160">
        <v>22.922590230145637</v>
      </c>
      <c r="F6" s="160">
        <v>22.512532201320006</v>
      </c>
      <c r="G6" s="160">
        <v>22.53021103565877</v>
      </c>
      <c r="H6" s="160">
        <v>23.728134766367496</v>
      </c>
      <c r="I6" s="160">
        <v>25.011925956106289</v>
      </c>
      <c r="J6" s="160">
        <v>23.618334924413915</v>
      </c>
      <c r="K6" s="160">
        <v>21.23779980833401</v>
      </c>
      <c r="L6" s="160">
        <v>22.415420124226983</v>
      </c>
      <c r="M6" s="160">
        <v>22.166988614795855</v>
      </c>
      <c r="N6" s="160">
        <v>23.797239428551038</v>
      </c>
      <c r="O6" s="160">
        <v>25.849652399888917</v>
      </c>
      <c r="P6" s="160">
        <v>23.665402727349466</v>
      </c>
      <c r="Q6" s="160">
        <v>23.804030888261646</v>
      </c>
    </row>
    <row r="7" spans="1:17" x14ac:dyDescent="0.25">
      <c r="A7" s="76" t="s">
        <v>83</v>
      </c>
      <c r="B7" s="159">
        <v>8.2579029352557836</v>
      </c>
      <c r="C7" s="159">
        <v>7.90412540624156</v>
      </c>
      <c r="D7" s="159">
        <v>8.0240183100534157</v>
      </c>
      <c r="E7" s="159">
        <v>8.372126730081904</v>
      </c>
      <c r="F7" s="159">
        <v>8.2223592845381219</v>
      </c>
      <c r="G7" s="159">
        <v>8.2288162093462809</v>
      </c>
      <c r="H7" s="159">
        <v>8.666339595044489</v>
      </c>
      <c r="I7" s="159">
        <v>9.1352247614913811</v>
      </c>
      <c r="J7" s="159">
        <v>8.6262368761742003</v>
      </c>
      <c r="K7" s="159">
        <v>7.7567827055446994</v>
      </c>
      <c r="L7" s="159">
        <v>8.1868905784154133</v>
      </c>
      <c r="M7" s="159">
        <v>8.0961547558133251</v>
      </c>
      <c r="N7" s="159">
        <v>8.6915790197181995</v>
      </c>
      <c r="O7" s="159">
        <v>9.4411915777225381</v>
      </c>
      <c r="P7" s="159">
        <v>8.6434276738600868</v>
      </c>
      <c r="Q7" s="159">
        <v>8.6940594968723346</v>
      </c>
    </row>
    <row r="8" spans="1:17" x14ac:dyDescent="0.25">
      <c r="A8" s="76" t="s">
        <v>82</v>
      </c>
      <c r="B8" s="159">
        <v>260.31616581816559</v>
      </c>
      <c r="C8" s="159">
        <v>249.16393859684189</v>
      </c>
      <c r="D8" s="159">
        <v>252.94335587430368</v>
      </c>
      <c r="E8" s="159">
        <v>263.9168741998771</v>
      </c>
      <c r="F8" s="159">
        <v>259.19571345313477</v>
      </c>
      <c r="G8" s="159">
        <v>259.3992568856761</v>
      </c>
      <c r="H8" s="159">
        <v>273.19142798694764</v>
      </c>
      <c r="I8" s="159">
        <v>287.97222520573786</v>
      </c>
      <c r="J8" s="159">
        <v>271.92725885138799</v>
      </c>
      <c r="K8" s="159">
        <v>244.51921375478219</v>
      </c>
      <c r="L8" s="159">
        <v>258.07762358736801</v>
      </c>
      <c r="M8" s="159">
        <v>255.21733307204951</v>
      </c>
      <c r="N8" s="159">
        <v>273.9870573749447</v>
      </c>
      <c r="O8" s="159">
        <v>297.61730206040039</v>
      </c>
      <c r="P8" s="159">
        <v>272.46916913733253</v>
      </c>
      <c r="Q8" s="159">
        <v>274.0652501446134</v>
      </c>
    </row>
    <row r="9" spans="1:17" x14ac:dyDescent="0.25">
      <c r="A9" s="76" t="s">
        <v>81</v>
      </c>
      <c r="B9" s="159">
        <v>91.098996213895106</v>
      </c>
      <c r="C9" s="159">
        <v>87.196216291569726</v>
      </c>
      <c r="D9" s="159">
        <v>88.518843025749248</v>
      </c>
      <c r="E9" s="159">
        <v>92.359082840485982</v>
      </c>
      <c r="F9" s="159">
        <v>90.706888080929261</v>
      </c>
      <c r="G9" s="159">
        <v>90.778119163840188</v>
      </c>
      <c r="H9" s="159">
        <v>95.604761178127433</v>
      </c>
      <c r="I9" s="159">
        <v>100.77737804439413</v>
      </c>
      <c r="J9" s="159">
        <v>95.162358613799142</v>
      </c>
      <c r="K9" s="159">
        <v>85.570770674423727</v>
      </c>
      <c r="L9" s="159">
        <v>90.315606716868942</v>
      </c>
      <c r="M9" s="159">
        <v>89.314633173767319</v>
      </c>
      <c r="N9" s="159">
        <v>95.88319582077439</v>
      </c>
      <c r="O9" s="159">
        <v>104.15272285674581</v>
      </c>
      <c r="P9" s="159">
        <v>95.352002937010354</v>
      </c>
      <c r="Q9" s="159">
        <v>95.91055978722504</v>
      </c>
    </row>
    <row r="10" spans="1:17" x14ac:dyDescent="0.25">
      <c r="A10" s="129" t="s">
        <v>80</v>
      </c>
      <c r="B10" s="158">
        <v>90.902439898094457</v>
      </c>
      <c r="C10" s="158">
        <v>87.163714644268182</v>
      </c>
      <c r="D10" s="158">
        <v>88.515286538101961</v>
      </c>
      <c r="E10" s="158">
        <v>91.853462449790783</v>
      </c>
      <c r="F10" s="158">
        <v>90.738788325500977</v>
      </c>
      <c r="G10" s="158">
        <v>90.576542418184857</v>
      </c>
      <c r="H10" s="158">
        <v>95.860386061643084</v>
      </c>
      <c r="I10" s="158">
        <v>101.03927609846642</v>
      </c>
      <c r="J10" s="158">
        <v>95.414377790532996</v>
      </c>
      <c r="K10" s="158">
        <v>85.736030877741527</v>
      </c>
      <c r="L10" s="158">
        <v>90.440557793214609</v>
      </c>
      <c r="M10" s="158">
        <v>89.55455896741887</v>
      </c>
      <c r="N10" s="158">
        <v>95.889918328249436</v>
      </c>
      <c r="O10" s="158">
        <v>104.58027301963004</v>
      </c>
      <c r="P10" s="158">
        <v>95.545669431560128</v>
      </c>
      <c r="Q10" s="158">
        <v>96.172423108530779</v>
      </c>
    </row>
    <row r="11" spans="1:17" x14ac:dyDescent="0.25">
      <c r="A11" s="92" t="s">
        <v>126</v>
      </c>
      <c r="B11" s="91">
        <v>0.92163131713505231</v>
      </c>
      <c r="C11" s="91">
        <v>0.73036273607253155</v>
      </c>
      <c r="D11" s="91">
        <v>0.54441564586135993</v>
      </c>
      <c r="E11" s="91">
        <v>0.7998302158651609</v>
      </c>
      <c r="F11" s="91">
        <v>0.7239847313925093</v>
      </c>
      <c r="G11" s="91">
        <v>0.76607724201303729</v>
      </c>
      <c r="H11" s="91">
        <v>0.67091379551823116</v>
      </c>
      <c r="I11" s="91">
        <v>0.71441447606286057</v>
      </c>
      <c r="J11" s="91">
        <v>0.6306472062697952</v>
      </c>
      <c r="K11" s="91">
        <v>0.55845634754958073</v>
      </c>
      <c r="L11" s="91">
        <v>0.57314321461833839</v>
      </c>
      <c r="M11" s="91">
        <v>0.47021146539686126</v>
      </c>
      <c r="N11" s="91">
        <v>0.4124877953718552</v>
      </c>
      <c r="O11" s="91">
        <v>0.51756561989236372</v>
      </c>
      <c r="P11" s="91">
        <v>0.41015118396984762</v>
      </c>
      <c r="Q11" s="91">
        <v>0.66592954243464264</v>
      </c>
    </row>
    <row r="12" spans="1:17" x14ac:dyDescent="0.25">
      <c r="A12" s="92" t="s">
        <v>27</v>
      </c>
      <c r="B12" s="91">
        <v>20.516379448825585</v>
      </c>
      <c r="C12" s="91">
        <v>19.24070967677585</v>
      </c>
      <c r="D12" s="91">
        <v>19.719112871833662</v>
      </c>
      <c r="E12" s="91">
        <v>22.254522446319292</v>
      </c>
      <c r="F12" s="91">
        <v>19.80388602215438</v>
      </c>
      <c r="G12" s="91">
        <v>20.704050673856365</v>
      </c>
      <c r="H12" s="91">
        <v>20.114066543101835</v>
      </c>
      <c r="I12" s="91">
        <v>21.221848014325204</v>
      </c>
      <c r="J12" s="91">
        <v>20.088595465093768</v>
      </c>
      <c r="K12" s="91">
        <v>18.326645346177326</v>
      </c>
      <c r="L12" s="91">
        <v>19.5682066728012</v>
      </c>
      <c r="M12" s="91">
        <v>19.028404606556993</v>
      </c>
      <c r="N12" s="91">
        <v>21.59099285403024</v>
      </c>
      <c r="O12" s="91">
        <v>21.636999391332424</v>
      </c>
      <c r="P12" s="91">
        <v>20.711510395026842</v>
      </c>
      <c r="Q12" s="91">
        <v>20.166601980779781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2.8912905344140195E-3</v>
      </c>
      <c r="M13" s="91">
        <v>2.9865854589778119E-3</v>
      </c>
      <c r="N13" s="91">
        <v>3.0840572968197336E-3</v>
      </c>
      <c r="O13" s="91">
        <v>2.9770990386408791E-3</v>
      </c>
      <c r="P13" s="91">
        <v>2.78601511286145E-3</v>
      </c>
      <c r="Q13" s="91">
        <v>2.3637712137115543E-3</v>
      </c>
    </row>
    <row r="14" spans="1:17" x14ac:dyDescent="0.25">
      <c r="A14" s="92" t="s">
        <v>22</v>
      </c>
      <c r="B14" s="157">
        <v>69.464429132133844</v>
      </c>
      <c r="C14" s="157">
        <v>67.192642231419811</v>
      </c>
      <c r="D14" s="157">
        <v>68.251758020406925</v>
      </c>
      <c r="E14" s="157">
        <v>68.799109787606383</v>
      </c>
      <c r="F14" s="157">
        <v>70.210917571954099</v>
      </c>
      <c r="G14" s="157">
        <v>69.106414502315431</v>
      </c>
      <c r="H14" s="157">
        <v>75.075405723023025</v>
      </c>
      <c r="I14" s="157">
        <v>79.103013608078328</v>
      </c>
      <c r="J14" s="157">
        <v>74.695135119169436</v>
      </c>
      <c r="K14" s="157">
        <v>66.850929184014603</v>
      </c>
      <c r="L14" s="157">
        <v>70.296316615260679</v>
      </c>
      <c r="M14" s="157">
        <v>70.052956310006053</v>
      </c>
      <c r="N14" s="157">
        <v>73.883353621550512</v>
      </c>
      <c r="O14" s="157">
        <v>82.422730909366635</v>
      </c>
      <c r="P14" s="157">
        <v>74.421221837450574</v>
      </c>
      <c r="Q14" s="157">
        <v>75.337527814102643</v>
      </c>
    </row>
    <row r="15" spans="1:17" x14ac:dyDescent="0.25">
      <c r="A15" s="156" t="s">
        <v>242</v>
      </c>
      <c r="B15" s="155">
        <v>156.52523892468506</v>
      </c>
      <c r="C15" s="155">
        <v>158.28703057473666</v>
      </c>
      <c r="D15" s="155">
        <v>160.21461944730424</v>
      </c>
      <c r="E15" s="155">
        <v>163.16192316511467</v>
      </c>
      <c r="F15" s="155">
        <v>172.4755739731938</v>
      </c>
      <c r="G15" s="155">
        <v>168.20260685472178</v>
      </c>
      <c r="H15" s="155">
        <v>180.24600172202952</v>
      </c>
      <c r="I15" s="155">
        <v>183.09886095549103</v>
      </c>
      <c r="J15" s="155">
        <v>173.45465425882617</v>
      </c>
      <c r="K15" s="155">
        <v>152.97104733781231</v>
      </c>
      <c r="L15" s="155">
        <v>160.37701945976821</v>
      </c>
      <c r="M15" s="155">
        <v>159.34700708631877</v>
      </c>
      <c r="N15" s="155">
        <v>166.39285681884897</v>
      </c>
      <c r="O15" s="155">
        <v>175.55757301825997</v>
      </c>
      <c r="P15" s="155">
        <v>164.65494523865704</v>
      </c>
      <c r="Q15" s="155">
        <v>161.9140670905424</v>
      </c>
    </row>
    <row r="16" spans="1:17" x14ac:dyDescent="0.25">
      <c r="A16" s="156" t="s">
        <v>241</v>
      </c>
      <c r="B16" s="206">
        <v>4809.7685502456989</v>
      </c>
      <c r="C16" s="206">
        <v>4592.6807588745505</v>
      </c>
      <c r="D16" s="206">
        <v>4660.7846044863973</v>
      </c>
      <c r="E16" s="206">
        <v>4841.6130846157166</v>
      </c>
      <c r="F16" s="206">
        <v>4732.3732265736608</v>
      </c>
      <c r="G16" s="206">
        <v>4752.8059645324975</v>
      </c>
      <c r="H16" s="206">
        <v>5013.9123659550023</v>
      </c>
      <c r="I16" s="206">
        <v>5305.6918760789313</v>
      </c>
      <c r="J16" s="206">
        <v>5018.07993735524</v>
      </c>
      <c r="K16" s="206">
        <v>4536.253387078259</v>
      </c>
      <c r="L16" s="206">
        <v>4822.0694689300753</v>
      </c>
      <c r="M16" s="206">
        <v>4762.9628758369618</v>
      </c>
      <c r="N16" s="206">
        <v>5089.1664128548555</v>
      </c>
      <c r="O16" s="206">
        <v>5573.4459371697476</v>
      </c>
      <c r="P16" s="206">
        <v>5089.3179656225584</v>
      </c>
      <c r="Q16" s="206">
        <v>5143.1368925037286</v>
      </c>
    </row>
    <row r="17" spans="1:17" x14ac:dyDescent="0.25">
      <c r="A17" s="152" t="s">
        <v>250</v>
      </c>
      <c r="B17" s="264">
        <v>3524.8818068544574</v>
      </c>
      <c r="C17" s="264">
        <v>3298.9747513937732</v>
      </c>
      <c r="D17" s="264">
        <v>3354.1908261514059</v>
      </c>
      <c r="E17" s="264">
        <v>3504.2123473895626</v>
      </c>
      <c r="F17" s="264">
        <v>3343.4259658219071</v>
      </c>
      <c r="G17" s="264">
        <v>3382.9365726262286</v>
      </c>
      <c r="H17" s="264">
        <v>3560.5433832135845</v>
      </c>
      <c r="I17" s="264">
        <v>3824.0416509738448</v>
      </c>
      <c r="J17" s="264">
        <v>3618.4175141183828</v>
      </c>
      <c r="K17" s="264">
        <v>3315.0135391396352</v>
      </c>
      <c r="L17" s="264">
        <v>3553.6692749095455</v>
      </c>
      <c r="M17" s="264">
        <v>3503.9327050486786</v>
      </c>
      <c r="N17" s="264">
        <v>3750.3070039564323</v>
      </c>
      <c r="O17" s="264">
        <v>4163.2519934788561</v>
      </c>
      <c r="P17" s="264">
        <v>3775.7515464646417</v>
      </c>
      <c r="Q17" s="264">
        <v>3852.8081442757061</v>
      </c>
    </row>
    <row r="18" spans="1:17" x14ac:dyDescent="0.25">
      <c r="A18" s="150" t="s">
        <v>34</v>
      </c>
      <c r="B18" s="87">
        <v>158.61046204984439</v>
      </c>
      <c r="C18" s="87">
        <v>132.02891601025951</v>
      </c>
      <c r="D18" s="87">
        <v>129.1149554029731</v>
      </c>
      <c r="E18" s="87">
        <v>69.791805538605246</v>
      </c>
      <c r="F18" s="87">
        <v>34.754342491344538</v>
      </c>
      <c r="G18" s="87">
        <v>33.729149230135441</v>
      </c>
      <c r="H18" s="87">
        <v>29.280242815380383</v>
      </c>
      <c r="I18" s="87">
        <v>28.523773323567902</v>
      </c>
      <c r="J18" s="87">
        <v>26.645135521235893</v>
      </c>
      <c r="K18" s="87">
        <v>24.489861299104135</v>
      </c>
      <c r="L18" s="87">
        <v>15.466582913765039</v>
      </c>
      <c r="M18" s="87">
        <v>14.829536495587782</v>
      </c>
      <c r="N18" s="87">
        <v>13.151298050640648</v>
      </c>
      <c r="O18" s="87">
        <v>27.02115075895577</v>
      </c>
      <c r="P18" s="87">
        <v>15.838240073780579</v>
      </c>
      <c r="Q18" s="87">
        <v>16.375484352750302</v>
      </c>
    </row>
    <row r="19" spans="1:17" x14ac:dyDescent="0.25">
      <c r="A19" s="150" t="s">
        <v>32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31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0.5887118450777391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0.29851721431693778</v>
      </c>
      <c r="P20" s="87">
        <v>0.77372087054927918</v>
      </c>
      <c r="Q20" s="87">
        <v>0</v>
      </c>
    </row>
    <row r="21" spans="1:17" x14ac:dyDescent="0.25">
      <c r="A21" s="150" t="s">
        <v>126</v>
      </c>
      <c r="B21" s="87">
        <v>0</v>
      </c>
      <c r="C21" s="87">
        <v>5.0855080693227764E-2</v>
      </c>
      <c r="D21" s="87">
        <v>1.6754493736022225E-2</v>
      </c>
      <c r="E21" s="87">
        <v>1.2025839990545613</v>
      </c>
      <c r="F21" s="87">
        <v>0.26649363685727678</v>
      </c>
      <c r="G21" s="87">
        <v>1.7814261655043908</v>
      </c>
      <c r="H21" s="87">
        <v>0.37712183776503133</v>
      </c>
      <c r="I21" s="87">
        <v>0.43790909406428674</v>
      </c>
      <c r="J21" s="87">
        <v>0.4699228522861934</v>
      </c>
      <c r="K21" s="87">
        <v>0.47444332874052542</v>
      </c>
      <c r="L21" s="87">
        <v>0.47339064507243422</v>
      </c>
      <c r="M21" s="87">
        <v>0</v>
      </c>
      <c r="N21" s="87">
        <v>0</v>
      </c>
      <c r="O21" s="87">
        <v>0.67785955840287682</v>
      </c>
      <c r="P21" s="87">
        <v>1.6825658590266483</v>
      </c>
      <c r="Q21" s="87">
        <v>0</v>
      </c>
    </row>
    <row r="22" spans="1:17" x14ac:dyDescent="0.25">
      <c r="A22" s="150" t="s">
        <v>30</v>
      </c>
      <c r="B22" s="87">
        <v>126.55793021700097</v>
      </c>
      <c r="C22" s="87">
        <v>44.295655768926913</v>
      </c>
      <c r="D22" s="87">
        <v>53.78180390405452</v>
      </c>
      <c r="E22" s="87">
        <v>144.47098534104254</v>
      </c>
      <c r="F22" s="87">
        <v>39.770751288814971</v>
      </c>
      <c r="G22" s="87">
        <v>54.001122788324892</v>
      </c>
      <c r="H22" s="87">
        <v>0</v>
      </c>
      <c r="I22" s="87">
        <v>2.4050772471015573</v>
      </c>
      <c r="J22" s="87">
        <v>1.8971121082207314</v>
      </c>
      <c r="K22" s="87">
        <v>4.7671740309805486</v>
      </c>
      <c r="L22" s="87">
        <v>0.34220117785314824</v>
      </c>
      <c r="M22" s="87">
        <v>1.2432373726371257</v>
      </c>
      <c r="N22" s="87">
        <v>8.6099093788226231</v>
      </c>
      <c r="O22" s="87">
        <v>24.79783000702869</v>
      </c>
      <c r="P22" s="87">
        <v>17.133248940827357</v>
      </c>
      <c r="Q22" s="87">
        <v>0.9787514115775765</v>
      </c>
    </row>
    <row r="23" spans="1:17" x14ac:dyDescent="0.25">
      <c r="A23" s="150" t="s">
        <v>29</v>
      </c>
      <c r="B23" s="87">
        <v>0</v>
      </c>
      <c r="C23" s="87">
        <v>0.60364741556046209</v>
      </c>
      <c r="D23" s="87">
        <v>0</v>
      </c>
      <c r="E23" s="87">
        <v>1.5865687239139423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27</v>
      </c>
      <c r="B24" s="87">
        <v>0</v>
      </c>
      <c r="C24" s="87">
        <v>1.7140899391667366</v>
      </c>
      <c r="D24" s="87">
        <v>0.82303730569801348</v>
      </c>
      <c r="E24" s="87">
        <v>4.6837300509204249</v>
      </c>
      <c r="F24" s="87">
        <v>5.1520676139259374</v>
      </c>
      <c r="G24" s="87">
        <v>26.738729349288725</v>
      </c>
      <c r="H24" s="87">
        <v>7.17649828491205</v>
      </c>
      <c r="I24" s="87">
        <v>9.0613116547408996</v>
      </c>
      <c r="J24" s="87">
        <v>9.5294758252847718</v>
      </c>
      <c r="K24" s="87">
        <v>10.75890425201294</v>
      </c>
      <c r="L24" s="87">
        <v>14.415104611457892</v>
      </c>
      <c r="M24" s="87">
        <v>14.410475164075601</v>
      </c>
      <c r="N24" s="87">
        <v>13.517899291611391</v>
      </c>
      <c r="O24" s="87">
        <v>34.835133012546372</v>
      </c>
      <c r="P24" s="87">
        <v>51.207922746053534</v>
      </c>
      <c r="Q24" s="87">
        <v>11.705455354060016</v>
      </c>
    </row>
    <row r="25" spans="1:17" x14ac:dyDescent="0.25">
      <c r="A25" s="150" t="s">
        <v>26</v>
      </c>
      <c r="B25" s="87">
        <v>12.928674543722494</v>
      </c>
      <c r="C25" s="87">
        <v>11.534876434806383</v>
      </c>
      <c r="D25" s="87">
        <v>10.948467050767823</v>
      </c>
      <c r="E25" s="87">
        <v>0</v>
      </c>
      <c r="F25" s="87">
        <v>0</v>
      </c>
      <c r="G25" s="87">
        <v>1.7355183653578417E-2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87</v>
      </c>
      <c r="B26" s="87">
        <v>3193.9830861246378</v>
      </c>
      <c r="C26" s="87">
        <v>3079.2481179370056</v>
      </c>
      <c r="D26" s="87">
        <v>3150.1066007862105</v>
      </c>
      <c r="E26" s="87">
        <v>3271.7990463108035</v>
      </c>
      <c r="F26" s="87">
        <v>3196.3703598849052</v>
      </c>
      <c r="G26" s="87">
        <v>3209.2236140975169</v>
      </c>
      <c r="H26" s="87">
        <v>3466.4049143116554</v>
      </c>
      <c r="I26" s="87">
        <v>3730.6690344901376</v>
      </c>
      <c r="J26" s="87">
        <v>3530.6737123844587</v>
      </c>
      <c r="K26" s="87">
        <v>3234.8111077959143</v>
      </c>
      <c r="L26" s="87">
        <v>3484.8086487273326</v>
      </c>
      <c r="M26" s="87">
        <v>3443.0294494590348</v>
      </c>
      <c r="N26" s="87">
        <v>3644.006610078844</v>
      </c>
      <c r="O26" s="87">
        <v>4047.0556368250086</v>
      </c>
      <c r="P26" s="87">
        <v>3654.6447887497179</v>
      </c>
      <c r="Q26" s="87">
        <v>3786.1852788700089</v>
      </c>
    </row>
    <row r="27" spans="1:17" x14ac:dyDescent="0.25">
      <c r="A27" s="150" t="s">
        <v>23</v>
      </c>
      <c r="B27" s="87">
        <v>32.801653919252367</v>
      </c>
      <c r="C27" s="87">
        <v>29.498592807354569</v>
      </c>
      <c r="D27" s="87">
        <v>9.3992072079661568</v>
      </c>
      <c r="E27" s="87">
        <v>10.677627425222367</v>
      </c>
      <c r="F27" s="87">
        <v>67.111950906059349</v>
      </c>
      <c r="G27" s="87">
        <v>56.856463966726899</v>
      </c>
      <c r="H27" s="87">
        <v>57.304605963870998</v>
      </c>
      <c r="I27" s="87">
        <v>52.944545164232622</v>
      </c>
      <c r="J27" s="87">
        <v>49.202155426896475</v>
      </c>
      <c r="K27" s="87">
        <v>39.712048432882881</v>
      </c>
      <c r="L27" s="87">
        <v>38.163346834064022</v>
      </c>
      <c r="M27" s="87">
        <v>30.420006557343335</v>
      </c>
      <c r="N27" s="87">
        <v>71.021287156513864</v>
      </c>
      <c r="O27" s="87">
        <v>28.565866102597603</v>
      </c>
      <c r="P27" s="87">
        <v>34.471059224686442</v>
      </c>
      <c r="Q27" s="87">
        <v>37.563174287309337</v>
      </c>
    </row>
    <row r="28" spans="1:17" x14ac:dyDescent="0.25">
      <c r="A28" s="152" t="s">
        <v>249</v>
      </c>
      <c r="B28" s="151">
        <v>1284.8867433912412</v>
      </c>
      <c r="C28" s="151">
        <v>1293.7060074807764</v>
      </c>
      <c r="D28" s="151">
        <v>1306.5937783349918</v>
      </c>
      <c r="E28" s="151">
        <v>1337.4007372261544</v>
      </c>
      <c r="F28" s="151">
        <v>1388.9472607517528</v>
      </c>
      <c r="G28" s="151">
        <v>1369.8693919062684</v>
      </c>
      <c r="H28" s="151">
        <v>1453.368982741418</v>
      </c>
      <c r="I28" s="151">
        <v>1481.6502251050854</v>
      </c>
      <c r="J28" s="151">
        <v>1399.6624232368586</v>
      </c>
      <c r="K28" s="151">
        <v>1221.2398479386231</v>
      </c>
      <c r="L28" s="151">
        <v>1268.4001940205289</v>
      </c>
      <c r="M28" s="151">
        <v>1259.0301707882843</v>
      </c>
      <c r="N28" s="151">
        <v>1338.8594088984232</v>
      </c>
      <c r="O28" s="151">
        <v>1410.1939436908904</v>
      </c>
      <c r="P28" s="151">
        <v>1313.5664191579165</v>
      </c>
      <c r="Q28" s="151">
        <v>1290.328748228023</v>
      </c>
    </row>
    <row r="29" spans="1:17" x14ac:dyDescent="0.25">
      <c r="A29" s="243" t="s">
        <v>240</v>
      </c>
      <c r="B29" s="278">
        <v>349.53572091615564</v>
      </c>
      <c r="C29" s="278">
        <v>353.46996895650631</v>
      </c>
      <c r="D29" s="278">
        <v>357.77445793752639</v>
      </c>
      <c r="E29" s="278">
        <v>364.35606699202174</v>
      </c>
      <c r="F29" s="278">
        <v>385.15433359699841</v>
      </c>
      <c r="G29" s="278">
        <v>375.6123922943259</v>
      </c>
      <c r="H29" s="278">
        <v>402.50643657844211</v>
      </c>
      <c r="I29" s="278">
        <v>408.87714213168579</v>
      </c>
      <c r="J29" s="278">
        <v>387.34071284052715</v>
      </c>
      <c r="K29" s="278">
        <v>341.59887362477753</v>
      </c>
      <c r="L29" s="278">
        <v>358.13711258557794</v>
      </c>
      <c r="M29" s="278">
        <v>355.83699715384597</v>
      </c>
      <c r="N29" s="278">
        <v>371.57104862468805</v>
      </c>
      <c r="O29" s="278">
        <v>392.03673010685748</v>
      </c>
      <c r="P29" s="278">
        <v>367.69012704779635</v>
      </c>
      <c r="Q29" s="278">
        <v>361.56948589096953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35</v>
      </c>
      <c r="B31" s="96">
        <v>14272.008509187834</v>
      </c>
      <c r="C31" s="96">
        <v>14110.31979135548</v>
      </c>
      <c r="D31" s="96">
        <v>14324.135832342592</v>
      </c>
      <c r="E31" s="96">
        <v>14978.955580999083</v>
      </c>
      <c r="F31" s="96">
        <v>15150.947784873981</v>
      </c>
      <c r="G31" s="96">
        <v>15762.568000900572</v>
      </c>
      <c r="H31" s="96">
        <v>15972.55282521874</v>
      </c>
      <c r="I31" s="96">
        <v>16510.49394052726</v>
      </c>
      <c r="J31" s="96">
        <v>15174.821237062399</v>
      </c>
      <c r="K31" s="96">
        <v>14119.654172600804</v>
      </c>
      <c r="L31" s="96">
        <v>14891.017328731044</v>
      </c>
      <c r="M31" s="96">
        <v>14295.45794403011</v>
      </c>
      <c r="N31" s="96">
        <v>14136.235933177193</v>
      </c>
      <c r="O31" s="96">
        <v>14239.011850636387</v>
      </c>
      <c r="P31" s="96">
        <v>14589.260095870848</v>
      </c>
      <c r="Q31" s="96">
        <v>14798.756073791092</v>
      </c>
    </row>
    <row r="32" spans="1:17" x14ac:dyDescent="0.25">
      <c r="A32" s="132" t="s">
        <v>84</v>
      </c>
      <c r="B32" s="160">
        <v>48.963619968120156</v>
      </c>
      <c r="C32" s="160">
        <v>48.343379184099881</v>
      </c>
      <c r="D32" s="160">
        <v>49.219346634189598</v>
      </c>
      <c r="E32" s="160">
        <v>51.537837882986899</v>
      </c>
      <c r="F32" s="160">
        <v>52.268646197311767</v>
      </c>
      <c r="G32" s="160">
        <v>54.300794090965525</v>
      </c>
      <c r="H32" s="160">
        <v>55.143829050472753</v>
      </c>
      <c r="I32" s="160">
        <v>56.726186988599963</v>
      </c>
      <c r="J32" s="160">
        <v>52.387351027145137</v>
      </c>
      <c r="K32" s="160">
        <v>48.875160153834173</v>
      </c>
      <c r="L32" s="160">
        <v>51.047756906526864</v>
      </c>
      <c r="M32" s="160">
        <v>49.265132681157915</v>
      </c>
      <c r="N32" s="160">
        <v>48.616842758180468</v>
      </c>
      <c r="O32" s="160">
        <v>48.896665377051058</v>
      </c>
      <c r="P32" s="160">
        <v>50.217255860681611</v>
      </c>
      <c r="Q32" s="160">
        <v>50.895360546921097</v>
      </c>
    </row>
    <row r="33" spans="1:17" x14ac:dyDescent="0.25">
      <c r="A33" s="76" t="s">
        <v>83</v>
      </c>
      <c r="B33" s="159">
        <v>18.132405099478554</v>
      </c>
      <c r="C33" s="159">
        <v>17.902715032396166</v>
      </c>
      <c r="D33" s="159">
        <v>18.204276439443447</v>
      </c>
      <c r="E33" s="159">
        <v>19.085699853360914</v>
      </c>
      <c r="F33" s="159">
        <v>19.356335733919455</v>
      </c>
      <c r="G33" s="159">
        <v>20.108888932677484</v>
      </c>
      <c r="H33" s="159">
        <v>20.421085036820934</v>
      </c>
      <c r="I33" s="159">
        <v>21.007070206323913</v>
      </c>
      <c r="J33" s="159">
        <v>19.400294984955327</v>
      </c>
      <c r="K33" s="159">
        <v>18.099646304505825</v>
      </c>
      <c r="L33" s="159">
        <v>18.904211090836672</v>
      </c>
      <c r="M33" s="159">
        <v>18.244062502648553</v>
      </c>
      <c r="N33" s="159">
        <v>18.003985165372626</v>
      </c>
      <c r="O33" s="159">
        <v>18.107610205446505</v>
      </c>
      <c r="P33" s="159">
        <v>18.59665659611975</v>
      </c>
      <c r="Q33" s="159">
        <v>18.847775056698332</v>
      </c>
    </row>
    <row r="34" spans="1:17" x14ac:dyDescent="0.25">
      <c r="A34" s="76" t="s">
        <v>82</v>
      </c>
      <c r="B34" s="159">
        <v>352.04036371045783</v>
      </c>
      <c r="C34" s="159">
        <v>349.98924970528913</v>
      </c>
      <c r="D34" s="159">
        <v>356.01737921000523</v>
      </c>
      <c r="E34" s="159">
        <v>371.2139707892369</v>
      </c>
      <c r="F34" s="159">
        <v>378.40681753014638</v>
      </c>
      <c r="G34" s="159">
        <v>393.11886142516602</v>
      </c>
      <c r="H34" s="159">
        <v>399.22214129374225</v>
      </c>
      <c r="I34" s="159">
        <v>410.67786236407454</v>
      </c>
      <c r="J34" s="159">
        <v>379.26619920827784</v>
      </c>
      <c r="K34" s="159">
        <v>353.83915895338066</v>
      </c>
      <c r="L34" s="159">
        <v>369.56800373461488</v>
      </c>
      <c r="M34" s="159">
        <v>356.6624244045596</v>
      </c>
      <c r="N34" s="159">
        <v>351.9690308610439</v>
      </c>
      <c r="O34" s="159">
        <v>353.9948492891711</v>
      </c>
      <c r="P34" s="159">
        <v>363.5554650411998</v>
      </c>
      <c r="Q34" s="159">
        <v>367.58275234416789</v>
      </c>
    </row>
    <row r="35" spans="1:17" x14ac:dyDescent="0.25">
      <c r="A35" s="76" t="s">
        <v>81</v>
      </c>
      <c r="B35" s="159">
        <v>197.4549298409448</v>
      </c>
      <c r="C35" s="159">
        <v>194.95369319682098</v>
      </c>
      <c r="D35" s="159">
        <v>198.4861953180496</v>
      </c>
      <c r="E35" s="159">
        <v>207.83594370606056</v>
      </c>
      <c r="F35" s="159">
        <v>210.78306453834693</v>
      </c>
      <c r="G35" s="159">
        <v>218.97807994017131</v>
      </c>
      <c r="H35" s="159">
        <v>222.37777565081009</v>
      </c>
      <c r="I35" s="159">
        <v>228.75892916559516</v>
      </c>
      <c r="J35" s="159">
        <v>211.26176390456595</v>
      </c>
      <c r="K35" s="159">
        <v>197.09819914098932</v>
      </c>
      <c r="L35" s="159">
        <v>205.85960076233408</v>
      </c>
      <c r="M35" s="159">
        <v>198.67083609211227</v>
      </c>
      <c r="N35" s="159">
        <v>196.05648606363295</v>
      </c>
      <c r="O35" s="159">
        <v>197.18492296460099</v>
      </c>
      <c r="P35" s="159">
        <v>202.51045039626698</v>
      </c>
      <c r="Q35" s="159">
        <v>204.83157577911371</v>
      </c>
    </row>
    <row r="36" spans="1:17" x14ac:dyDescent="0.25">
      <c r="A36" s="129" t="s">
        <v>80</v>
      </c>
      <c r="B36" s="158">
        <v>189.32854555196971</v>
      </c>
      <c r="C36" s="158">
        <v>187.50813767539469</v>
      </c>
      <c r="D36" s="158">
        <v>190.89846739082191</v>
      </c>
      <c r="E36" s="158">
        <v>199.36325175915633</v>
      </c>
      <c r="F36" s="158">
        <v>203.82665592154365</v>
      </c>
      <c r="G36" s="158">
        <v>211.19166211564462</v>
      </c>
      <c r="H36" s="158">
        <v>215.22040099895497</v>
      </c>
      <c r="I36" s="158">
        <v>221.14734668182686</v>
      </c>
      <c r="J36" s="158">
        <v>204.80657387477461</v>
      </c>
      <c r="K36" s="158">
        <v>190.71820512765271</v>
      </c>
      <c r="L36" s="158">
        <v>198.64984142406522</v>
      </c>
      <c r="M36" s="158">
        <v>192.70430451992829</v>
      </c>
      <c r="N36" s="158">
        <v>189.89485460275355</v>
      </c>
      <c r="O36" s="158">
        <v>190.09626253765046</v>
      </c>
      <c r="P36" s="158">
        <v>195.84514391713526</v>
      </c>
      <c r="Q36" s="158">
        <v>197.95300011735532</v>
      </c>
    </row>
    <row r="37" spans="1:17" x14ac:dyDescent="0.25">
      <c r="A37" s="92" t="s">
        <v>126</v>
      </c>
      <c r="B37" s="91">
        <v>2.1523485773267539</v>
      </c>
      <c r="C37" s="91">
        <v>2.0844716364014206</v>
      </c>
      <c r="D37" s="91">
        <v>1.8737371047186759</v>
      </c>
      <c r="E37" s="91">
        <v>2.6431717026212858</v>
      </c>
      <c r="F37" s="91">
        <v>2.2905667989757292</v>
      </c>
      <c r="G37" s="91">
        <v>2.4272927675015752</v>
      </c>
      <c r="H37" s="91">
        <v>2.0235317235445214</v>
      </c>
      <c r="I37" s="91">
        <v>2.2080866917263733</v>
      </c>
      <c r="J37" s="91">
        <v>2.0441249204065</v>
      </c>
      <c r="K37" s="91">
        <v>1.9424553352087355</v>
      </c>
      <c r="L37" s="91">
        <v>2.0809269497259786</v>
      </c>
      <c r="M37" s="91">
        <v>1.7453745260212645</v>
      </c>
      <c r="N37" s="91">
        <v>1.3654490176642347</v>
      </c>
      <c r="O37" s="91">
        <v>1.2782929697936569</v>
      </c>
      <c r="P37" s="91">
        <v>1.2551343212963066</v>
      </c>
      <c r="Q37" s="91">
        <v>1.6769428520883081</v>
      </c>
    </row>
    <row r="38" spans="1:17" x14ac:dyDescent="0.25">
      <c r="A38" s="92" t="s">
        <v>27</v>
      </c>
      <c r="B38" s="91">
        <v>74.907137684647381</v>
      </c>
      <c r="C38" s="91">
        <v>71.672353279115939</v>
      </c>
      <c r="D38" s="91">
        <v>73.386772064115107</v>
      </c>
      <c r="E38" s="91">
        <v>77.929384921118213</v>
      </c>
      <c r="F38" s="91">
        <v>72.988876542818218</v>
      </c>
      <c r="G38" s="91">
        <v>78.027003207544624</v>
      </c>
      <c r="H38" s="91">
        <v>76.876137200866367</v>
      </c>
      <c r="I38" s="91">
        <v>79.896957136643039</v>
      </c>
      <c r="J38" s="91">
        <v>71.444147041370982</v>
      </c>
      <c r="K38" s="91">
        <v>68.052854662379005</v>
      </c>
      <c r="L38" s="91">
        <v>73.214027106325844</v>
      </c>
      <c r="M38" s="91">
        <v>67.035632368323505</v>
      </c>
      <c r="N38" s="91">
        <v>67.82043419011967</v>
      </c>
      <c r="O38" s="91">
        <v>71.982505046069463</v>
      </c>
      <c r="P38" s="91">
        <v>71.517503141476638</v>
      </c>
      <c r="Q38" s="91">
        <v>71.07679728515437</v>
      </c>
    </row>
    <row r="39" spans="1:17" x14ac:dyDescent="0.25">
      <c r="A39" s="92" t="s">
        <v>127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8.2524364834002367E-3</v>
      </c>
      <c r="M39" s="91">
        <v>8.4139339287219884E-3</v>
      </c>
      <c r="N39" s="91">
        <v>8.4177671186813317E-3</v>
      </c>
      <c r="O39" s="91">
        <v>8.5255079892950728E-3</v>
      </c>
      <c r="P39" s="91">
        <v>7.8145744483976709E-3</v>
      </c>
      <c r="Q39" s="91">
        <v>7.978508855567442E-3</v>
      </c>
    </row>
    <row r="40" spans="1:17" x14ac:dyDescent="0.25">
      <c r="A40" s="92" t="s">
        <v>22</v>
      </c>
      <c r="B40" s="157">
        <v>112.26905928999554</v>
      </c>
      <c r="C40" s="157">
        <v>113.75131275987738</v>
      </c>
      <c r="D40" s="157">
        <v>115.63795822198816</v>
      </c>
      <c r="E40" s="157">
        <v>118.79069513541683</v>
      </c>
      <c r="F40" s="157">
        <v>128.54721257974975</v>
      </c>
      <c r="G40" s="157">
        <v>130.73736614059831</v>
      </c>
      <c r="H40" s="157">
        <v>136.32073207454414</v>
      </c>
      <c r="I40" s="157">
        <v>139.04230285345739</v>
      </c>
      <c r="J40" s="157">
        <v>131.3183019129971</v>
      </c>
      <c r="K40" s="157">
        <v>120.722895130065</v>
      </c>
      <c r="L40" s="157">
        <v>123.34663493153005</v>
      </c>
      <c r="M40" s="157">
        <v>123.91488369165479</v>
      </c>
      <c r="N40" s="157">
        <v>120.70055362785099</v>
      </c>
      <c r="O40" s="157">
        <v>116.82693901379814</v>
      </c>
      <c r="P40" s="157">
        <v>123.06469187991395</v>
      </c>
      <c r="Q40" s="157">
        <v>125.19128147125708</v>
      </c>
    </row>
    <row r="41" spans="1:17" x14ac:dyDescent="0.25">
      <c r="A41" s="156" t="s">
        <v>239</v>
      </c>
      <c r="B41" s="204">
        <v>961.18158555287005</v>
      </c>
      <c r="C41" s="204">
        <v>975.45268939317089</v>
      </c>
      <c r="D41" s="204">
        <v>1002.7237450133794</v>
      </c>
      <c r="E41" s="204">
        <v>1021.6450001797118</v>
      </c>
      <c r="F41" s="204">
        <v>1091.5293516382392</v>
      </c>
      <c r="G41" s="204">
        <v>1104.5000162404278</v>
      </c>
      <c r="H41" s="204">
        <v>1103.7744550959401</v>
      </c>
      <c r="I41" s="204">
        <v>1119.4453428045304</v>
      </c>
      <c r="J41" s="204">
        <v>1055.85300473455</v>
      </c>
      <c r="K41" s="204">
        <v>955.56757260390623</v>
      </c>
      <c r="L41" s="204">
        <v>984.55629237102573</v>
      </c>
      <c r="M41" s="204">
        <v>978.89505665469869</v>
      </c>
      <c r="N41" s="204">
        <v>951.95449743766642</v>
      </c>
      <c r="O41" s="204">
        <v>912.69239334787949</v>
      </c>
      <c r="P41" s="204">
        <v>947.55070314664169</v>
      </c>
      <c r="Q41" s="204">
        <v>939.4213746546227</v>
      </c>
    </row>
    <row r="42" spans="1:17" x14ac:dyDescent="0.25">
      <c r="A42" s="152" t="s">
        <v>248</v>
      </c>
      <c r="B42" s="151">
        <v>314.10251830501079</v>
      </c>
      <c r="C42" s="151">
        <v>303.45493017338418</v>
      </c>
      <c r="D42" s="151">
        <v>307.90204415510516</v>
      </c>
      <c r="E42" s="151">
        <v>326.66968488116646</v>
      </c>
      <c r="F42" s="151">
        <v>321.88425369987004</v>
      </c>
      <c r="G42" s="151">
        <v>339.34124952880268</v>
      </c>
      <c r="H42" s="151">
        <v>343.96738806151149</v>
      </c>
      <c r="I42" s="151">
        <v>358.68011387892068</v>
      </c>
      <c r="J42" s="151">
        <v>326.47406994128812</v>
      </c>
      <c r="K42" s="151">
        <v>306.96767667607554</v>
      </c>
      <c r="L42" s="151">
        <v>325.04014285082218</v>
      </c>
      <c r="M42" s="151">
        <v>309.57690726127527</v>
      </c>
      <c r="N42" s="151">
        <v>309.43117004738133</v>
      </c>
      <c r="O42" s="151">
        <v>315.94466230442305</v>
      </c>
      <c r="P42" s="151">
        <v>321.63071702845485</v>
      </c>
      <c r="Q42" s="151">
        <v>327.65777974956529</v>
      </c>
    </row>
    <row r="43" spans="1:17" x14ac:dyDescent="0.25">
      <c r="A43" s="150" t="s">
        <v>34</v>
      </c>
      <c r="B43" s="87">
        <v>19.368185670398695</v>
      </c>
      <c r="C43" s="87">
        <v>17.48129183236507</v>
      </c>
      <c r="D43" s="87">
        <v>18.071939843497873</v>
      </c>
      <c r="E43" s="87">
        <v>21.909552261719096</v>
      </c>
      <c r="F43" s="87">
        <v>21.300287073579756</v>
      </c>
      <c r="G43" s="87">
        <v>21.997423227902626</v>
      </c>
      <c r="H43" s="87">
        <v>22.004535199679086</v>
      </c>
      <c r="I43" s="87">
        <v>19.760905505763073</v>
      </c>
      <c r="J43" s="87">
        <v>19.435573213489473</v>
      </c>
      <c r="K43" s="87">
        <v>18.639527709319147</v>
      </c>
      <c r="L43" s="87">
        <v>18.770903583137979</v>
      </c>
      <c r="M43" s="87">
        <v>17.949945995356178</v>
      </c>
      <c r="N43" s="87">
        <v>17.875373381901081</v>
      </c>
      <c r="O43" s="87">
        <v>17.422090487602198</v>
      </c>
      <c r="P43" s="87">
        <v>18.25188467450409</v>
      </c>
      <c r="Q43" s="87">
        <v>17.911377775313657</v>
      </c>
    </row>
    <row r="44" spans="1:17" x14ac:dyDescent="0.25">
      <c r="A44" s="150" t="s">
        <v>32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31</v>
      </c>
      <c r="B45" s="87">
        <v>4.0822264026223198</v>
      </c>
      <c r="C45" s="87">
        <v>4.5342996097168866</v>
      </c>
      <c r="D45" s="87">
        <v>4.554008580566884</v>
      </c>
      <c r="E45" s="87">
        <v>5.0320243662907647</v>
      </c>
      <c r="F45" s="87">
        <v>4.4655634327654159</v>
      </c>
      <c r="G45" s="87">
        <v>4.1479714014424225</v>
      </c>
      <c r="H45" s="87">
        <v>4.4539384141130132</v>
      </c>
      <c r="I45" s="87">
        <v>4.3582013357723781</v>
      </c>
      <c r="J45" s="87">
        <v>4.3079517789858706</v>
      </c>
      <c r="K45" s="87">
        <v>3.6711995913663626</v>
      </c>
      <c r="L45" s="87">
        <v>3.9058877497146649</v>
      </c>
      <c r="M45" s="87">
        <v>3.7660979290065582</v>
      </c>
      <c r="N45" s="87">
        <v>3.2937794316076818</v>
      </c>
      <c r="O45" s="87">
        <v>3.0593791960498886</v>
      </c>
      <c r="P45" s="87">
        <v>3.049825937274155</v>
      </c>
      <c r="Q45" s="87">
        <v>2.9759502486111225</v>
      </c>
    </row>
    <row r="46" spans="1:17" x14ac:dyDescent="0.25">
      <c r="A46" s="150" t="s">
        <v>126</v>
      </c>
      <c r="B46" s="87">
        <v>5.3286399725945168</v>
      </c>
      <c r="C46" s="87">
        <v>5.3577854888591521</v>
      </c>
      <c r="D46" s="87">
        <v>4.9130124364098169</v>
      </c>
      <c r="E46" s="87">
        <v>6.5261250393606804</v>
      </c>
      <c r="F46" s="87">
        <v>5.7147088732465745</v>
      </c>
      <c r="G46" s="87">
        <v>6.3996481922419202</v>
      </c>
      <c r="H46" s="87">
        <v>4.7144243033067283</v>
      </c>
      <c r="I46" s="87">
        <v>5.4365199264566124</v>
      </c>
      <c r="J46" s="87">
        <v>5.1787861983557555</v>
      </c>
      <c r="K46" s="87">
        <v>4.8891132821077594</v>
      </c>
      <c r="L46" s="87">
        <v>5.160360182471222</v>
      </c>
      <c r="M46" s="87">
        <v>4.3002653795213428</v>
      </c>
      <c r="N46" s="87">
        <v>3.4930326330036627</v>
      </c>
      <c r="O46" s="87">
        <v>3.3246767145509142</v>
      </c>
      <c r="P46" s="87">
        <v>3.2337109189436122</v>
      </c>
      <c r="Q46" s="87">
        <v>4.0302779503799711</v>
      </c>
    </row>
    <row r="47" spans="1:17" x14ac:dyDescent="0.25">
      <c r="A47" s="150" t="s">
        <v>30</v>
      </c>
      <c r="B47" s="87">
        <v>27.740801022019518</v>
      </c>
      <c r="C47" s="87">
        <v>30.333836863052664</v>
      </c>
      <c r="D47" s="87">
        <v>28.43446925904291</v>
      </c>
      <c r="E47" s="87">
        <v>23.363008823468235</v>
      </c>
      <c r="F47" s="87">
        <v>23.806124705420316</v>
      </c>
      <c r="G47" s="87">
        <v>20.824929442837863</v>
      </c>
      <c r="H47" s="87">
        <v>25.401490228337352</v>
      </c>
      <c r="I47" s="87">
        <v>22.645314888373505</v>
      </c>
      <c r="J47" s="87">
        <v>21.287596309552629</v>
      </c>
      <c r="K47" s="87">
        <v>15.571190286857492</v>
      </c>
      <c r="L47" s="87">
        <v>12.490418913952475</v>
      </c>
      <c r="M47" s="87">
        <v>11.802148800593693</v>
      </c>
      <c r="N47" s="87">
        <v>10.136771465279651</v>
      </c>
      <c r="O47" s="87">
        <v>7.6314463750488191</v>
      </c>
      <c r="P47" s="87">
        <v>6.2644536571890415</v>
      </c>
      <c r="Q47" s="87">
        <v>7.2193116610681018</v>
      </c>
    </row>
    <row r="48" spans="1:17" x14ac:dyDescent="0.25">
      <c r="A48" s="150" t="s">
        <v>29</v>
      </c>
      <c r="B48" s="87">
        <v>2.8571547185638039E-2</v>
      </c>
      <c r="C48" s="87">
        <v>0</v>
      </c>
      <c r="D48" s="87">
        <v>0</v>
      </c>
      <c r="E48" s="87">
        <v>4.4479826601755548E-2</v>
      </c>
      <c r="F48" s="87">
        <v>7.5710364360411751E-3</v>
      </c>
      <c r="G48" s="87">
        <v>1.3635571817232349E-2</v>
      </c>
      <c r="H48" s="87">
        <v>7.7106697984499331E-2</v>
      </c>
      <c r="I48" s="87">
        <v>6.7629951491402718E-2</v>
      </c>
      <c r="J48" s="87">
        <v>1.8301746387205348E-2</v>
      </c>
      <c r="K48" s="87">
        <v>1.8277962203524435E-2</v>
      </c>
      <c r="L48" s="87">
        <v>1.7756303726076172E-2</v>
      </c>
      <c r="M48" s="87">
        <v>1.7758642146173648E-2</v>
      </c>
      <c r="N48" s="87">
        <v>1.809679811309501E-2</v>
      </c>
      <c r="O48" s="87">
        <v>1.8101345570573007E-2</v>
      </c>
      <c r="P48" s="87">
        <v>1.8479338086922256E-2</v>
      </c>
      <c r="Q48" s="87">
        <v>1.7569846394964426E-2</v>
      </c>
    </row>
    <row r="49" spans="1:17" x14ac:dyDescent="0.25">
      <c r="A49" s="150" t="s">
        <v>27</v>
      </c>
      <c r="B49" s="87">
        <v>200.08066927826161</v>
      </c>
      <c r="C49" s="87">
        <v>189.41282485808827</v>
      </c>
      <c r="D49" s="87">
        <v>193.52656661515135</v>
      </c>
      <c r="E49" s="87">
        <v>202.73661444011404</v>
      </c>
      <c r="F49" s="87">
        <v>178.52126373256974</v>
      </c>
      <c r="G49" s="87">
        <v>191.59850894751477</v>
      </c>
      <c r="H49" s="87">
        <v>181.31639927880485</v>
      </c>
      <c r="I49" s="87">
        <v>188.08059577090751</v>
      </c>
      <c r="J49" s="87">
        <v>165.75282341744224</v>
      </c>
      <c r="K49" s="87">
        <v>154.0372945686569</v>
      </c>
      <c r="L49" s="87">
        <v>164.43158441686694</v>
      </c>
      <c r="M49" s="87">
        <v>149.53399161313661</v>
      </c>
      <c r="N49" s="87">
        <v>157.68730713731838</v>
      </c>
      <c r="O49" s="87">
        <v>167.32792792206897</v>
      </c>
      <c r="P49" s="87">
        <v>161.41221010328516</v>
      </c>
      <c r="Q49" s="87">
        <v>155.70517633715394</v>
      </c>
    </row>
    <row r="50" spans="1:17" x14ac:dyDescent="0.25">
      <c r="A50" s="150" t="s">
        <v>26</v>
      </c>
      <c r="B50" s="87">
        <v>5.0067512693315508E-4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2.157091043544362E-3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87</v>
      </c>
      <c r="B51" s="87">
        <v>49.714709736270024</v>
      </c>
      <c r="C51" s="87">
        <v>47.95128262393569</v>
      </c>
      <c r="D51" s="87">
        <v>49.768386091263082</v>
      </c>
      <c r="E51" s="87">
        <v>53.598851334798312</v>
      </c>
      <c r="F51" s="87">
        <v>60.728619149509726</v>
      </c>
      <c r="G51" s="87">
        <v>65.528310586382744</v>
      </c>
      <c r="H51" s="87">
        <v>74.594297645010528</v>
      </c>
      <c r="I51" s="87">
        <v>72.886887765886144</v>
      </c>
      <c r="J51" s="87">
        <v>66.674373088476912</v>
      </c>
      <c r="K51" s="87">
        <v>74.26595518174318</v>
      </c>
      <c r="L51" s="87">
        <v>79.730247656024147</v>
      </c>
      <c r="M51" s="87">
        <v>75.441435571091489</v>
      </c>
      <c r="N51" s="87">
        <v>65.397410572144935</v>
      </c>
      <c r="O51" s="87">
        <v>69.534894304407473</v>
      </c>
      <c r="P51" s="87">
        <v>82.257023939105608</v>
      </c>
      <c r="Q51" s="87">
        <v>89.370473611643547</v>
      </c>
    </row>
    <row r="52" spans="1:17" x14ac:dyDescent="0.25">
      <c r="A52" s="150" t="s">
        <v>23</v>
      </c>
      <c r="B52" s="87">
        <v>7.7582140005315798</v>
      </c>
      <c r="C52" s="87">
        <v>8.3836088973663863</v>
      </c>
      <c r="D52" s="87">
        <v>8.6336613291731616</v>
      </c>
      <c r="E52" s="87">
        <v>13.45902878881347</v>
      </c>
      <c r="F52" s="87">
        <v>27.340115696342529</v>
      </c>
      <c r="G52" s="87">
        <v>28.830822158663207</v>
      </c>
      <c r="H52" s="87">
        <v>31.40519629427552</v>
      </c>
      <c r="I52" s="87">
        <v>45.441901643226515</v>
      </c>
      <c r="J52" s="87">
        <v>43.818664188598156</v>
      </c>
      <c r="K52" s="87">
        <v>35.8751180938212</v>
      </c>
      <c r="L52" s="87">
        <v>40.532984044928732</v>
      </c>
      <c r="M52" s="87">
        <v>46.765263330423231</v>
      </c>
      <c r="N52" s="87">
        <v>51.529398628012807</v>
      </c>
      <c r="O52" s="87">
        <v>47.626145959124237</v>
      </c>
      <c r="P52" s="87">
        <v>47.143128460066279</v>
      </c>
      <c r="Q52" s="87">
        <v>50.427642318999915</v>
      </c>
    </row>
    <row r="53" spans="1:17" x14ac:dyDescent="0.25">
      <c r="A53" s="152" t="s">
        <v>247</v>
      </c>
      <c r="B53" s="151">
        <v>647.07906724785914</v>
      </c>
      <c r="C53" s="151">
        <v>671.99775921978664</v>
      </c>
      <c r="D53" s="151">
        <v>694.8217008582742</v>
      </c>
      <c r="E53" s="151">
        <v>694.97531529854541</v>
      </c>
      <c r="F53" s="151">
        <v>769.64509793836885</v>
      </c>
      <c r="G53" s="151">
        <v>765.15876671162482</v>
      </c>
      <c r="H53" s="151">
        <v>759.80706703442843</v>
      </c>
      <c r="I53" s="151">
        <v>760.76522892560956</v>
      </c>
      <c r="J53" s="151">
        <v>729.37893479326158</v>
      </c>
      <c r="K53" s="151">
        <v>648.59989592783063</v>
      </c>
      <c r="L53" s="151">
        <v>659.51614952020327</v>
      </c>
      <c r="M53" s="151">
        <v>669.31814939342337</v>
      </c>
      <c r="N53" s="151">
        <v>642.52332739028498</v>
      </c>
      <c r="O53" s="151">
        <v>596.74773104345672</v>
      </c>
      <c r="P53" s="151">
        <v>625.91998611818678</v>
      </c>
      <c r="Q53" s="151">
        <v>611.76359490505729</v>
      </c>
    </row>
    <row r="54" spans="1:17" x14ac:dyDescent="0.25">
      <c r="A54" s="156" t="s">
        <v>238</v>
      </c>
      <c r="B54" s="204">
        <v>11067.980177887181</v>
      </c>
      <c r="C54" s="204">
        <v>10925.537206503421</v>
      </c>
      <c r="D54" s="204">
        <v>11071.186472349596</v>
      </c>
      <c r="E54" s="204">
        <v>11601.514021340812</v>
      </c>
      <c r="F54" s="204">
        <v>11671.270013524436</v>
      </c>
      <c r="G54" s="204">
        <v>12176.441380349717</v>
      </c>
      <c r="H54" s="204">
        <v>12357.620556575364</v>
      </c>
      <c r="I54" s="204">
        <v>12800.037318718871</v>
      </c>
      <c r="J54" s="204">
        <v>11730.823390532973</v>
      </c>
      <c r="K54" s="204">
        <v>10943.604478143676</v>
      </c>
      <c r="L54" s="204">
        <v>11577.861361829053</v>
      </c>
      <c r="M54" s="204">
        <v>11068.825600809392</v>
      </c>
      <c r="N54" s="204">
        <v>10960.815819172873</v>
      </c>
      <c r="O54" s="204">
        <v>11096.767849601692</v>
      </c>
      <c r="P54" s="204">
        <v>11354.170057631334</v>
      </c>
      <c r="Q54" s="204">
        <v>11546.762413733597</v>
      </c>
    </row>
    <row r="55" spans="1:17" x14ac:dyDescent="0.25">
      <c r="A55" s="152" t="s">
        <v>246</v>
      </c>
      <c r="B55" s="151">
        <v>9712.9633948447481</v>
      </c>
      <c r="C55" s="151">
        <v>9452.1287979708795</v>
      </c>
      <c r="D55" s="151">
        <v>9553.1058510148432</v>
      </c>
      <c r="E55" s="151">
        <v>10089.225689918407</v>
      </c>
      <c r="F55" s="151">
        <v>9980.2756818746166</v>
      </c>
      <c r="G55" s="151">
        <v>10495.649111864561</v>
      </c>
      <c r="H55" s="151">
        <v>10680.223010468331</v>
      </c>
      <c r="I55" s="151">
        <v>11117.091782091664</v>
      </c>
      <c r="J55" s="151">
        <v>10106.208712792568</v>
      </c>
      <c r="K55" s="151">
        <v>9504.9912472048964</v>
      </c>
      <c r="L55" s="151">
        <v>10156.816995735095</v>
      </c>
      <c r="M55" s="151">
        <v>9602.2906971609227</v>
      </c>
      <c r="N55" s="151">
        <v>9559.1093902982266</v>
      </c>
      <c r="O55" s="151">
        <v>9771.9683135406649</v>
      </c>
      <c r="P55" s="151">
        <v>9970.7462365539577</v>
      </c>
      <c r="Q55" s="151">
        <v>10184.110274713661</v>
      </c>
    </row>
    <row r="56" spans="1:17" x14ac:dyDescent="0.25">
      <c r="A56" s="150" t="s">
        <v>34</v>
      </c>
      <c r="B56" s="87">
        <v>615.22472129501728</v>
      </c>
      <c r="C56" s="87">
        <v>555.28809349865537</v>
      </c>
      <c r="D56" s="87">
        <v>574.04985385228554</v>
      </c>
      <c r="E56" s="87">
        <v>696.09780612015584</v>
      </c>
      <c r="F56" s="87">
        <v>676.59735410194537</v>
      </c>
      <c r="G56" s="87">
        <v>698.74167900396606</v>
      </c>
      <c r="H56" s="87">
        <v>698.96758869568873</v>
      </c>
      <c r="I56" s="87">
        <v>627.69935135953313</v>
      </c>
      <c r="J56" s="87">
        <v>617.36526678143048</v>
      </c>
      <c r="K56" s="87">
        <v>592.07911547249068</v>
      </c>
      <c r="L56" s="87">
        <v>596.25223146438304</v>
      </c>
      <c r="M56" s="87">
        <v>570.17475514660805</v>
      </c>
      <c r="N56" s="87">
        <v>567.8059780133284</v>
      </c>
      <c r="O56" s="87">
        <v>553.40758019442274</v>
      </c>
      <c r="P56" s="87">
        <v>579.76574848424775</v>
      </c>
      <c r="Q56" s="87">
        <v>568.94964698055139</v>
      </c>
    </row>
    <row r="57" spans="1:17" x14ac:dyDescent="0.25">
      <c r="A57" s="150" t="s">
        <v>32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121.85638674620429</v>
      </c>
      <c r="C58" s="87">
        <v>136.46473289306553</v>
      </c>
      <c r="D58" s="87">
        <v>137.09046609850321</v>
      </c>
      <c r="E58" s="87">
        <v>152.75177698593185</v>
      </c>
      <c r="F58" s="87">
        <v>133.9789422768568</v>
      </c>
      <c r="G58" s="87">
        <v>123.62661053083738</v>
      </c>
      <c r="H58" s="87">
        <v>133.51952377134262</v>
      </c>
      <c r="I58" s="87">
        <v>130.79965537918955</v>
      </c>
      <c r="J58" s="87">
        <v>129.19986124756926</v>
      </c>
      <c r="K58" s="87">
        <v>110.24737409380947</v>
      </c>
      <c r="L58" s="87">
        <v>118.86181499255943</v>
      </c>
      <c r="M58" s="87">
        <v>113.42688212918539</v>
      </c>
      <c r="N58" s="87">
        <v>99.076646642621057</v>
      </c>
      <c r="O58" s="87">
        <v>93.394346381843661</v>
      </c>
      <c r="P58" s="87">
        <v>91.982878342164383</v>
      </c>
      <c r="Q58" s="87">
        <v>89.792710495351486</v>
      </c>
    </row>
    <row r="59" spans="1:17" x14ac:dyDescent="0.25">
      <c r="A59" s="150" t="s">
        <v>126</v>
      </c>
      <c r="B59" s="87">
        <v>160.39516053696218</v>
      </c>
      <c r="C59" s="87">
        <v>159.4239708558338</v>
      </c>
      <c r="D59" s="87">
        <v>145.52343290800101</v>
      </c>
      <c r="E59" s="87">
        <v>195.79649297338889</v>
      </c>
      <c r="F59" s="87">
        <v>168.81588036705972</v>
      </c>
      <c r="G59" s="87">
        <v>185.86853674697514</v>
      </c>
      <c r="H59" s="87">
        <v>141.46895642447868</v>
      </c>
      <c r="I59" s="87">
        <v>158.00659949189173</v>
      </c>
      <c r="J59" s="87">
        <v>148.23587820416148</v>
      </c>
      <c r="K59" s="87">
        <v>139.18761762235445</v>
      </c>
      <c r="L59" s="87">
        <v>148.85729450298737</v>
      </c>
      <c r="M59" s="87">
        <v>124.04493048160893</v>
      </c>
      <c r="N59" s="87">
        <v>101.60125457658739</v>
      </c>
      <c r="O59" s="87">
        <v>97.01044822876527</v>
      </c>
      <c r="P59" s="87">
        <v>91.715992556102776</v>
      </c>
      <c r="Q59" s="87">
        <v>112.71617304436498</v>
      </c>
    </row>
    <row r="60" spans="1:17" x14ac:dyDescent="0.25">
      <c r="A60" s="150" t="s">
        <v>30</v>
      </c>
      <c r="B60" s="87">
        <v>862.72367670363701</v>
      </c>
      <c r="C60" s="87">
        <v>921.00115707292923</v>
      </c>
      <c r="D60" s="87">
        <v>866.68564542582794</v>
      </c>
      <c r="E60" s="87">
        <v>743.59844222595916</v>
      </c>
      <c r="F60" s="87">
        <v>748.08816067216094</v>
      </c>
      <c r="G60" s="87">
        <v>665.13140187689532</v>
      </c>
      <c r="H60" s="87">
        <v>759.74460794166987</v>
      </c>
      <c r="I60" s="87">
        <v>680.19245590544256</v>
      </c>
      <c r="J60" s="87">
        <v>628.207751040429</v>
      </c>
      <c r="K60" s="87">
        <v>458.07842387352491</v>
      </c>
      <c r="L60" s="87">
        <v>372.39652634977028</v>
      </c>
      <c r="M60" s="87">
        <v>343.4068628923971</v>
      </c>
      <c r="N60" s="87">
        <v>307.53312168590247</v>
      </c>
      <c r="O60" s="87">
        <v>242.41064956037431</v>
      </c>
      <c r="P60" s="87">
        <v>198.98852793424018</v>
      </c>
      <c r="Q60" s="87">
        <v>224.39761044661816</v>
      </c>
    </row>
    <row r="61" spans="1:17" x14ac:dyDescent="0.25">
      <c r="A61" s="150" t="s">
        <v>29</v>
      </c>
      <c r="B61" s="87">
        <v>0.90756679295556097</v>
      </c>
      <c r="C61" s="87">
        <v>0</v>
      </c>
      <c r="D61" s="87">
        <v>0</v>
      </c>
      <c r="E61" s="87">
        <v>2.2296142116617741</v>
      </c>
      <c r="F61" s="87">
        <v>0.66466755033190528</v>
      </c>
      <c r="G61" s="87">
        <v>0.43312992831208647</v>
      </c>
      <c r="H61" s="87">
        <v>4.0698246393528352</v>
      </c>
      <c r="I61" s="87">
        <v>5.1148705825921486</v>
      </c>
      <c r="J61" s="87">
        <v>0.58134959112299356</v>
      </c>
      <c r="K61" s="87">
        <v>0.58059409352371738</v>
      </c>
      <c r="L61" s="87">
        <v>0.56402376541653743</v>
      </c>
      <c r="M61" s="87">
        <v>0.56409804464316293</v>
      </c>
      <c r="N61" s="87">
        <v>0.57483946947478304</v>
      </c>
      <c r="O61" s="87">
        <v>0.57498391812408389</v>
      </c>
      <c r="P61" s="87">
        <v>0.58699073923164824</v>
      </c>
      <c r="Q61" s="87">
        <v>0.55810100313416411</v>
      </c>
    </row>
    <row r="62" spans="1:17" x14ac:dyDescent="0.25">
      <c r="A62" s="150" t="s">
        <v>27</v>
      </c>
      <c r="B62" s="87">
        <v>6126.2294602734155</v>
      </c>
      <c r="C62" s="87">
        <v>5896.6469599452157</v>
      </c>
      <c r="D62" s="87">
        <v>5967.8014885673283</v>
      </c>
      <c r="E62" s="87">
        <v>6142.4731904324417</v>
      </c>
      <c r="F62" s="87">
        <v>5444.4873653165987</v>
      </c>
      <c r="G62" s="87">
        <v>5813.7774320130293</v>
      </c>
      <c r="H62" s="87">
        <v>5608.6834924669565</v>
      </c>
      <c r="I62" s="87">
        <v>5776.9702697909324</v>
      </c>
      <c r="J62" s="87">
        <v>5075.5903443060515</v>
      </c>
      <c r="K62" s="87">
        <v>4710.1434692654484</v>
      </c>
      <c r="L62" s="87">
        <v>5100.4877747917008</v>
      </c>
      <c r="M62" s="87">
        <v>4575.567635624484</v>
      </c>
      <c r="N62" s="87">
        <v>4766.6588251837584</v>
      </c>
      <c r="O62" s="87">
        <v>5062.3411857144347</v>
      </c>
      <c r="P62" s="87">
        <v>4896.4276854859927</v>
      </c>
      <c r="Q62" s="87">
        <v>4794.2332695683554</v>
      </c>
    </row>
    <row r="63" spans="1:17" x14ac:dyDescent="0.25">
      <c r="A63" s="150" t="s">
        <v>26</v>
      </c>
      <c r="B63" s="87">
        <v>1.5903798149641404E-2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6.8519362559644456E-2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87</v>
      </c>
      <c r="B64" s="87">
        <v>1579.1731327991658</v>
      </c>
      <c r="C64" s="87">
        <v>1517.0010128476574</v>
      </c>
      <c r="D64" s="87">
        <v>1580.9625702293399</v>
      </c>
      <c r="E64" s="87">
        <v>1723.2569301878857</v>
      </c>
      <c r="F64" s="87">
        <v>1931.8863608857662</v>
      </c>
      <c r="G64" s="87">
        <v>2090.124116318736</v>
      </c>
      <c r="H64" s="87">
        <v>2335.4361000461831</v>
      </c>
      <c r="I64" s="87">
        <v>2293.3142750182496</v>
      </c>
      <c r="J64" s="87">
        <v>2111.5426980091474</v>
      </c>
      <c r="K64" s="87">
        <v>2352.8008450281554</v>
      </c>
      <c r="L64" s="87">
        <v>2531.437878088866</v>
      </c>
      <c r="M64" s="87">
        <v>2389.1244225397077</v>
      </c>
      <c r="N64" s="87">
        <v>2078.5350864529996</v>
      </c>
      <c r="O64" s="87">
        <v>2209.5464446658698</v>
      </c>
      <c r="P64" s="87">
        <v>2613.4820858558619</v>
      </c>
      <c r="Q64" s="87">
        <v>2791.224458414596</v>
      </c>
    </row>
    <row r="65" spans="1:17" x14ac:dyDescent="0.25">
      <c r="A65" s="150" t="s">
        <v>23</v>
      </c>
      <c r="B65" s="87">
        <v>246.43738589923848</v>
      </c>
      <c r="C65" s="87">
        <v>266.30287085752065</v>
      </c>
      <c r="D65" s="87">
        <v>280.99239393355572</v>
      </c>
      <c r="E65" s="87">
        <v>433.02143678098338</v>
      </c>
      <c r="F65" s="87">
        <v>875.75695070389816</v>
      </c>
      <c r="G65" s="87">
        <v>917.94620544580937</v>
      </c>
      <c r="H65" s="87">
        <v>998.33291648265822</v>
      </c>
      <c r="I65" s="87">
        <v>1444.9257852012727</v>
      </c>
      <c r="J65" s="87">
        <v>1395.4855636126556</v>
      </c>
      <c r="K65" s="87">
        <v>1141.873807755589</v>
      </c>
      <c r="L65" s="87">
        <v>1287.9594517794103</v>
      </c>
      <c r="M65" s="87">
        <v>1485.9811103022882</v>
      </c>
      <c r="N65" s="87">
        <v>1637.323638273554</v>
      </c>
      <c r="O65" s="87">
        <v>1513.2826748768271</v>
      </c>
      <c r="P65" s="87">
        <v>1497.7963271561182</v>
      </c>
      <c r="Q65" s="87">
        <v>1602.2383047606922</v>
      </c>
    </row>
    <row r="66" spans="1:17" x14ac:dyDescent="0.25">
      <c r="A66" s="152" t="s">
        <v>245</v>
      </c>
      <c r="B66" s="151">
        <v>1355.0167830424332</v>
      </c>
      <c r="C66" s="151">
        <v>1473.4084085325399</v>
      </c>
      <c r="D66" s="151">
        <v>1518.0806213347528</v>
      </c>
      <c r="E66" s="151">
        <v>1512.288331422403</v>
      </c>
      <c r="F66" s="151">
        <v>1690.9943316498141</v>
      </c>
      <c r="G66" s="151">
        <v>1680.7922684851569</v>
      </c>
      <c r="H66" s="151">
        <v>1677.3975461070329</v>
      </c>
      <c r="I66" s="151">
        <v>1682.945536627208</v>
      </c>
      <c r="J66" s="151">
        <v>1624.6146777404031</v>
      </c>
      <c r="K66" s="151">
        <v>1438.6132309387824</v>
      </c>
      <c r="L66" s="151">
        <v>1421.0443660939582</v>
      </c>
      <c r="M66" s="151">
        <v>1466.5349036484731</v>
      </c>
      <c r="N66" s="151">
        <v>1401.7064288746474</v>
      </c>
      <c r="O66" s="151">
        <v>1324.7995360610262</v>
      </c>
      <c r="P66" s="151">
        <v>1383.4238210773744</v>
      </c>
      <c r="Q66" s="151">
        <v>1362.6521390199339</v>
      </c>
    </row>
    <row r="67" spans="1:17" x14ac:dyDescent="0.25">
      <c r="A67" s="156" t="s">
        <v>237</v>
      </c>
      <c r="B67" s="204">
        <v>1436.9268815768169</v>
      </c>
      <c r="C67" s="204">
        <v>1410.6327206648916</v>
      </c>
      <c r="D67" s="204">
        <v>1437.3999499871113</v>
      </c>
      <c r="E67" s="204">
        <v>1506.7598554877566</v>
      </c>
      <c r="F67" s="204">
        <v>1523.5068997900385</v>
      </c>
      <c r="G67" s="204">
        <v>1583.9283178058051</v>
      </c>
      <c r="H67" s="204">
        <v>1598.772581516635</v>
      </c>
      <c r="I67" s="204">
        <v>1652.6938835974361</v>
      </c>
      <c r="J67" s="204">
        <v>1521.022658795159</v>
      </c>
      <c r="K67" s="204">
        <v>1411.8517521728534</v>
      </c>
      <c r="L67" s="204">
        <v>1484.5702606125867</v>
      </c>
      <c r="M67" s="204">
        <v>1432.1905263656115</v>
      </c>
      <c r="N67" s="204">
        <v>1418.924417115664</v>
      </c>
      <c r="O67" s="204">
        <v>1421.2712973128932</v>
      </c>
      <c r="P67" s="204">
        <v>1456.8143632814704</v>
      </c>
      <c r="Q67" s="204">
        <v>1472.4618215586149</v>
      </c>
    </row>
    <row r="68" spans="1:17" x14ac:dyDescent="0.25">
      <c r="A68" s="152" t="s">
        <v>244</v>
      </c>
      <c r="B68" s="151">
        <v>1134.7353349843129</v>
      </c>
      <c r="C68" s="151">
        <v>1096.2884094937481</v>
      </c>
      <c r="D68" s="151">
        <v>1112.9758554676487</v>
      </c>
      <c r="E68" s="151">
        <v>1182.1042890927458</v>
      </c>
      <c r="F68" s="151">
        <v>1162.7928855158841</v>
      </c>
      <c r="G68" s="151">
        <v>1225.8884199808349</v>
      </c>
      <c r="H68" s="151">
        <v>1242.3553322898276</v>
      </c>
      <c r="I68" s="151">
        <v>1295.6648453518981</v>
      </c>
      <c r="J68" s="151">
        <v>1178.0498810143995</v>
      </c>
      <c r="K68" s="151">
        <v>1107.2601361345601</v>
      </c>
      <c r="L68" s="151">
        <v>1173.7667343186338</v>
      </c>
      <c r="M68" s="151">
        <v>1116.0714003014109</v>
      </c>
      <c r="N68" s="151">
        <v>1115.8946140343244</v>
      </c>
      <c r="O68" s="151">
        <v>1139.3782589549919</v>
      </c>
      <c r="P68" s="151">
        <v>1160.1330537452093</v>
      </c>
      <c r="Q68" s="151">
        <v>1182.2011130060509</v>
      </c>
    </row>
    <row r="69" spans="1:17" x14ac:dyDescent="0.25">
      <c r="A69" s="150" t="s">
        <v>34</v>
      </c>
      <c r="B69" s="87">
        <v>69.782433665407041</v>
      </c>
      <c r="C69" s="87">
        <v>62.984066160727117</v>
      </c>
      <c r="D69" s="87">
        <v>65.112136200837938</v>
      </c>
      <c r="E69" s="87">
        <v>78.94688470169028</v>
      </c>
      <c r="F69" s="87">
        <v>76.743681368044747</v>
      </c>
      <c r="G69" s="87">
        <v>79.255421924060954</v>
      </c>
      <c r="H69" s="87">
        <v>79.281045940020277</v>
      </c>
      <c r="I69" s="87">
        <v>71.197380131058154</v>
      </c>
      <c r="J69" s="87">
        <v>70.025227019190027</v>
      </c>
      <c r="K69" s="87">
        <v>67.157121893870453</v>
      </c>
      <c r="L69" s="87">
        <v>67.630461439247142</v>
      </c>
      <c r="M69" s="87">
        <v>64.672599542092087</v>
      </c>
      <c r="N69" s="87">
        <v>64.403918802437701</v>
      </c>
      <c r="O69" s="87">
        <v>62.770767197978508</v>
      </c>
      <c r="P69" s="87">
        <v>65.760466841963279</v>
      </c>
      <c r="Q69" s="87">
        <v>64.533640513997724</v>
      </c>
    </row>
    <row r="70" spans="1:17" x14ac:dyDescent="0.25">
      <c r="A70" s="150" t="s">
        <v>32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31</v>
      </c>
      <c r="B71" s="87">
        <v>14.708021597683356</v>
      </c>
      <c r="C71" s="87">
        <v>16.336814770303491</v>
      </c>
      <c r="D71" s="87">
        <v>16.407825032924801</v>
      </c>
      <c r="E71" s="87">
        <v>18.15619415949682</v>
      </c>
      <c r="F71" s="87">
        <v>16.08916236805187</v>
      </c>
      <c r="G71" s="87">
        <v>14.944896961079319</v>
      </c>
      <c r="H71" s="87">
        <v>16.047278109671886</v>
      </c>
      <c r="I71" s="87">
        <v>15.702343048003424</v>
      </c>
      <c r="J71" s="87">
        <v>15.521296850757917</v>
      </c>
      <c r="K71" s="87">
        <v>13.227116174775867</v>
      </c>
      <c r="L71" s="87">
        <v>14.101118354132531</v>
      </c>
      <c r="M71" s="87">
        <v>13.569029303038336</v>
      </c>
      <c r="N71" s="87">
        <v>11.867293540351209</v>
      </c>
      <c r="O71" s="87">
        <v>11.022763279885629</v>
      </c>
      <c r="P71" s="87">
        <v>10.988343450473058</v>
      </c>
      <c r="Q71" s="87">
        <v>10.722173689848898</v>
      </c>
    </row>
    <row r="72" spans="1:17" x14ac:dyDescent="0.25">
      <c r="A72" s="150" t="s">
        <v>126</v>
      </c>
      <c r="B72" s="87">
        <v>19.286177940935239</v>
      </c>
      <c r="C72" s="87">
        <v>19.303785952507241</v>
      </c>
      <c r="D72" s="87">
        <v>17.701294807653021</v>
      </c>
      <c r="E72" s="87">
        <v>23.534464039920529</v>
      </c>
      <c r="F72" s="87">
        <v>20.632632566368756</v>
      </c>
      <c r="G72" s="87">
        <v>23.057555986753975</v>
      </c>
      <c r="H72" s="87">
        <v>16.985793445737482</v>
      </c>
      <c r="I72" s="87">
        <v>19.679883022287576</v>
      </c>
      <c r="J72" s="87">
        <v>18.68157632794248</v>
      </c>
      <c r="K72" s="87">
        <v>17.615187560535315</v>
      </c>
      <c r="L72" s="87">
        <v>18.681562974532035</v>
      </c>
      <c r="M72" s="87">
        <v>15.493603205628364</v>
      </c>
      <c r="N72" s="87">
        <v>12.652382988160017</v>
      </c>
      <c r="O72" s="87">
        <v>11.978614633308442</v>
      </c>
      <c r="P72" s="87">
        <v>11.650870222664489</v>
      </c>
      <c r="Q72" s="87">
        <v>14.520854380045485</v>
      </c>
    </row>
    <row r="73" spans="1:17" x14ac:dyDescent="0.25">
      <c r="A73" s="150" t="s">
        <v>30</v>
      </c>
      <c r="B73" s="87">
        <v>100.13357459996411</v>
      </c>
      <c r="C73" s="87">
        <v>109.73608506363949</v>
      </c>
      <c r="D73" s="87">
        <v>102.90038129291898</v>
      </c>
      <c r="E73" s="87">
        <v>84.613810203147551</v>
      </c>
      <c r="F73" s="87">
        <v>86.16915129517804</v>
      </c>
      <c r="G73" s="87">
        <v>75.229710643967053</v>
      </c>
      <c r="H73" s="87">
        <v>91.619889026050416</v>
      </c>
      <c r="I73" s="87">
        <v>81.86011458403361</v>
      </c>
      <c r="J73" s="87">
        <v>76.697957291770507</v>
      </c>
      <c r="K73" s="87">
        <v>56.102082651177717</v>
      </c>
      <c r="L73" s="87">
        <v>45.002244616446433</v>
      </c>
      <c r="M73" s="87">
        <v>42.522447884491996</v>
      </c>
      <c r="N73" s="87">
        <v>36.522191308728161</v>
      </c>
      <c r="O73" s="87">
        <v>27.495652380690604</v>
      </c>
      <c r="P73" s="87">
        <v>22.57045802957817</v>
      </c>
      <c r="Q73" s="87">
        <v>26.010755249436546</v>
      </c>
    </row>
    <row r="74" spans="1:17" x14ac:dyDescent="0.25">
      <c r="A74" s="150" t="s">
        <v>29</v>
      </c>
      <c r="B74" s="87">
        <v>0.1029416038306076</v>
      </c>
      <c r="C74" s="87">
        <v>0</v>
      </c>
      <c r="D74" s="87">
        <v>0</v>
      </c>
      <c r="E74" s="87">
        <v>0.20492288014286697</v>
      </c>
      <c r="F74" s="87">
        <v>5.047511324440436E-2</v>
      </c>
      <c r="G74" s="87">
        <v>4.9128163165028313E-2</v>
      </c>
      <c r="H74" s="87">
        <v>0.36643489241730454</v>
      </c>
      <c r="I74" s="87">
        <v>0.40590404521303336</v>
      </c>
      <c r="J74" s="87">
        <v>6.5940115659783971E-2</v>
      </c>
      <c r="K74" s="87">
        <v>6.5854422645051272E-2</v>
      </c>
      <c r="L74" s="87">
        <v>6.3974917836597964E-2</v>
      </c>
      <c r="M74" s="87">
        <v>6.3983343026655037E-2</v>
      </c>
      <c r="N74" s="87">
        <v>6.5201699083945283E-2</v>
      </c>
      <c r="O74" s="87">
        <v>6.5218083305740984E-2</v>
      </c>
      <c r="P74" s="87">
        <v>6.6579968107293414E-2</v>
      </c>
      <c r="Q74" s="87">
        <v>6.3303123040680642E-2</v>
      </c>
    </row>
    <row r="75" spans="1:17" x14ac:dyDescent="0.25">
      <c r="A75" s="150" t="s">
        <v>27</v>
      </c>
      <c r="B75" s="87">
        <v>723.64881820998517</v>
      </c>
      <c r="C75" s="87">
        <v>684.95635721246765</v>
      </c>
      <c r="D75" s="87">
        <v>700.06150064142241</v>
      </c>
      <c r="E75" s="87">
        <v>733.60935549292549</v>
      </c>
      <c r="F75" s="87">
        <v>645.24536664997299</v>
      </c>
      <c r="G75" s="87">
        <v>692.79175812401991</v>
      </c>
      <c r="H75" s="87">
        <v>655.28572111573646</v>
      </c>
      <c r="I75" s="87">
        <v>679.85885992767999</v>
      </c>
      <c r="J75" s="87">
        <v>598.69808503481147</v>
      </c>
      <c r="K75" s="87">
        <v>556.01955379623018</v>
      </c>
      <c r="L75" s="87">
        <v>594.88208169224572</v>
      </c>
      <c r="M75" s="87">
        <v>539.37115826492152</v>
      </c>
      <c r="N75" s="87">
        <v>569.00952937428576</v>
      </c>
      <c r="O75" s="87">
        <v>603.85292320724943</v>
      </c>
      <c r="P75" s="87">
        <v>582.82485090840476</v>
      </c>
      <c r="Q75" s="87">
        <v>562.59312932038335</v>
      </c>
    </row>
    <row r="76" spans="1:17" x14ac:dyDescent="0.25">
      <c r="A76" s="150" t="s">
        <v>26</v>
      </c>
      <c r="B76" s="87">
        <v>1.8039030308621034E-3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7.771872142181893E-3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87</v>
      </c>
      <c r="B77" s="87">
        <v>179.11917478509056</v>
      </c>
      <c r="C77" s="87">
        <v>172.76565063035653</v>
      </c>
      <c r="D77" s="87">
        <v>179.3171844613141</v>
      </c>
      <c r="E77" s="87">
        <v>194.24582312115791</v>
      </c>
      <c r="F77" s="87">
        <v>218.9580288108528</v>
      </c>
      <c r="G77" s="87">
        <v>236.56696269422952</v>
      </c>
      <c r="H77" s="87">
        <v>269.57674603951602</v>
      </c>
      <c r="I77" s="87">
        <v>263.14730879939782</v>
      </c>
      <c r="J77" s="87">
        <v>240.28693133584167</v>
      </c>
      <c r="K77" s="87">
        <v>267.6908838890804</v>
      </c>
      <c r="L77" s="87">
        <v>287.3432085300019</v>
      </c>
      <c r="M77" s="87">
        <v>271.85894583197529</v>
      </c>
      <c r="N77" s="87">
        <v>235.68895322188209</v>
      </c>
      <c r="O77" s="87">
        <v>250.57339052901335</v>
      </c>
      <c r="P77" s="87">
        <v>296.40068263309576</v>
      </c>
      <c r="Q77" s="87">
        <v>322.0465094491226</v>
      </c>
    </row>
    <row r="78" spans="1:17" x14ac:dyDescent="0.25">
      <c r="A78" s="150" t="s">
        <v>23</v>
      </c>
      <c r="B78" s="87">
        <v>27.952388678385841</v>
      </c>
      <c r="C78" s="87">
        <v>30.205649703746548</v>
      </c>
      <c r="D78" s="87">
        <v>31.475533030577282</v>
      </c>
      <c r="E78" s="87">
        <v>48.792834494264582</v>
      </c>
      <c r="F78" s="87">
        <v>98.90438734417026</v>
      </c>
      <c r="G78" s="87">
        <v>103.9929854835588</v>
      </c>
      <c r="H78" s="87">
        <v>113.19242372067779</v>
      </c>
      <c r="I78" s="87">
        <v>163.80527992208224</v>
      </c>
      <c r="J78" s="87">
        <v>158.07286703842578</v>
      </c>
      <c r="K78" s="87">
        <v>129.38233574624502</v>
      </c>
      <c r="L78" s="87">
        <v>146.06208179419141</v>
      </c>
      <c r="M78" s="87">
        <v>168.51963292623645</v>
      </c>
      <c r="N78" s="87">
        <v>185.68514309939565</v>
      </c>
      <c r="O78" s="87">
        <v>171.61892964356005</v>
      </c>
      <c r="P78" s="87">
        <v>169.87080169092243</v>
      </c>
      <c r="Q78" s="87">
        <v>181.71074728017558</v>
      </c>
    </row>
    <row r="79" spans="1:17" x14ac:dyDescent="0.25">
      <c r="A79" s="149" t="s">
        <v>243</v>
      </c>
      <c r="B79" s="148">
        <v>302.19154659250387</v>
      </c>
      <c r="C79" s="148">
        <v>314.34431117114349</v>
      </c>
      <c r="D79" s="148">
        <v>324.42409451946304</v>
      </c>
      <c r="E79" s="148">
        <v>324.65556639501034</v>
      </c>
      <c r="F79" s="148">
        <v>360.71401427415447</v>
      </c>
      <c r="G79" s="148">
        <v>358.0398978249703</v>
      </c>
      <c r="H79" s="148">
        <v>356.41724922680726</v>
      </c>
      <c r="I79" s="148">
        <v>357.02903824553744</v>
      </c>
      <c r="J79" s="148">
        <v>342.97277778075926</v>
      </c>
      <c r="K79" s="148">
        <v>304.59161603829358</v>
      </c>
      <c r="L79" s="148">
        <v>310.80352629395293</v>
      </c>
      <c r="M79" s="148">
        <v>316.11912606420043</v>
      </c>
      <c r="N79" s="148">
        <v>303.02980308133942</v>
      </c>
      <c r="O79" s="148">
        <v>281.89303835790139</v>
      </c>
      <c r="P79" s="148">
        <v>296.6813095362607</v>
      </c>
      <c r="Q79" s="148">
        <v>290.26070855256398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56</v>
      </c>
      <c r="B81" s="96">
        <v>933.88382888971853</v>
      </c>
      <c r="C81" s="96">
        <v>924.63910714467374</v>
      </c>
      <c r="D81" s="96">
        <v>903.92560020080577</v>
      </c>
      <c r="E81" s="96">
        <v>893.37674218914708</v>
      </c>
      <c r="F81" s="96">
        <v>879.37928563994228</v>
      </c>
      <c r="G81" s="96">
        <v>928.05853590740605</v>
      </c>
      <c r="H81" s="96">
        <v>937.04579665031781</v>
      </c>
      <c r="I81" s="96">
        <v>938.22214888489395</v>
      </c>
      <c r="J81" s="96">
        <v>834.23741091601539</v>
      </c>
      <c r="K81" s="96">
        <v>783.80541854518412</v>
      </c>
      <c r="L81" s="96">
        <v>774.39776340651088</v>
      </c>
      <c r="M81" s="96">
        <v>714.0815724849399</v>
      </c>
      <c r="N81" s="96">
        <v>692.29890035095866</v>
      </c>
      <c r="O81" s="96">
        <v>812.09657535197266</v>
      </c>
      <c r="P81" s="96">
        <v>746.64814479369215</v>
      </c>
      <c r="Q81" s="96">
        <v>778.03357440858736</v>
      </c>
    </row>
    <row r="82" spans="1:17" x14ac:dyDescent="0.25">
      <c r="A82" s="132" t="s">
        <v>84</v>
      </c>
      <c r="B82" s="160">
        <v>24.995519229575194</v>
      </c>
      <c r="C82" s="160">
        <v>24.658547606189799</v>
      </c>
      <c r="D82" s="160">
        <v>24.092759126639027</v>
      </c>
      <c r="E82" s="160">
        <v>23.832650547410061</v>
      </c>
      <c r="F82" s="160">
        <v>23.437371611023707</v>
      </c>
      <c r="G82" s="160">
        <v>24.660995470616992</v>
      </c>
      <c r="H82" s="160">
        <v>24.835263643129615</v>
      </c>
      <c r="I82" s="160">
        <v>24.928497401410979</v>
      </c>
      <c r="J82" s="160">
        <v>22.188241706943732</v>
      </c>
      <c r="K82" s="160">
        <v>20.800681813696865</v>
      </c>
      <c r="L82" s="160">
        <v>20.36136396534782</v>
      </c>
      <c r="M82" s="160">
        <v>18.936215114282863</v>
      </c>
      <c r="N82" s="160">
        <v>18.433119654493343</v>
      </c>
      <c r="O82" s="160">
        <v>21.477551619145018</v>
      </c>
      <c r="P82" s="160">
        <v>19.976538316198049</v>
      </c>
      <c r="Q82" s="160">
        <v>20.837652627863335</v>
      </c>
    </row>
    <row r="83" spans="1:17" x14ac:dyDescent="0.25">
      <c r="A83" s="76" t="s">
        <v>83</v>
      </c>
      <c r="B83" s="159">
        <v>2.8885095667670875</v>
      </c>
      <c r="C83" s="159">
        <v>2.8495687570588388</v>
      </c>
      <c r="D83" s="159">
        <v>2.7841856209479769</v>
      </c>
      <c r="E83" s="159">
        <v>2.7541271887705774</v>
      </c>
      <c r="F83" s="159">
        <v>2.7084483221382518</v>
      </c>
      <c r="G83" s="159">
        <v>2.8498516349519187</v>
      </c>
      <c r="H83" s="159">
        <v>2.8699902557528087</v>
      </c>
      <c r="I83" s="159">
        <v>2.8807644509302675</v>
      </c>
      <c r="J83" s="159">
        <v>2.564097502900192</v>
      </c>
      <c r="K83" s="159">
        <v>2.4037495625636063</v>
      </c>
      <c r="L83" s="159">
        <v>2.3529815110519463</v>
      </c>
      <c r="M83" s="159">
        <v>2.1882897495982592</v>
      </c>
      <c r="N83" s="159">
        <v>2.130151487486077</v>
      </c>
      <c r="O83" s="159">
        <v>2.4819693783047971</v>
      </c>
      <c r="P83" s="159">
        <v>2.308510637736731</v>
      </c>
      <c r="Q83" s="159">
        <v>2.4080219503235951</v>
      </c>
    </row>
    <row r="84" spans="1:17" x14ac:dyDescent="0.25">
      <c r="A84" s="76" t="s">
        <v>82</v>
      </c>
      <c r="B84" s="159">
        <v>125.92873571547496</v>
      </c>
      <c r="C84" s="159">
        <v>124.23105501858011</v>
      </c>
      <c r="D84" s="159">
        <v>121.38058300966478</v>
      </c>
      <c r="E84" s="159">
        <v>120.07014235707391</v>
      </c>
      <c r="F84" s="159">
        <v>118.07870636180984</v>
      </c>
      <c r="G84" s="159">
        <v>124.24338748783944</v>
      </c>
      <c r="H84" s="159">
        <v>125.12135967310996</v>
      </c>
      <c r="I84" s="159">
        <v>125.59107623304776</v>
      </c>
      <c r="J84" s="159">
        <v>111.78552444706645</v>
      </c>
      <c r="K84" s="159">
        <v>104.79492499277188</v>
      </c>
      <c r="L84" s="159">
        <v>102.58161865127447</v>
      </c>
      <c r="M84" s="159">
        <v>95.401644057723217</v>
      </c>
      <c r="N84" s="159">
        <v>92.867022767659023</v>
      </c>
      <c r="O84" s="159">
        <v>108.2050305425382</v>
      </c>
      <c r="P84" s="159">
        <v>100.64284686489054</v>
      </c>
      <c r="Q84" s="159">
        <v>104.98118589191921</v>
      </c>
    </row>
    <row r="85" spans="1:17" x14ac:dyDescent="0.25">
      <c r="A85" s="76" t="s">
        <v>81</v>
      </c>
      <c r="B85" s="159">
        <v>39.06947806008241</v>
      </c>
      <c r="C85" s="159">
        <v>38.542771440155562</v>
      </c>
      <c r="D85" s="159">
        <v>37.658410511885634</v>
      </c>
      <c r="E85" s="159">
        <v>37.25184538570889</v>
      </c>
      <c r="F85" s="159">
        <v>36.634000979640859</v>
      </c>
      <c r="G85" s="159">
        <v>38.546597597342142</v>
      </c>
      <c r="H85" s="159">
        <v>38.818989079992235</v>
      </c>
      <c r="I85" s="159">
        <v>38.964718970224823</v>
      </c>
      <c r="J85" s="159">
        <v>34.681536902643366</v>
      </c>
      <c r="K85" s="159">
        <v>32.512698547722728</v>
      </c>
      <c r="L85" s="159">
        <v>31.82601871203574</v>
      </c>
      <c r="M85" s="159">
        <v>29.598426588118087</v>
      </c>
      <c r="N85" s="159">
        <v>28.812058565600005</v>
      </c>
      <c r="O85" s="159">
        <v>33.5706861722486</v>
      </c>
      <c r="P85" s="159">
        <v>31.224513413493106</v>
      </c>
      <c r="Q85" s="159">
        <v>32.570486121554403</v>
      </c>
    </row>
    <row r="86" spans="1:17" x14ac:dyDescent="0.25">
      <c r="A86" s="129" t="s">
        <v>80</v>
      </c>
      <c r="B86" s="158">
        <v>231.98928619291331</v>
      </c>
      <c r="C86" s="158">
        <v>231.09648035208392</v>
      </c>
      <c r="D86" s="158">
        <v>227.48596400937748</v>
      </c>
      <c r="E86" s="158">
        <v>225.89101019839336</v>
      </c>
      <c r="F86" s="158">
        <v>222.05637661031955</v>
      </c>
      <c r="G86" s="158">
        <v>231.92630957782504</v>
      </c>
      <c r="H86" s="158">
        <v>232.62911954568534</v>
      </c>
      <c r="I86" s="158">
        <v>227.64719969928541</v>
      </c>
      <c r="J86" s="158">
        <v>203.81190512146421</v>
      </c>
      <c r="K86" s="158">
        <v>193.33317401462998</v>
      </c>
      <c r="L86" s="158">
        <v>191.404578716712</v>
      </c>
      <c r="M86" s="158">
        <v>175.04359608511453</v>
      </c>
      <c r="N86" s="158">
        <v>169.13648814545184</v>
      </c>
      <c r="O86" s="158">
        <v>195.0949870067268</v>
      </c>
      <c r="P86" s="158">
        <v>181.35417673335348</v>
      </c>
      <c r="Q86" s="158">
        <v>189.5777615683873</v>
      </c>
    </row>
    <row r="87" spans="1:17" x14ac:dyDescent="0.25">
      <c r="A87" s="92" t="s">
        <v>126</v>
      </c>
      <c r="B87" s="91">
        <v>3.9178049278938971</v>
      </c>
      <c r="C87" s="91">
        <v>4.1154693929995272</v>
      </c>
      <c r="D87" s="91">
        <v>3.7986605823754638</v>
      </c>
      <c r="E87" s="91">
        <v>4.1822535581779556</v>
      </c>
      <c r="F87" s="91">
        <v>3.5340616041274795</v>
      </c>
      <c r="G87" s="91">
        <v>3.9256036777488816</v>
      </c>
      <c r="H87" s="91">
        <v>2.8115453961641217</v>
      </c>
      <c r="I87" s="91">
        <v>3.2802701152975597</v>
      </c>
      <c r="J87" s="91">
        <v>3.3766432946500369</v>
      </c>
      <c r="K87" s="91">
        <v>3.2391592850424846</v>
      </c>
      <c r="L87" s="91">
        <v>3.0181447315780359</v>
      </c>
      <c r="M87" s="91">
        <v>2.1984453162956745</v>
      </c>
      <c r="N87" s="91">
        <v>1.8413849155102127</v>
      </c>
      <c r="O87" s="91">
        <v>1.8693738199964156</v>
      </c>
      <c r="P87" s="91">
        <v>1.7029876500189425</v>
      </c>
      <c r="Q87" s="91">
        <v>2.1273956938571068</v>
      </c>
    </row>
    <row r="88" spans="1:17" x14ac:dyDescent="0.25">
      <c r="A88" s="92" t="s">
        <v>27</v>
      </c>
      <c r="B88" s="91">
        <v>108.64095194560126</v>
      </c>
      <c r="C88" s="91">
        <v>105.4479709180746</v>
      </c>
      <c r="D88" s="91">
        <v>104.27826305337237</v>
      </c>
      <c r="E88" s="91">
        <v>104.20289590036212</v>
      </c>
      <c r="F88" s="91">
        <v>93.845830776135188</v>
      </c>
      <c r="G88" s="91">
        <v>98.68582134080529</v>
      </c>
      <c r="H88" s="91">
        <v>96.637850446085906</v>
      </c>
      <c r="I88" s="91">
        <v>95.279280282532213</v>
      </c>
      <c r="J88" s="91">
        <v>80.06872497193379</v>
      </c>
      <c r="K88" s="91">
        <v>77.585696788861625</v>
      </c>
      <c r="L88" s="91">
        <v>80.17851510617308</v>
      </c>
      <c r="M88" s="91">
        <v>68.165221893412621</v>
      </c>
      <c r="N88" s="91">
        <v>68.355227223000526</v>
      </c>
      <c r="O88" s="91">
        <v>81.478394190213777</v>
      </c>
      <c r="P88" s="91">
        <v>75.919027887354304</v>
      </c>
      <c r="Q88" s="91">
        <v>78.899103341643041</v>
      </c>
    </row>
    <row r="89" spans="1:17" x14ac:dyDescent="0.25">
      <c r="A89" s="92" t="s">
        <v>127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7.177357961520154E-3</v>
      </c>
      <c r="M89" s="91">
        <v>7.1281056374437549E-3</v>
      </c>
      <c r="N89" s="91">
        <v>7.3564454868782795E-3</v>
      </c>
      <c r="O89" s="91">
        <v>7.3657996260406422E-3</v>
      </c>
      <c r="P89" s="91">
        <v>8.9945571968370157E-3</v>
      </c>
      <c r="Q89" s="91">
        <v>1.0246966422987678E-2</v>
      </c>
    </row>
    <row r="90" spans="1:17" x14ac:dyDescent="0.25">
      <c r="A90" s="92" t="s">
        <v>22</v>
      </c>
      <c r="B90" s="157">
        <v>119.43052931941818</v>
      </c>
      <c r="C90" s="157">
        <v>121.53304004100978</v>
      </c>
      <c r="D90" s="157">
        <v>119.40904037362968</v>
      </c>
      <c r="E90" s="157">
        <v>117.5058607398533</v>
      </c>
      <c r="F90" s="157">
        <v>124.67648423005684</v>
      </c>
      <c r="G90" s="157">
        <v>129.31488455927089</v>
      </c>
      <c r="H90" s="157">
        <v>133.17972370343534</v>
      </c>
      <c r="I90" s="157">
        <v>129.08764930145563</v>
      </c>
      <c r="J90" s="157">
        <v>120.36653685488037</v>
      </c>
      <c r="K90" s="157">
        <v>112.5083179407259</v>
      </c>
      <c r="L90" s="157">
        <v>108.2007415209994</v>
      </c>
      <c r="M90" s="157">
        <v>104.67280076976881</v>
      </c>
      <c r="N90" s="157">
        <v>98.932519561454257</v>
      </c>
      <c r="O90" s="157">
        <v>111.73985319689059</v>
      </c>
      <c r="P90" s="157">
        <v>103.72316663878334</v>
      </c>
      <c r="Q90" s="157">
        <v>108.54101556646413</v>
      </c>
    </row>
    <row r="91" spans="1:17" x14ac:dyDescent="0.25">
      <c r="A91" s="243" t="s">
        <v>236</v>
      </c>
      <c r="B91" s="242">
        <v>509.01230012490555</v>
      </c>
      <c r="C91" s="242">
        <v>503.26068397060561</v>
      </c>
      <c r="D91" s="242">
        <v>490.52369792229064</v>
      </c>
      <c r="E91" s="242">
        <v>483.57696651179043</v>
      </c>
      <c r="F91" s="242">
        <v>476.46438175500981</v>
      </c>
      <c r="G91" s="242">
        <v>505.83139413883089</v>
      </c>
      <c r="H91" s="242">
        <v>512.77107445264801</v>
      </c>
      <c r="I91" s="242">
        <v>518.20989212999484</v>
      </c>
      <c r="J91" s="242">
        <v>459.20610523499749</v>
      </c>
      <c r="K91" s="242">
        <v>429.96018961379889</v>
      </c>
      <c r="L91" s="242">
        <v>425.87120185008888</v>
      </c>
      <c r="M91" s="242">
        <v>392.91340089010293</v>
      </c>
      <c r="N91" s="242">
        <v>380.92005973026835</v>
      </c>
      <c r="O91" s="242">
        <v>451.26635063300915</v>
      </c>
      <c r="P91" s="242">
        <v>411.1415588280201</v>
      </c>
      <c r="Q91" s="242">
        <v>427.65846624853941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130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36</v>
      </c>
      <c r="B95" s="77">
        <f t="shared" ref="B95:Q95" si="0">SUM(B$96:B$101,B$103:B$105)</f>
        <v>1.0000000000000002</v>
      </c>
      <c r="C95" s="77">
        <f t="shared" si="0"/>
        <v>1.0000000000000002</v>
      </c>
      <c r="D95" s="77">
        <f t="shared" si="0"/>
        <v>1</v>
      </c>
      <c r="E95" s="77">
        <f t="shared" si="0"/>
        <v>1.0000000000000002</v>
      </c>
      <c r="F95" s="77">
        <f t="shared" si="0"/>
        <v>1</v>
      </c>
      <c r="G95" s="77">
        <f t="shared" si="0"/>
        <v>0.99999999999999989</v>
      </c>
      <c r="H95" s="77">
        <f t="shared" si="0"/>
        <v>1</v>
      </c>
      <c r="I95" s="77">
        <f t="shared" si="0"/>
        <v>1</v>
      </c>
      <c r="J95" s="77">
        <f t="shared" si="0"/>
        <v>1.0000000000000002</v>
      </c>
      <c r="K95" s="77">
        <f t="shared" si="0"/>
        <v>1</v>
      </c>
      <c r="L95" s="77">
        <f t="shared" si="0"/>
        <v>1</v>
      </c>
      <c r="M95" s="77">
        <f t="shared" si="0"/>
        <v>1</v>
      </c>
      <c r="N95" s="77">
        <f t="shared" si="0"/>
        <v>0.99999999999999978</v>
      </c>
      <c r="O95" s="77">
        <f t="shared" si="0"/>
        <v>0.99999999999999978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84</v>
      </c>
      <c r="B96" s="240">
        <f t="shared" ref="B96:Q96" si="1">IF(B$6=0,0,B$6/B$5)</f>
        <v>3.9056471616669493E-3</v>
      </c>
      <c r="C96" s="240">
        <f t="shared" si="1"/>
        <v>3.8940516095369937E-3</v>
      </c>
      <c r="D96" s="240">
        <f t="shared" si="1"/>
        <v>3.8961653427389692E-3</v>
      </c>
      <c r="E96" s="240">
        <f t="shared" si="1"/>
        <v>3.9193594661050216E-3</v>
      </c>
      <c r="F96" s="240">
        <f t="shared" si="1"/>
        <v>3.907489956449634E-3</v>
      </c>
      <c r="G96" s="240">
        <f t="shared" si="1"/>
        <v>3.9059791935421298E-3</v>
      </c>
      <c r="H96" s="240">
        <f t="shared" si="1"/>
        <v>3.8938695757205354E-3</v>
      </c>
      <c r="I96" s="240">
        <f t="shared" si="1"/>
        <v>3.8949655428212855E-3</v>
      </c>
      <c r="J96" s="240">
        <f t="shared" si="1"/>
        <v>3.8886726317048856E-3</v>
      </c>
      <c r="K96" s="240">
        <f t="shared" si="1"/>
        <v>3.8785940381548469E-3</v>
      </c>
      <c r="L96" s="240">
        <f t="shared" si="1"/>
        <v>3.8580626714730523E-3</v>
      </c>
      <c r="M96" s="240">
        <f t="shared" si="1"/>
        <v>3.8601657705766889E-3</v>
      </c>
      <c r="N96" s="240">
        <f t="shared" si="1"/>
        <v>3.8850229889305704E-3</v>
      </c>
      <c r="O96" s="240">
        <f t="shared" si="1"/>
        <v>3.8681557478868135E-3</v>
      </c>
      <c r="P96" s="240">
        <f t="shared" si="1"/>
        <v>3.8685781268535981E-3</v>
      </c>
      <c r="Q96" s="240">
        <f t="shared" si="1"/>
        <v>3.860989601990451E-3</v>
      </c>
    </row>
    <row r="97" spans="1:17" x14ac:dyDescent="0.25">
      <c r="A97" s="76" t="s">
        <v>83</v>
      </c>
      <c r="B97" s="239">
        <f t="shared" ref="B97:Q97" si="2">IF(B$7=0,0,B$7/B$5)</f>
        <v>1.4264781018271788E-3</v>
      </c>
      <c r="C97" s="239">
        <f t="shared" si="2"/>
        <v>1.4222430031335944E-3</v>
      </c>
      <c r="D97" s="239">
        <f t="shared" si="2"/>
        <v>1.4230150119712893E-3</v>
      </c>
      <c r="E97" s="239">
        <f t="shared" si="2"/>
        <v>1.4314863120409632E-3</v>
      </c>
      <c r="F97" s="239">
        <f t="shared" si="2"/>
        <v>1.4271511545364615E-3</v>
      </c>
      <c r="G97" s="239">
        <f t="shared" si="2"/>
        <v>1.4265993714092607E-3</v>
      </c>
      <c r="H97" s="239">
        <f t="shared" si="2"/>
        <v>1.4221765180564179E-3</v>
      </c>
      <c r="I97" s="239">
        <f t="shared" si="2"/>
        <v>1.4225768033368923E-3</v>
      </c>
      <c r="J97" s="239">
        <f t="shared" si="2"/>
        <v>1.4202784134586686E-3</v>
      </c>
      <c r="K97" s="239">
        <f t="shared" si="2"/>
        <v>1.416597360767209E-3</v>
      </c>
      <c r="L97" s="239">
        <f t="shared" si="2"/>
        <v>1.4090985919947459E-3</v>
      </c>
      <c r="M97" s="239">
        <f t="shared" si="2"/>
        <v>1.4098667168900914E-3</v>
      </c>
      <c r="N97" s="239">
        <f t="shared" si="2"/>
        <v>1.4189454370576895E-3</v>
      </c>
      <c r="O97" s="239">
        <f t="shared" si="2"/>
        <v>1.4127849343314553E-3</v>
      </c>
      <c r="P97" s="239">
        <f t="shared" si="2"/>
        <v>1.412939201811811E-3</v>
      </c>
      <c r="Q97" s="239">
        <f t="shared" si="2"/>
        <v>1.4101676087583746E-3</v>
      </c>
    </row>
    <row r="98" spans="1:17" x14ac:dyDescent="0.25">
      <c r="A98" s="76" t="s">
        <v>82</v>
      </c>
      <c r="B98" s="239">
        <f t="shared" ref="B98:Q98" si="3">IF(B$8=0,0,B$8/B$5)</f>
        <v>4.496726505537741E-2</v>
      </c>
      <c r="C98" s="239">
        <f t="shared" si="3"/>
        <v>4.4833760864008351E-2</v>
      </c>
      <c r="D98" s="239">
        <f t="shared" si="3"/>
        <v>4.4858097112833513E-2</v>
      </c>
      <c r="E98" s="239">
        <f t="shared" si="3"/>
        <v>4.5125140255738216E-2</v>
      </c>
      <c r="F98" s="239">
        <f t="shared" si="3"/>
        <v>4.4988481882706044E-2</v>
      </c>
      <c r="G98" s="239">
        <f t="shared" si="3"/>
        <v>4.4971087870065984E-2</v>
      </c>
      <c r="H98" s="239">
        <f t="shared" si="3"/>
        <v>4.4831665036470722E-2</v>
      </c>
      <c r="I98" s="239">
        <f t="shared" si="3"/>
        <v>4.4844283340447363E-2</v>
      </c>
      <c r="J98" s="239">
        <f t="shared" si="3"/>
        <v>4.4771830558506767E-2</v>
      </c>
      <c r="K98" s="239">
        <f t="shared" si="3"/>
        <v>4.4655791713011955E-2</v>
      </c>
      <c r="L98" s="239">
        <f t="shared" si="3"/>
        <v>4.4419405944069262E-2</v>
      </c>
      <c r="M98" s="239">
        <f t="shared" si="3"/>
        <v>4.4443619758301953E-2</v>
      </c>
      <c r="N98" s="239">
        <f t="shared" si="3"/>
        <v>4.4729810773514206E-2</v>
      </c>
      <c r="O98" s="239">
        <f t="shared" si="3"/>
        <v>4.4535611536519186E-2</v>
      </c>
      <c r="P98" s="239">
        <f t="shared" si="3"/>
        <v>4.454047455311208E-2</v>
      </c>
      <c r="Q98" s="239">
        <f t="shared" si="3"/>
        <v>4.4453104856164112E-2</v>
      </c>
    </row>
    <row r="99" spans="1:17" x14ac:dyDescent="0.25">
      <c r="A99" s="76" t="s">
        <v>81</v>
      </c>
      <c r="B99" s="239">
        <f t="shared" ref="B99:Q99" si="4">IF(B$9=0,0,B$9/B$5)</f>
        <v>1.5736528294944568E-2</v>
      </c>
      <c r="C99" s="239">
        <f t="shared" si="4"/>
        <v>1.5689807808777895E-2</v>
      </c>
      <c r="D99" s="239">
        <f t="shared" si="4"/>
        <v>1.5698324405634703E-2</v>
      </c>
      <c r="E99" s="239">
        <f t="shared" si="4"/>
        <v>1.5791777542469149E-2</v>
      </c>
      <c r="F99" s="239">
        <f t="shared" si="4"/>
        <v>1.5743953234023583E-2</v>
      </c>
      <c r="G99" s="239">
        <f t="shared" si="4"/>
        <v>1.5737866108828491E-2</v>
      </c>
      <c r="H99" s="239">
        <f t="shared" si="4"/>
        <v>1.5689074363030044E-2</v>
      </c>
      <c r="I99" s="239">
        <f t="shared" si="4"/>
        <v>1.5693490204138419E-2</v>
      </c>
      <c r="J99" s="239">
        <f t="shared" si="4"/>
        <v>1.5668134976248721E-2</v>
      </c>
      <c r="K99" s="239">
        <f t="shared" si="4"/>
        <v>1.5627526578713465E-2</v>
      </c>
      <c r="L99" s="239">
        <f t="shared" si="4"/>
        <v>1.5544802149355625E-2</v>
      </c>
      <c r="M99" s="239">
        <f t="shared" si="4"/>
        <v>1.5553275899589979E-2</v>
      </c>
      <c r="N99" s="239">
        <f t="shared" si="4"/>
        <v>1.5653429933932522E-2</v>
      </c>
      <c r="O99" s="239">
        <f t="shared" si="4"/>
        <v>1.558546890085512E-2</v>
      </c>
      <c r="P99" s="239">
        <f t="shared" si="4"/>
        <v>1.5587170738805873E-2</v>
      </c>
      <c r="Q99" s="239">
        <f t="shared" si="4"/>
        <v>1.5556595258921805E-2</v>
      </c>
    </row>
    <row r="100" spans="1:17" x14ac:dyDescent="0.25">
      <c r="A100" s="129" t="s">
        <v>80</v>
      </c>
      <c r="B100" s="238">
        <f t="shared" ref="B100:Q100" si="5">IF(B$10=0,0,B$10/B$5)</f>
        <v>1.5702574967754391E-2</v>
      </c>
      <c r="C100" s="238">
        <f t="shared" si="5"/>
        <v>1.5683959566488062E-2</v>
      </c>
      <c r="D100" s="238">
        <f t="shared" si="5"/>
        <v>1.5697693682334177E-2</v>
      </c>
      <c r="E100" s="238">
        <f t="shared" si="5"/>
        <v>1.5705325355145187E-2</v>
      </c>
      <c r="F100" s="238">
        <f t="shared" si="5"/>
        <v>1.5749490144938691E-2</v>
      </c>
      <c r="G100" s="238">
        <f t="shared" si="5"/>
        <v>1.5702919495448549E-2</v>
      </c>
      <c r="H100" s="238">
        <f t="shared" si="5"/>
        <v>1.5731023296923052E-2</v>
      </c>
      <c r="I100" s="238">
        <f t="shared" si="5"/>
        <v>1.573427410451193E-2</v>
      </c>
      <c r="J100" s="238">
        <f t="shared" si="5"/>
        <v>1.5709629013756707E-2</v>
      </c>
      <c r="K100" s="238">
        <f t="shared" si="5"/>
        <v>1.565770754120098E-2</v>
      </c>
      <c r="L100" s="238">
        <f t="shared" si="5"/>
        <v>1.5566308285789292E-2</v>
      </c>
      <c r="M100" s="238">
        <f t="shared" si="5"/>
        <v>1.5595056646277148E-2</v>
      </c>
      <c r="N100" s="238">
        <f t="shared" si="5"/>
        <v>1.5654527418208469E-2</v>
      </c>
      <c r="O100" s="238">
        <f t="shared" si="5"/>
        <v>1.5649447734863646E-2</v>
      </c>
      <c r="P100" s="238">
        <f t="shared" si="5"/>
        <v>1.5618829357649229E-2</v>
      </c>
      <c r="Q100" s="238">
        <f t="shared" si="5"/>
        <v>1.5599069223329352E-2</v>
      </c>
    </row>
    <row r="101" spans="1:17" x14ac:dyDescent="0.25">
      <c r="A101" s="127" t="s">
        <v>242</v>
      </c>
      <c r="B101" s="236">
        <f t="shared" ref="B101:Q101" si="6">IF(B$15=0,0,B$15/B$5)</f>
        <v>2.7038320437998028E-2</v>
      </c>
      <c r="C101" s="236">
        <f t="shared" si="6"/>
        <v>2.8481661177078815E-2</v>
      </c>
      <c r="D101" s="236">
        <f t="shared" si="6"/>
        <v>2.8413171530918841E-2</v>
      </c>
      <c r="E101" s="236">
        <f t="shared" si="6"/>
        <v>2.7897817028727186E-2</v>
      </c>
      <c r="F101" s="236">
        <f t="shared" si="6"/>
        <v>2.993650678681203E-2</v>
      </c>
      <c r="G101" s="236">
        <f t="shared" si="6"/>
        <v>2.9160662615820895E-2</v>
      </c>
      <c r="H101" s="236">
        <f t="shared" si="6"/>
        <v>2.9578996796895209E-2</v>
      </c>
      <c r="I101" s="236">
        <f t="shared" si="6"/>
        <v>2.8512948407211917E-2</v>
      </c>
      <c r="J101" s="236">
        <f t="shared" si="6"/>
        <v>2.8558675665188469E-2</v>
      </c>
      <c r="K101" s="236">
        <f t="shared" si="6"/>
        <v>2.7936631740069304E-2</v>
      </c>
      <c r="L101" s="236">
        <f t="shared" si="6"/>
        <v>2.7603524212829224E-2</v>
      </c>
      <c r="M101" s="236">
        <f t="shared" si="6"/>
        <v>2.77487336276197E-2</v>
      </c>
      <c r="N101" s="236">
        <f t="shared" si="6"/>
        <v>2.7164498465292005E-2</v>
      </c>
      <c r="O101" s="236">
        <f t="shared" si="6"/>
        <v>2.6270528696105775E-2</v>
      </c>
      <c r="P101" s="236">
        <f t="shared" si="6"/>
        <v>2.6916107322036163E-2</v>
      </c>
      <c r="Q101" s="236">
        <f t="shared" si="6"/>
        <v>2.6262297019654962E-2</v>
      </c>
    </row>
    <row r="102" spans="1:17" x14ac:dyDescent="0.25">
      <c r="A102" s="127" t="s">
        <v>241</v>
      </c>
      <c r="B102" s="237">
        <f t="shared" ref="B102:Q102" si="7">IF(B$16=0,0,B$16/B$5)</f>
        <v>0.8308440490975606</v>
      </c>
      <c r="C102" s="237">
        <f t="shared" si="7"/>
        <v>0.82639226216952977</v>
      </c>
      <c r="D102" s="237">
        <f t="shared" si="7"/>
        <v>0.82656422299523147</v>
      </c>
      <c r="E102" s="237">
        <f t="shared" si="7"/>
        <v>0.8278306196588141</v>
      </c>
      <c r="F102" s="237">
        <f t="shared" si="7"/>
        <v>0.82139586465193293</v>
      </c>
      <c r="G102" s="237">
        <f t="shared" si="7"/>
        <v>0.82397635685812642</v>
      </c>
      <c r="H102" s="237">
        <f t="shared" si="7"/>
        <v>0.82280048597810529</v>
      </c>
      <c r="I102" s="237">
        <f t="shared" si="7"/>
        <v>0.82622534044041052</v>
      </c>
      <c r="J102" s="237">
        <f t="shared" si="7"/>
        <v>0.82620854427505397</v>
      </c>
      <c r="K102" s="237">
        <f t="shared" si="7"/>
        <v>0.82844199971115762</v>
      </c>
      <c r="L102" s="237">
        <f t="shared" si="7"/>
        <v>0.82995750756514453</v>
      </c>
      <c r="M102" s="237">
        <f t="shared" si="7"/>
        <v>0.82942372459023661</v>
      </c>
      <c r="N102" s="237">
        <f t="shared" si="7"/>
        <v>0.83083286058437933</v>
      </c>
      <c r="O102" s="237">
        <f t="shared" si="7"/>
        <v>0.83401341742963675</v>
      </c>
      <c r="P102" s="237">
        <f t="shared" si="7"/>
        <v>0.83194967730919289</v>
      </c>
      <c r="Q102" s="237">
        <f t="shared" si="7"/>
        <v>0.83421157352650921</v>
      </c>
    </row>
    <row r="103" spans="1:17" x14ac:dyDescent="0.25">
      <c r="A103" s="142" t="s">
        <v>250</v>
      </c>
      <c r="B103" s="235">
        <f t="shared" ref="B103:Q103" si="8">IF(B$17=0,0,B$17/B$5)</f>
        <v>0.60889147625360873</v>
      </c>
      <c r="C103" s="235">
        <f t="shared" si="8"/>
        <v>0.59360694783247614</v>
      </c>
      <c r="D103" s="235">
        <f t="shared" si="8"/>
        <v>0.5948470846146483</v>
      </c>
      <c r="E103" s="235">
        <f t="shared" si="8"/>
        <v>0.59915863334333663</v>
      </c>
      <c r="F103" s="235">
        <f t="shared" si="8"/>
        <v>0.5803169214707885</v>
      </c>
      <c r="G103" s="235">
        <f t="shared" si="8"/>
        <v>0.58648717692157259</v>
      </c>
      <c r="H103" s="235">
        <f t="shared" si="8"/>
        <v>0.58429757287875117</v>
      </c>
      <c r="I103" s="235">
        <f t="shared" si="8"/>
        <v>0.59549634406383145</v>
      </c>
      <c r="J103" s="235">
        <f t="shared" si="8"/>
        <v>0.59575923545266374</v>
      </c>
      <c r="K103" s="235">
        <f t="shared" si="8"/>
        <v>0.60541072358465731</v>
      </c>
      <c r="L103" s="235">
        <f t="shared" si="8"/>
        <v>0.61164496138401236</v>
      </c>
      <c r="M103" s="235">
        <f t="shared" si="8"/>
        <v>0.61017584866737473</v>
      </c>
      <c r="N103" s="235">
        <f t="shared" si="8"/>
        <v>0.61225710526900423</v>
      </c>
      <c r="O103" s="235">
        <f t="shared" si="8"/>
        <v>0.62299124488597291</v>
      </c>
      <c r="P103" s="235">
        <f t="shared" si="8"/>
        <v>0.6172212665625203</v>
      </c>
      <c r="Q103" s="235">
        <f t="shared" si="8"/>
        <v>0.62492156279498767</v>
      </c>
    </row>
    <row r="104" spans="1:17" x14ac:dyDescent="0.25">
      <c r="A104" s="142" t="s">
        <v>249</v>
      </c>
      <c r="B104" s="235">
        <f t="shared" ref="B104:Q104" si="9">IF(B$28=0,0,B$28/B$5)</f>
        <v>0.22195257284395184</v>
      </c>
      <c r="C104" s="235">
        <f t="shared" si="9"/>
        <v>0.23278531433705346</v>
      </c>
      <c r="D104" s="235">
        <f t="shared" si="9"/>
        <v>0.23171713838058319</v>
      </c>
      <c r="E104" s="235">
        <f t="shared" si="9"/>
        <v>0.22867198631547755</v>
      </c>
      <c r="F104" s="235">
        <f t="shared" si="9"/>
        <v>0.24107894318114423</v>
      </c>
      <c r="G104" s="235">
        <f t="shared" si="9"/>
        <v>0.23748917993655372</v>
      </c>
      <c r="H104" s="235">
        <f t="shared" si="9"/>
        <v>0.23850291309935417</v>
      </c>
      <c r="I104" s="235">
        <f t="shared" si="9"/>
        <v>0.23072899637657895</v>
      </c>
      <c r="J104" s="235">
        <f t="shared" si="9"/>
        <v>0.23044930882239045</v>
      </c>
      <c r="K104" s="235">
        <f t="shared" si="9"/>
        <v>0.2230312761265002</v>
      </c>
      <c r="L104" s="235">
        <f t="shared" si="9"/>
        <v>0.21831254618113205</v>
      </c>
      <c r="M104" s="235">
        <f t="shared" si="9"/>
        <v>0.21924787592286205</v>
      </c>
      <c r="N104" s="235">
        <f t="shared" si="9"/>
        <v>0.21857575531537513</v>
      </c>
      <c r="O104" s="235">
        <f t="shared" si="9"/>
        <v>0.21102217254366376</v>
      </c>
      <c r="P104" s="235">
        <f t="shared" si="9"/>
        <v>0.21472841074667254</v>
      </c>
      <c r="Q104" s="235">
        <f t="shared" si="9"/>
        <v>0.20929001073152159</v>
      </c>
    </row>
    <row r="105" spans="1:17" x14ac:dyDescent="0.25">
      <c r="A105" s="72" t="s">
        <v>240</v>
      </c>
      <c r="B105" s="277">
        <f t="shared" ref="B105:Q105" si="10">IF(B$29=0,0,B$29/B$5)</f>
        <v>6.0379136882871123E-2</v>
      </c>
      <c r="C105" s="277">
        <f t="shared" si="10"/>
        <v>6.3602253801446865E-2</v>
      </c>
      <c r="D105" s="277">
        <f t="shared" si="10"/>
        <v>6.3449309918337096E-2</v>
      </c>
      <c r="E105" s="277">
        <f t="shared" si="10"/>
        <v>6.2298474380960166E-2</v>
      </c>
      <c r="F105" s="277">
        <f t="shared" si="10"/>
        <v>6.685106218860086E-2</v>
      </c>
      <c r="G105" s="277">
        <f t="shared" si="10"/>
        <v>6.5118528486758268E-2</v>
      </c>
      <c r="H105" s="277">
        <f t="shared" si="10"/>
        <v>6.6052708434798713E-2</v>
      </c>
      <c r="I105" s="277">
        <f t="shared" si="10"/>
        <v>6.367212115712173E-2</v>
      </c>
      <c r="J105" s="277">
        <f t="shared" si="10"/>
        <v>6.37742344660817E-2</v>
      </c>
      <c r="K105" s="277">
        <f t="shared" si="10"/>
        <v>6.2385151316924771E-2</v>
      </c>
      <c r="L105" s="277">
        <f t="shared" si="10"/>
        <v>6.1641290579344421E-2</v>
      </c>
      <c r="M105" s="277">
        <f t="shared" si="10"/>
        <v>6.1965556990507834E-2</v>
      </c>
      <c r="N105" s="277">
        <f t="shared" si="10"/>
        <v>6.0660904398685003E-2</v>
      </c>
      <c r="O105" s="277">
        <f t="shared" si="10"/>
        <v>5.8664585019801228E-2</v>
      </c>
      <c r="P105" s="277">
        <f t="shared" si="10"/>
        <v>6.0106223390538477E-2</v>
      </c>
      <c r="Q105" s="277">
        <f t="shared" si="10"/>
        <v>5.8646202904671756E-2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35</v>
      </c>
      <c r="B107" s="77">
        <f t="shared" ref="B107:Q107" si="11">SUM(B$108:B$112,B$114:B$115,B$117:B$118,B$120:B$121)</f>
        <v>1.0000000000000004</v>
      </c>
      <c r="C107" s="77">
        <f t="shared" si="11"/>
        <v>1.0000000000000002</v>
      </c>
      <c r="D107" s="77">
        <f t="shared" si="11"/>
        <v>1.0000000000000004</v>
      </c>
      <c r="E107" s="77">
        <f t="shared" si="11"/>
        <v>0.99999999999999967</v>
      </c>
      <c r="F107" s="77">
        <f t="shared" si="11"/>
        <v>0.99999999999999978</v>
      </c>
      <c r="G107" s="77">
        <f t="shared" si="11"/>
        <v>1.0000000000000002</v>
      </c>
      <c r="H107" s="77">
        <f t="shared" si="11"/>
        <v>1</v>
      </c>
      <c r="I107" s="77">
        <f t="shared" si="11"/>
        <v>0.99999999999999978</v>
      </c>
      <c r="J107" s="77">
        <f t="shared" si="11"/>
        <v>1</v>
      </c>
      <c r="K107" s="77">
        <f t="shared" si="11"/>
        <v>0.99999999999999989</v>
      </c>
      <c r="L107" s="77">
        <f t="shared" si="11"/>
        <v>0.99999999999999989</v>
      </c>
      <c r="M107" s="77">
        <f t="shared" si="11"/>
        <v>1.0000000000000002</v>
      </c>
      <c r="N107" s="77">
        <f t="shared" si="11"/>
        <v>0.99999999999999967</v>
      </c>
      <c r="O107" s="77">
        <f t="shared" si="11"/>
        <v>0.99999999999999978</v>
      </c>
      <c r="P107" s="77">
        <f t="shared" si="11"/>
        <v>1</v>
      </c>
      <c r="Q107" s="77">
        <f t="shared" si="11"/>
        <v>0.99999999999999978</v>
      </c>
    </row>
    <row r="108" spans="1:17" x14ac:dyDescent="0.25">
      <c r="A108" s="132" t="s">
        <v>84</v>
      </c>
      <c r="B108" s="203">
        <f t="shared" ref="B108:Q108" si="12">IF(B$32=0,0,B$32/B$31)</f>
        <v>3.4307448693433051E-3</v>
      </c>
      <c r="C108" s="203">
        <f t="shared" si="12"/>
        <v>3.4261008892028711E-3</v>
      </c>
      <c r="D108" s="203">
        <f t="shared" si="12"/>
        <v>3.4361128105932092E-3</v>
      </c>
      <c r="E108" s="203">
        <f t="shared" si="12"/>
        <v>3.4406830038512851E-3</v>
      </c>
      <c r="F108" s="203">
        <f t="shared" si="12"/>
        <v>3.449859833158056E-3</v>
      </c>
      <c r="G108" s="203">
        <f t="shared" si="12"/>
        <v>3.4449205286767441E-3</v>
      </c>
      <c r="H108" s="203">
        <f t="shared" si="12"/>
        <v>3.4524117499494058E-3</v>
      </c>
      <c r="I108" s="203">
        <f t="shared" si="12"/>
        <v>3.4357655920491752E-3</v>
      </c>
      <c r="J108" s="203">
        <f t="shared" si="12"/>
        <v>3.4522549036160167E-3</v>
      </c>
      <c r="K108" s="203">
        <f t="shared" si="12"/>
        <v>3.4614983877350514E-3</v>
      </c>
      <c r="L108" s="203">
        <f t="shared" si="12"/>
        <v>3.4280906253486283E-3</v>
      </c>
      <c r="M108" s="203">
        <f t="shared" si="12"/>
        <v>3.4462087800224269E-3</v>
      </c>
      <c r="N108" s="203">
        <f t="shared" si="12"/>
        <v>3.4391646395826375E-3</v>
      </c>
      <c r="O108" s="203">
        <f t="shared" si="12"/>
        <v>3.4339928844757377E-3</v>
      </c>
      <c r="P108" s="203">
        <f t="shared" si="12"/>
        <v>3.4420700933897562E-3</v>
      </c>
      <c r="Q108" s="203">
        <f t="shared" si="12"/>
        <v>3.4391647712241065E-3</v>
      </c>
    </row>
    <row r="109" spans="1:17" x14ac:dyDescent="0.25">
      <c r="A109" s="76" t="s">
        <v>83</v>
      </c>
      <c r="B109" s="202">
        <f t="shared" ref="B109:Q109" si="13">IF(B$33=0,0,B$33/B$31)</f>
        <v>1.2704872679837268E-3</v>
      </c>
      <c r="C109" s="202">
        <f t="shared" si="13"/>
        <v>1.2687674905400835E-3</v>
      </c>
      <c r="D109" s="202">
        <f t="shared" si="13"/>
        <v>1.2708813049887345E-3</v>
      </c>
      <c r="E109" s="202">
        <f t="shared" si="13"/>
        <v>1.2741675980113905E-3</v>
      </c>
      <c r="F109" s="202">
        <f t="shared" si="13"/>
        <v>1.2775659984284246E-3</v>
      </c>
      <c r="G109" s="202">
        <f t="shared" si="13"/>
        <v>1.2757368552845318E-3</v>
      </c>
      <c r="H109" s="202">
        <f t="shared" si="13"/>
        <v>1.2785110345403584E-3</v>
      </c>
      <c r="I109" s="202">
        <f t="shared" si="13"/>
        <v>1.2723465622527011E-3</v>
      </c>
      <c r="J109" s="202">
        <f t="shared" si="13"/>
        <v>1.2784529505739939E-3</v>
      </c>
      <c r="K109" s="202">
        <f t="shared" si="13"/>
        <v>1.2818760348697633E-3</v>
      </c>
      <c r="L109" s="202">
        <f t="shared" si="13"/>
        <v>1.2695043376494154E-3</v>
      </c>
      <c r="M109" s="202">
        <f t="shared" si="13"/>
        <v>1.2762139257152941E-3</v>
      </c>
      <c r="N109" s="202">
        <f t="shared" si="13"/>
        <v>1.2736053112355019E-3</v>
      </c>
      <c r="O109" s="202">
        <f t="shared" si="13"/>
        <v>1.2716900860390266E-3</v>
      </c>
      <c r="P109" s="202">
        <f t="shared" si="13"/>
        <v>1.2746812706000835E-3</v>
      </c>
      <c r="Q109" s="202">
        <f t="shared" si="13"/>
        <v>1.2736053599855016E-3</v>
      </c>
    </row>
    <row r="110" spans="1:17" x14ac:dyDescent="0.25">
      <c r="A110" s="76" t="s">
        <v>82</v>
      </c>
      <c r="B110" s="202">
        <f t="shared" ref="B110:Q110" si="14">IF(B$34=0,0,B$34/B$31)</f>
        <v>2.4666490598280279E-2</v>
      </c>
      <c r="C110" s="202">
        <f t="shared" si="14"/>
        <v>2.4803778715185881E-2</v>
      </c>
      <c r="D110" s="202">
        <f t="shared" si="14"/>
        <v>2.4854370509818154E-2</v>
      </c>
      <c r="E110" s="202">
        <f t="shared" si="14"/>
        <v>2.4782366753268472E-2</v>
      </c>
      <c r="F110" s="202">
        <f t="shared" si="14"/>
        <v>2.4975785205195583E-2</v>
      </c>
      <c r="G110" s="202">
        <f t="shared" si="14"/>
        <v>2.4940026358820831E-2</v>
      </c>
      <c r="H110" s="202">
        <f t="shared" si="14"/>
        <v>2.4994260195115369E-2</v>
      </c>
      <c r="I110" s="202">
        <f t="shared" si="14"/>
        <v>2.4873747802057557E-2</v>
      </c>
      <c r="J110" s="202">
        <f t="shared" si="14"/>
        <v>2.4993124682218509E-2</v>
      </c>
      <c r="K110" s="202">
        <f t="shared" si="14"/>
        <v>2.5060044292019967E-2</v>
      </c>
      <c r="L110" s="202">
        <f t="shared" si="14"/>
        <v>2.4818183712778476E-2</v>
      </c>
      <c r="M110" s="202">
        <f t="shared" si="14"/>
        <v>2.4949352850462864E-2</v>
      </c>
      <c r="N110" s="202">
        <f t="shared" si="14"/>
        <v>2.4898355723887315E-2</v>
      </c>
      <c r="O110" s="202">
        <f t="shared" si="14"/>
        <v>2.486091401583811E-2</v>
      </c>
      <c r="P110" s="202">
        <f t="shared" si="14"/>
        <v>2.4919390198828228E-2</v>
      </c>
      <c r="Q110" s="202">
        <f t="shared" si="14"/>
        <v>2.483876013033046E-2</v>
      </c>
    </row>
    <row r="111" spans="1:17" x14ac:dyDescent="0.25">
      <c r="A111" s="76" t="s">
        <v>81</v>
      </c>
      <c r="B111" s="202">
        <f t="shared" ref="B111:Q111" si="15">IF(B$35=0,0,B$35/B$31)</f>
        <v>1.3835118561891974E-2</v>
      </c>
      <c r="C111" s="202">
        <f t="shared" si="15"/>
        <v>1.3816390845816057E-2</v>
      </c>
      <c r="D111" s="202">
        <f t="shared" si="15"/>
        <v>1.3856765786169513E-2</v>
      </c>
      <c r="E111" s="202">
        <f t="shared" si="15"/>
        <v>1.3875195942880156E-2</v>
      </c>
      <c r="F111" s="202">
        <f t="shared" si="15"/>
        <v>1.3912203218651654E-2</v>
      </c>
      <c r="G111" s="202">
        <f t="shared" si="15"/>
        <v>1.3892284552089502E-2</v>
      </c>
      <c r="H111" s="202">
        <f t="shared" si="15"/>
        <v>1.3922494299076747E-2</v>
      </c>
      <c r="I111" s="202">
        <f t="shared" si="15"/>
        <v>1.385536556263015E-2</v>
      </c>
      <c r="J111" s="202">
        <f t="shared" si="15"/>
        <v>1.3921861786983583E-2</v>
      </c>
      <c r="K111" s="202">
        <f t="shared" si="15"/>
        <v>1.3959137860717473E-2</v>
      </c>
      <c r="L111" s="202">
        <f t="shared" si="15"/>
        <v>1.3824414827934168E-2</v>
      </c>
      <c r="M111" s="202">
        <f t="shared" si="15"/>
        <v>1.3897479665915754E-2</v>
      </c>
      <c r="N111" s="202">
        <f t="shared" si="15"/>
        <v>1.3869072855773159E-2</v>
      </c>
      <c r="O111" s="202">
        <f t="shared" si="15"/>
        <v>1.3848216788708421E-2</v>
      </c>
      <c r="P111" s="202">
        <f t="shared" si="15"/>
        <v>1.3880789640153367E-2</v>
      </c>
      <c r="Q111" s="202">
        <f t="shared" si="15"/>
        <v>1.3841134670898099E-2</v>
      </c>
    </row>
    <row r="112" spans="1:17" x14ac:dyDescent="0.25">
      <c r="A112" s="129" t="s">
        <v>80</v>
      </c>
      <c r="B112" s="201">
        <f t="shared" ref="B112:Q112" si="16">IF(B$36=0,0,B$36/B$31)</f>
        <v>1.3265725383367479E-2</v>
      </c>
      <c r="C112" s="201">
        <f t="shared" si="16"/>
        <v>1.3288723462544722E-2</v>
      </c>
      <c r="D112" s="201">
        <f t="shared" si="16"/>
        <v>1.3327049507572427E-2</v>
      </c>
      <c r="E112" s="201">
        <f t="shared" si="16"/>
        <v>1.3309556242495978E-2</v>
      </c>
      <c r="F112" s="201">
        <f t="shared" si="16"/>
        <v>1.3453063056889083E-2</v>
      </c>
      <c r="G112" s="201">
        <f t="shared" si="16"/>
        <v>1.3398302998824715E-2</v>
      </c>
      <c r="H112" s="201">
        <f t="shared" si="16"/>
        <v>1.3474389682978406E-2</v>
      </c>
      <c r="I112" s="201">
        <f t="shared" si="16"/>
        <v>1.3394350737078224E-2</v>
      </c>
      <c r="J112" s="201">
        <f t="shared" si="16"/>
        <v>1.3496473577860867E-2</v>
      </c>
      <c r="K112" s="201">
        <f t="shared" si="16"/>
        <v>1.3507285858158019E-2</v>
      </c>
      <c r="L112" s="201">
        <f t="shared" si="16"/>
        <v>1.334024647468417E-2</v>
      </c>
      <c r="M112" s="201">
        <f t="shared" si="16"/>
        <v>1.3480107127341314E-2</v>
      </c>
      <c r="N112" s="201">
        <f t="shared" si="16"/>
        <v>1.343319788240643E-2</v>
      </c>
      <c r="O112" s="201">
        <f t="shared" si="16"/>
        <v>1.3350383055489518E-2</v>
      </c>
      <c r="P112" s="201">
        <f t="shared" si="16"/>
        <v>1.3423925725511239E-2</v>
      </c>
      <c r="Q112" s="201">
        <f t="shared" si="16"/>
        <v>1.3376326978450185E-2</v>
      </c>
    </row>
    <row r="113" spans="1:17" x14ac:dyDescent="0.25">
      <c r="A113" s="127" t="s">
        <v>239</v>
      </c>
      <c r="B113" s="200">
        <f t="shared" ref="B113:Q113" si="17">IF(B$41=0,0,B$41/B$31)</f>
        <v>6.7347324305061476E-2</v>
      </c>
      <c r="C113" s="200">
        <f t="shared" si="17"/>
        <v>6.9130445221430803E-2</v>
      </c>
      <c r="D113" s="200">
        <f t="shared" si="17"/>
        <v>7.0002390144145429E-2</v>
      </c>
      <c r="E113" s="200">
        <f t="shared" si="17"/>
        <v>6.8205356151511395E-2</v>
      </c>
      <c r="F113" s="200">
        <f t="shared" si="17"/>
        <v>7.2043634968366313E-2</v>
      </c>
      <c r="G113" s="200">
        <f t="shared" si="17"/>
        <v>7.0071070664204191E-2</v>
      </c>
      <c r="H113" s="200">
        <f t="shared" si="17"/>
        <v>6.9104448560859538E-2</v>
      </c>
      <c r="I113" s="200">
        <f t="shared" si="17"/>
        <v>6.7802050431495509E-2</v>
      </c>
      <c r="J113" s="200">
        <f t="shared" si="17"/>
        <v>6.9579271362734438E-2</v>
      </c>
      <c r="K113" s="200">
        <f t="shared" si="17"/>
        <v>6.7676414799038465E-2</v>
      </c>
      <c r="L113" s="200">
        <f t="shared" si="17"/>
        <v>6.6117463342910895E-2</v>
      </c>
      <c r="M113" s="200">
        <f t="shared" si="17"/>
        <v>6.8475949527975255E-2</v>
      </c>
      <c r="N113" s="200">
        <f t="shared" si="17"/>
        <v>6.7341440956249637E-2</v>
      </c>
      <c r="O113" s="200">
        <f t="shared" si="17"/>
        <v>6.4098014870820438E-2</v>
      </c>
      <c r="P113" s="200">
        <f t="shared" si="17"/>
        <v>6.4948509857249301E-2</v>
      </c>
      <c r="Q113" s="200">
        <f t="shared" si="17"/>
        <v>6.3479752620448804E-2</v>
      </c>
    </row>
    <row r="114" spans="1:17" x14ac:dyDescent="0.25">
      <c r="A114" s="142" t="s">
        <v>248</v>
      </c>
      <c r="B114" s="199">
        <f t="shared" ref="B114:Q114" si="18">IF(B$42=0,0,B$42/B$31)</f>
        <v>2.2008291131749416E-2</v>
      </c>
      <c r="C114" s="199">
        <f t="shared" si="18"/>
        <v>2.1505886093332361E-2</v>
      </c>
      <c r="D114" s="199">
        <f t="shared" si="18"/>
        <v>2.149533121990441E-2</v>
      </c>
      <c r="E114" s="199">
        <f t="shared" si="18"/>
        <v>2.1808575578897461E-2</v>
      </c>
      <c r="F114" s="199">
        <f t="shared" si="18"/>
        <v>2.124515629452731E-2</v>
      </c>
      <c r="G114" s="199">
        <f t="shared" si="18"/>
        <v>2.152829726155122E-2</v>
      </c>
      <c r="H114" s="199">
        <f t="shared" si="18"/>
        <v>2.1534903770575004E-2</v>
      </c>
      <c r="I114" s="199">
        <f t="shared" si="18"/>
        <v>2.1724372097584033E-2</v>
      </c>
      <c r="J114" s="199">
        <f t="shared" si="18"/>
        <v>2.151419544527618E-2</v>
      </c>
      <c r="K114" s="199">
        <f t="shared" si="18"/>
        <v>2.174045291220705E-2</v>
      </c>
      <c r="L114" s="199">
        <f t="shared" si="18"/>
        <v>2.1827933960138695E-2</v>
      </c>
      <c r="M114" s="199">
        <f t="shared" si="18"/>
        <v>2.1655613165617888E-2</v>
      </c>
      <c r="N114" s="199">
        <f t="shared" si="18"/>
        <v>2.1889219415272949E-2</v>
      </c>
      <c r="O114" s="199">
        <f t="shared" si="18"/>
        <v>2.2188664889010713E-2</v>
      </c>
      <c r="P114" s="199">
        <f t="shared" si="18"/>
        <v>2.2045718214283187E-2</v>
      </c>
      <c r="Q114" s="199">
        <f t="shared" si="18"/>
        <v>2.2140900094289283E-2</v>
      </c>
    </row>
    <row r="115" spans="1:17" x14ac:dyDescent="0.25">
      <c r="A115" s="142" t="s">
        <v>247</v>
      </c>
      <c r="B115" s="199">
        <f t="shared" ref="B115:Q115" si="19">IF(B$53=0,0,B$53/B$31)</f>
        <v>4.533903317331206E-2</v>
      </c>
      <c r="C115" s="199">
        <f t="shared" si="19"/>
        <v>4.7624559128098438E-2</v>
      </c>
      <c r="D115" s="199">
        <f t="shared" si="19"/>
        <v>4.8507058924241016E-2</v>
      </c>
      <c r="E115" s="199">
        <f t="shared" si="19"/>
        <v>4.6396780572613941E-2</v>
      </c>
      <c r="F115" s="199">
        <f t="shared" si="19"/>
        <v>5.0798478673838979E-2</v>
      </c>
      <c r="G115" s="199">
        <f t="shared" si="19"/>
        <v>4.8542773402652957E-2</v>
      </c>
      <c r="H115" s="199">
        <f t="shared" si="19"/>
        <v>4.7569544790284524E-2</v>
      </c>
      <c r="I115" s="199">
        <f t="shared" si="19"/>
        <v>4.6077678333911472E-2</v>
      </c>
      <c r="J115" s="199">
        <f t="shared" si="19"/>
        <v>4.8065075917458226E-2</v>
      </c>
      <c r="K115" s="199">
        <f t="shared" si="19"/>
        <v>4.5935961886831411E-2</v>
      </c>
      <c r="L115" s="199">
        <f t="shared" si="19"/>
        <v>4.4289529382772176E-2</v>
      </c>
      <c r="M115" s="199">
        <f t="shared" si="19"/>
        <v>4.6820336362357363E-2</v>
      </c>
      <c r="N115" s="199">
        <f t="shared" si="19"/>
        <v>4.5452221540976681E-2</v>
      </c>
      <c r="O115" s="199">
        <f t="shared" si="19"/>
        <v>4.1909349981809736E-2</v>
      </c>
      <c r="P115" s="199">
        <f t="shared" si="19"/>
        <v>4.2902791642966114E-2</v>
      </c>
      <c r="Q115" s="199">
        <f t="shared" si="19"/>
        <v>4.1338852526159514E-2</v>
      </c>
    </row>
    <row r="116" spans="1:17" x14ac:dyDescent="0.25">
      <c r="A116" s="127" t="s">
        <v>238</v>
      </c>
      <c r="B116" s="200">
        <f t="shared" ref="B116:Q116" si="20">IF(B$54=0,0,B$54/B$31)</f>
        <v>0.77550263305700751</v>
      </c>
      <c r="C116" s="200">
        <f t="shared" si="20"/>
        <v>0.77429408886939766</v>
      </c>
      <c r="D116" s="200">
        <f t="shared" si="20"/>
        <v>0.7729043205072007</v>
      </c>
      <c r="E116" s="200">
        <f t="shared" si="20"/>
        <v>0.77452089089959109</v>
      </c>
      <c r="F116" s="200">
        <f t="shared" si="20"/>
        <v>0.77033266692242863</v>
      </c>
      <c r="G116" s="200">
        <f t="shared" si="20"/>
        <v>0.77249096591710398</v>
      </c>
      <c r="H116" s="200">
        <f t="shared" si="20"/>
        <v>0.77367849033275182</v>
      </c>
      <c r="I116" s="200">
        <f t="shared" si="20"/>
        <v>0.77526677062637317</v>
      </c>
      <c r="J116" s="200">
        <f t="shared" si="20"/>
        <v>0.77304524430785793</v>
      </c>
      <c r="K116" s="200">
        <f t="shared" si="20"/>
        <v>0.77506179289998089</v>
      </c>
      <c r="L116" s="200">
        <f t="shared" si="20"/>
        <v>0.77750640579072339</v>
      </c>
      <c r="M116" s="200">
        <f t="shared" si="20"/>
        <v>0.77428968306900703</v>
      </c>
      <c r="N116" s="200">
        <f t="shared" si="20"/>
        <v>0.77537018135416558</v>
      </c>
      <c r="O116" s="200">
        <f t="shared" si="20"/>
        <v>0.77932148424370773</v>
      </c>
      <c r="P116" s="200">
        <f t="shared" si="20"/>
        <v>0.77825537299488334</v>
      </c>
      <c r="Q116" s="200">
        <f t="shared" si="20"/>
        <v>0.78025222904938318</v>
      </c>
    </row>
    <row r="117" spans="1:17" x14ac:dyDescent="0.25">
      <c r="A117" s="142" t="s">
        <v>246</v>
      </c>
      <c r="B117" s="199">
        <f t="shared" ref="B117:Q117" si="21">IF(B$55=0,0,B$55/B$31)</f>
        <v>0.6805603702234253</v>
      </c>
      <c r="C117" s="199">
        <f t="shared" si="21"/>
        <v>0.66987346408418147</v>
      </c>
      <c r="D117" s="199">
        <f t="shared" si="21"/>
        <v>0.66692371273419526</v>
      </c>
      <c r="E117" s="199">
        <f t="shared" si="21"/>
        <v>0.67356002461991837</v>
      </c>
      <c r="F117" s="199">
        <f t="shared" si="21"/>
        <v>0.65872286167063898</v>
      </c>
      <c r="G117" s="199">
        <f t="shared" si="21"/>
        <v>0.6658590853511247</v>
      </c>
      <c r="H117" s="199">
        <f t="shared" si="21"/>
        <v>0.66866099159838399</v>
      </c>
      <c r="I117" s="199">
        <f t="shared" si="21"/>
        <v>0.67333489973932548</v>
      </c>
      <c r="J117" s="199">
        <f t="shared" si="21"/>
        <v>0.66598535527453551</v>
      </c>
      <c r="K117" s="199">
        <f t="shared" si="21"/>
        <v>0.67317450774745868</v>
      </c>
      <c r="L117" s="199">
        <f t="shared" si="21"/>
        <v>0.68207676960648733</v>
      </c>
      <c r="M117" s="199">
        <f t="shared" si="21"/>
        <v>0.67170221022341658</v>
      </c>
      <c r="N117" s="199">
        <f t="shared" si="21"/>
        <v>0.67621320381781191</v>
      </c>
      <c r="O117" s="199">
        <f t="shared" si="21"/>
        <v>0.68628135267012402</v>
      </c>
      <c r="P117" s="199">
        <f t="shared" si="21"/>
        <v>0.68343056269014946</v>
      </c>
      <c r="Q117" s="199">
        <f t="shared" si="21"/>
        <v>0.68817339943523592</v>
      </c>
    </row>
    <row r="118" spans="1:17" x14ac:dyDescent="0.25">
      <c r="A118" s="142" t="s">
        <v>245</v>
      </c>
      <c r="B118" s="199">
        <f t="shared" ref="B118:Q118" si="22">IF(B$66=0,0,B$66/B$31)</f>
        <v>9.4942262833582217E-2</v>
      </c>
      <c r="C118" s="199">
        <f t="shared" si="22"/>
        <v>0.10442062478521615</v>
      </c>
      <c r="D118" s="199">
        <f t="shared" si="22"/>
        <v>0.10598060777300541</v>
      </c>
      <c r="E118" s="199">
        <f t="shared" si="22"/>
        <v>0.10096086627967253</v>
      </c>
      <c r="F118" s="199">
        <f t="shared" si="22"/>
        <v>0.11160980525178933</v>
      </c>
      <c r="G118" s="199">
        <f t="shared" si="22"/>
        <v>0.1066318805659793</v>
      </c>
      <c r="H118" s="199">
        <f t="shared" si="22"/>
        <v>0.10501749873436787</v>
      </c>
      <c r="I118" s="199">
        <f t="shared" si="22"/>
        <v>0.10193187088704769</v>
      </c>
      <c r="J118" s="199">
        <f t="shared" si="22"/>
        <v>0.10705988903332231</v>
      </c>
      <c r="K118" s="199">
        <f t="shared" si="22"/>
        <v>0.10188728515252252</v>
      </c>
      <c r="L118" s="199">
        <f t="shared" si="22"/>
        <v>9.5429636184236055E-2</v>
      </c>
      <c r="M118" s="199">
        <f t="shared" si="22"/>
        <v>0.10258747284559072</v>
      </c>
      <c r="N118" s="199">
        <f t="shared" si="22"/>
        <v>9.9156977536353733E-2</v>
      </c>
      <c r="O118" s="199">
        <f t="shared" si="22"/>
        <v>9.3040131573583637E-2</v>
      </c>
      <c r="P118" s="199">
        <f t="shared" si="22"/>
        <v>9.482481030473372E-2</v>
      </c>
      <c r="Q118" s="199">
        <f t="shared" si="22"/>
        <v>9.2078829614147067E-2</v>
      </c>
    </row>
    <row r="119" spans="1:17" x14ac:dyDescent="0.25">
      <c r="A119" s="127" t="s">
        <v>237</v>
      </c>
      <c r="B119" s="200">
        <f t="shared" ref="B119:Q119" si="23">IF(B$67=0,0,B$67/B$31)</f>
        <v>0.10068147595706464</v>
      </c>
      <c r="C119" s="200">
        <f t="shared" si="23"/>
        <v>9.997170450588222E-2</v>
      </c>
      <c r="D119" s="200">
        <f t="shared" si="23"/>
        <v>0.10034810942951221</v>
      </c>
      <c r="E119" s="200">
        <f t="shared" si="23"/>
        <v>0.10059178340839015</v>
      </c>
      <c r="F119" s="200">
        <f t="shared" si="23"/>
        <v>0.10055522079688234</v>
      </c>
      <c r="G119" s="200">
        <f t="shared" si="23"/>
        <v>0.10048669212499572</v>
      </c>
      <c r="H119" s="200">
        <f t="shared" si="23"/>
        <v>0.10009499414472842</v>
      </c>
      <c r="I119" s="200">
        <f t="shared" si="23"/>
        <v>0.10009960268606341</v>
      </c>
      <c r="J119" s="200">
        <f t="shared" si="23"/>
        <v>0.10023331642815481</v>
      </c>
      <c r="K119" s="200">
        <f t="shared" si="23"/>
        <v>9.9991949867479932E-2</v>
      </c>
      <c r="L119" s="200">
        <f t="shared" si="23"/>
        <v>9.9695690887970784E-2</v>
      </c>
      <c r="M119" s="200">
        <f t="shared" si="23"/>
        <v>0.10018500505356004</v>
      </c>
      <c r="N119" s="200">
        <f t="shared" si="23"/>
        <v>0.10037498127669926</v>
      </c>
      <c r="O119" s="200">
        <f t="shared" si="23"/>
        <v>9.9815304054920923E-2</v>
      </c>
      <c r="P119" s="200">
        <f t="shared" si="23"/>
        <v>9.9855260219384803E-2</v>
      </c>
      <c r="Q119" s="200">
        <f t="shared" si="23"/>
        <v>9.9499026419279643E-2</v>
      </c>
    </row>
    <row r="120" spans="1:17" x14ac:dyDescent="0.25">
      <c r="A120" s="142" t="s">
        <v>244</v>
      </c>
      <c r="B120" s="199">
        <f t="shared" ref="B120:Q120" si="24">IF(B$68=0,0,B$68/B$31)</f>
        <v>7.9507753534045947E-2</v>
      </c>
      <c r="C120" s="199">
        <f t="shared" si="24"/>
        <v>7.769408671838722E-2</v>
      </c>
      <c r="D120" s="199">
        <f t="shared" si="24"/>
        <v>7.7699336874106614E-2</v>
      </c>
      <c r="E120" s="199">
        <f t="shared" si="24"/>
        <v>7.891767104191523E-2</v>
      </c>
      <c r="F120" s="199">
        <f t="shared" si="24"/>
        <v>7.6747204335082184E-2</v>
      </c>
      <c r="G120" s="199">
        <f t="shared" si="24"/>
        <v>7.7772125703806358E-2</v>
      </c>
      <c r="H120" s="199">
        <f t="shared" si="24"/>
        <v>7.7780636939155906E-2</v>
      </c>
      <c r="I120" s="199">
        <f t="shared" si="24"/>
        <v>7.847523217773103E-2</v>
      </c>
      <c r="J120" s="199">
        <f t="shared" si="24"/>
        <v>7.7631878663399073E-2</v>
      </c>
      <c r="K120" s="199">
        <f t="shared" si="24"/>
        <v>7.841977732593472E-2</v>
      </c>
      <c r="L120" s="199">
        <f t="shared" si="24"/>
        <v>7.882381091948254E-2</v>
      </c>
      <c r="M120" s="199">
        <f t="shared" si="24"/>
        <v>7.8071748710050293E-2</v>
      </c>
      <c r="N120" s="199">
        <f t="shared" si="24"/>
        <v>7.8938595769710046E-2</v>
      </c>
      <c r="O120" s="199">
        <f t="shared" si="24"/>
        <v>8.001807083994171E-2</v>
      </c>
      <c r="P120" s="199">
        <f t="shared" si="24"/>
        <v>7.9519663514228386E-2</v>
      </c>
      <c r="Q120" s="199">
        <f t="shared" si="24"/>
        <v>7.9885167855408737E-2</v>
      </c>
    </row>
    <row r="121" spans="1:17" x14ac:dyDescent="0.25">
      <c r="A121" s="140" t="s">
        <v>243</v>
      </c>
      <c r="B121" s="198">
        <f t="shared" ref="B121:Q121" si="25">IF(B$79=0,0,B$79/B$31)</f>
        <v>2.1173722423018682E-2</v>
      </c>
      <c r="C121" s="198">
        <f t="shared" si="25"/>
        <v>2.2277617787494996E-2</v>
      </c>
      <c r="D121" s="198">
        <f t="shared" si="25"/>
        <v>2.2648772555405615E-2</v>
      </c>
      <c r="E121" s="198">
        <f t="shared" si="25"/>
        <v>2.1674112366474891E-2</v>
      </c>
      <c r="F121" s="198">
        <f t="shared" si="25"/>
        <v>2.3808016461800165E-2</v>
      </c>
      <c r="G121" s="198">
        <f t="shared" si="25"/>
        <v>2.2714566421189377E-2</v>
      </c>
      <c r="H121" s="198">
        <f t="shared" si="25"/>
        <v>2.2314357205572507E-2</v>
      </c>
      <c r="I121" s="198">
        <f t="shared" si="25"/>
        <v>2.1624370508332338E-2</v>
      </c>
      <c r="J121" s="198">
        <f t="shared" si="25"/>
        <v>2.2601437764755723E-2</v>
      </c>
      <c r="K121" s="198">
        <f t="shared" si="25"/>
        <v>2.1572172541545229E-2</v>
      </c>
      <c r="L121" s="198">
        <f t="shared" si="25"/>
        <v>2.0871879968488251E-2</v>
      </c>
      <c r="M121" s="198">
        <f t="shared" si="25"/>
        <v>2.2113256343509732E-2</v>
      </c>
      <c r="N121" s="198">
        <f t="shared" si="25"/>
        <v>2.1436385506989192E-2</v>
      </c>
      <c r="O121" s="198">
        <f t="shared" si="25"/>
        <v>1.9797233214979219E-2</v>
      </c>
      <c r="P121" s="198">
        <f t="shared" si="25"/>
        <v>2.0335596705156382E-2</v>
      </c>
      <c r="Q121" s="198">
        <f t="shared" si="25"/>
        <v>1.9613858563870906E-2</v>
      </c>
    </row>
    <row r="123" spans="1:17" x14ac:dyDescent="0.25">
      <c r="A123" s="78" t="s">
        <v>56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0.99999999999999967</v>
      </c>
      <c r="E123" s="77">
        <f t="shared" si="26"/>
        <v>1</v>
      </c>
      <c r="F123" s="77">
        <f t="shared" si="26"/>
        <v>0.99999999999999967</v>
      </c>
      <c r="G123" s="77">
        <f t="shared" si="26"/>
        <v>1.0000000000000004</v>
      </c>
      <c r="H123" s="77">
        <f t="shared" si="26"/>
        <v>1.0000000000000002</v>
      </c>
      <c r="I123" s="77">
        <f t="shared" si="26"/>
        <v>1</v>
      </c>
      <c r="J123" s="77">
        <f t="shared" si="26"/>
        <v>1</v>
      </c>
      <c r="K123" s="77">
        <f t="shared" si="26"/>
        <v>0.99999999999999978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0.99999999999999978</v>
      </c>
      <c r="P123" s="77">
        <f t="shared" si="26"/>
        <v>0.99999999999999989</v>
      </c>
      <c r="Q123" s="77">
        <f t="shared" si="26"/>
        <v>0.99999999999999989</v>
      </c>
    </row>
    <row r="124" spans="1:17" x14ac:dyDescent="0.25">
      <c r="A124" s="132" t="s">
        <v>84</v>
      </c>
      <c r="B124" s="203">
        <f t="shared" ref="B124:Q124" si="27">IF(B$82=0,0,B$82/B$81)</f>
        <v>2.6765126942279338E-2</v>
      </c>
      <c r="C124" s="203">
        <f t="shared" si="27"/>
        <v>2.6668294057274389E-2</v>
      </c>
      <c r="D124" s="203">
        <f t="shared" si="27"/>
        <v>2.66534758184599E-2</v>
      </c>
      <c r="E124" s="203">
        <f t="shared" si="27"/>
        <v>2.6677043874021266E-2</v>
      </c>
      <c r="F124" s="203">
        <f t="shared" si="27"/>
        <v>2.6652176135770419E-2</v>
      </c>
      <c r="G124" s="203">
        <f t="shared" si="27"/>
        <v>2.6572672430090618E-2</v>
      </c>
      <c r="H124" s="203">
        <f t="shared" si="27"/>
        <v>2.6503788536172815E-2</v>
      </c>
      <c r="I124" s="203">
        <f t="shared" si="27"/>
        <v>2.6569930619352006E-2</v>
      </c>
      <c r="J124" s="203">
        <f t="shared" si="27"/>
        <v>2.6597035108483612E-2</v>
      </c>
      <c r="K124" s="203">
        <f t="shared" si="27"/>
        <v>2.653806840517238E-2</v>
      </c>
      <c r="L124" s="203">
        <f t="shared" si="27"/>
        <v>2.629315957187155E-2</v>
      </c>
      <c r="M124" s="203">
        <f t="shared" si="27"/>
        <v>2.6518280045214625E-2</v>
      </c>
      <c r="N124" s="203">
        <f t="shared" si="27"/>
        <v>2.6625955414848607E-2</v>
      </c>
      <c r="O124" s="203">
        <f t="shared" si="27"/>
        <v>2.6447041239936745E-2</v>
      </c>
      <c r="P124" s="203">
        <f t="shared" si="27"/>
        <v>2.6754956073342693E-2</v>
      </c>
      <c r="Q124" s="203">
        <f t="shared" si="27"/>
        <v>2.6782459412118327E-2</v>
      </c>
    </row>
    <row r="125" spans="1:17" x14ac:dyDescent="0.25">
      <c r="A125" s="76" t="s">
        <v>83</v>
      </c>
      <c r="B125" s="202">
        <f t="shared" ref="B125:Q125" si="28">IF(B$83=0,0,B$83/B$81)</f>
        <v>3.0930073713785109E-3</v>
      </c>
      <c r="C125" s="202">
        <f t="shared" si="28"/>
        <v>3.0818172571766217E-3</v>
      </c>
      <c r="D125" s="202">
        <f t="shared" si="28"/>
        <v>3.0801048452765074E-3</v>
      </c>
      <c r="E125" s="202">
        <f t="shared" si="28"/>
        <v>3.0828283955790172E-3</v>
      </c>
      <c r="F125" s="202">
        <f t="shared" si="28"/>
        <v>3.079954652522044E-3</v>
      </c>
      <c r="G125" s="202">
        <f t="shared" si="28"/>
        <v>3.0707671172546095E-3</v>
      </c>
      <c r="H125" s="202">
        <f t="shared" si="28"/>
        <v>3.0628068190607528E-3</v>
      </c>
      <c r="I125" s="202">
        <f t="shared" si="28"/>
        <v>3.0704502706039769E-3</v>
      </c>
      <c r="J125" s="202">
        <f t="shared" si="28"/>
        <v>3.0735824950414814E-3</v>
      </c>
      <c r="K125" s="202">
        <f t="shared" si="28"/>
        <v>3.0667682382512608E-3</v>
      </c>
      <c r="L125" s="202">
        <f t="shared" si="28"/>
        <v>3.0384663053536955E-3</v>
      </c>
      <c r="M125" s="202">
        <f t="shared" si="28"/>
        <v>3.0644814737106393E-3</v>
      </c>
      <c r="N125" s="202">
        <f t="shared" si="28"/>
        <v>3.0769245573063942E-3</v>
      </c>
      <c r="O125" s="202">
        <f t="shared" si="28"/>
        <v>3.0562490393819001E-3</v>
      </c>
      <c r="P125" s="202">
        <f t="shared" si="28"/>
        <v>3.0918320146293274E-3</v>
      </c>
      <c r="Q125" s="202">
        <f t="shared" si="28"/>
        <v>3.0950103305683479E-3</v>
      </c>
    </row>
    <row r="126" spans="1:17" x14ac:dyDescent="0.25">
      <c r="A126" s="76" t="s">
        <v>82</v>
      </c>
      <c r="B126" s="202">
        <f t="shared" ref="B126:Q126" si="29">IF(B$84=0,0,B$84/B$81)</f>
        <v>0.13484411210459643</v>
      </c>
      <c r="C126" s="202">
        <f t="shared" si="29"/>
        <v>0.13435626295562067</v>
      </c>
      <c r="D126" s="202">
        <f t="shared" si="29"/>
        <v>0.13428160789195512</v>
      </c>
      <c r="E126" s="202">
        <f t="shared" si="29"/>
        <v>0.13440034499090694</v>
      </c>
      <c r="F126" s="202">
        <f t="shared" si="29"/>
        <v>0.1342750600224584</v>
      </c>
      <c r="G126" s="202">
        <f t="shared" si="29"/>
        <v>0.13387451618702143</v>
      </c>
      <c r="H126" s="202">
        <f t="shared" si="29"/>
        <v>0.13352747551975003</v>
      </c>
      <c r="I126" s="202">
        <f t="shared" si="29"/>
        <v>0.13386070280084161</v>
      </c>
      <c r="J126" s="202">
        <f t="shared" si="29"/>
        <v>0.13399725663743958</v>
      </c>
      <c r="K126" s="202">
        <f t="shared" si="29"/>
        <v>0.13370017929613326</v>
      </c>
      <c r="L126" s="202">
        <f t="shared" si="29"/>
        <v>0.13246631576003851</v>
      </c>
      <c r="M126" s="202">
        <f t="shared" si="29"/>
        <v>0.1336004845016992</v>
      </c>
      <c r="N126" s="202">
        <f t="shared" si="29"/>
        <v>0.13414295865641326</v>
      </c>
      <c r="O126" s="202">
        <f t="shared" si="29"/>
        <v>0.13324157966759162</v>
      </c>
      <c r="P126" s="202">
        <f t="shared" si="29"/>
        <v>0.13479287073391091</v>
      </c>
      <c r="Q126" s="202">
        <f t="shared" si="29"/>
        <v>0.13493143399591639</v>
      </c>
    </row>
    <row r="127" spans="1:17" x14ac:dyDescent="0.25">
      <c r="A127" s="76" t="s">
        <v>81</v>
      </c>
      <c r="B127" s="202">
        <f t="shared" ref="B127:Q127" si="30">IF(B$85=0,0,B$85/B$81)</f>
        <v>4.1835479801092146E-2</v>
      </c>
      <c r="C127" s="202">
        <f t="shared" si="30"/>
        <v>4.1684124262467481E-2</v>
      </c>
      <c r="D127" s="202">
        <f t="shared" si="30"/>
        <v>4.1660962476911673E-2</v>
      </c>
      <c r="E127" s="202">
        <f t="shared" si="30"/>
        <v>4.1697800744651438E-2</v>
      </c>
      <c r="F127" s="202">
        <f t="shared" si="30"/>
        <v>4.1658930995834807E-2</v>
      </c>
      <c r="G127" s="202">
        <f t="shared" si="30"/>
        <v>4.1534661991609545E-2</v>
      </c>
      <c r="H127" s="202">
        <f t="shared" si="30"/>
        <v>4.1426992382612986E-2</v>
      </c>
      <c r="I127" s="202">
        <f t="shared" si="30"/>
        <v>4.1530376378915802E-2</v>
      </c>
      <c r="J127" s="202">
        <f t="shared" si="30"/>
        <v>4.1572742301933086E-2</v>
      </c>
      <c r="K127" s="202">
        <f t="shared" si="30"/>
        <v>4.1480573849654326E-2</v>
      </c>
      <c r="L127" s="202">
        <f t="shared" si="30"/>
        <v>4.1097766827264258E-2</v>
      </c>
      <c r="M127" s="202">
        <f t="shared" si="30"/>
        <v>4.1449643470168565E-2</v>
      </c>
      <c r="N127" s="202">
        <f t="shared" si="30"/>
        <v>4.1617946454911056E-2</v>
      </c>
      <c r="O127" s="202">
        <f t="shared" si="30"/>
        <v>4.1338292995138727E-2</v>
      </c>
      <c r="P127" s="202">
        <f t="shared" si="30"/>
        <v>4.181958213010871E-2</v>
      </c>
      <c r="Q127" s="202">
        <f t="shared" si="30"/>
        <v>4.1862571478759714E-2</v>
      </c>
    </row>
    <row r="128" spans="1:17" x14ac:dyDescent="0.25">
      <c r="A128" s="129" t="s">
        <v>80</v>
      </c>
      <c r="B128" s="201">
        <f t="shared" ref="B128:Q128" si="31">IF(B$86=0,0,B$86/B$81)</f>
        <v>0.2484134311102936</v>
      </c>
      <c r="C128" s="201">
        <f t="shared" si="31"/>
        <v>0.24993154471447787</v>
      </c>
      <c r="D128" s="201">
        <f t="shared" si="31"/>
        <v>0.25166447765041922</v>
      </c>
      <c r="E128" s="201">
        <f t="shared" si="31"/>
        <v>0.25285078459157756</v>
      </c>
      <c r="F128" s="201">
        <f t="shared" si="31"/>
        <v>0.25251490481575828</v>
      </c>
      <c r="G128" s="201">
        <f t="shared" si="31"/>
        <v>0.24990482884903362</v>
      </c>
      <c r="H128" s="201">
        <f t="shared" si="31"/>
        <v>0.24825800444041343</v>
      </c>
      <c r="I128" s="201">
        <f t="shared" si="31"/>
        <v>0.24263677847496049</v>
      </c>
      <c r="J128" s="201">
        <f t="shared" si="31"/>
        <v>0.24430923674074168</v>
      </c>
      <c r="K128" s="201">
        <f t="shared" si="31"/>
        <v>0.24665965485856728</v>
      </c>
      <c r="L128" s="201">
        <f t="shared" si="31"/>
        <v>0.24716571736305035</v>
      </c>
      <c r="M128" s="201">
        <f t="shared" si="31"/>
        <v>0.2451310926229037</v>
      </c>
      <c r="N128" s="201">
        <f t="shared" si="31"/>
        <v>0.244311363285004</v>
      </c>
      <c r="O128" s="201">
        <f t="shared" si="31"/>
        <v>0.24023618979327702</v>
      </c>
      <c r="P128" s="201">
        <f t="shared" si="31"/>
        <v>0.24289108330064066</v>
      </c>
      <c r="Q128" s="201">
        <f t="shared" si="31"/>
        <v>0.24366270017652195</v>
      </c>
    </row>
    <row r="129" spans="1:17" x14ac:dyDescent="0.25">
      <c r="A129" s="72" t="s">
        <v>236</v>
      </c>
      <c r="B129" s="276">
        <f t="shared" ref="B129:Q129" si="32">IF(B$91=0,0,B$91/B$81)</f>
        <v>0.54504884267035991</v>
      </c>
      <c r="C129" s="276">
        <f t="shared" si="32"/>
        <v>0.54427795675298307</v>
      </c>
      <c r="D129" s="276">
        <f t="shared" si="32"/>
        <v>0.54265937131697728</v>
      </c>
      <c r="E129" s="276">
        <f t="shared" si="32"/>
        <v>0.54129119740326392</v>
      </c>
      <c r="F129" s="276">
        <f t="shared" si="32"/>
        <v>0.54181897337765572</v>
      </c>
      <c r="G129" s="276">
        <f t="shared" si="32"/>
        <v>0.54504255342499053</v>
      </c>
      <c r="H129" s="276">
        <f t="shared" si="32"/>
        <v>0.5472209323019902</v>
      </c>
      <c r="I129" s="276">
        <f t="shared" si="32"/>
        <v>0.55233176145532625</v>
      </c>
      <c r="J129" s="276">
        <f t="shared" si="32"/>
        <v>0.55045014671636061</v>
      </c>
      <c r="K129" s="276">
        <f t="shared" si="32"/>
        <v>0.54855475535222131</v>
      </c>
      <c r="L129" s="276">
        <f t="shared" si="32"/>
        <v>0.54993857417242165</v>
      </c>
      <c r="M129" s="276">
        <f t="shared" si="32"/>
        <v>0.55023601788630327</v>
      </c>
      <c r="N129" s="276">
        <f t="shared" si="32"/>
        <v>0.55022485163151669</v>
      </c>
      <c r="O129" s="276">
        <f t="shared" si="32"/>
        <v>0.55568064726467381</v>
      </c>
      <c r="P129" s="276">
        <f t="shared" si="32"/>
        <v>0.55064967574736756</v>
      </c>
      <c r="Q129" s="276">
        <f t="shared" si="32"/>
        <v>0.54966582460611513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129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36</v>
      </c>
      <c r="B133" s="253">
        <f>IF(B$5=0,0,B$5/PPA_fec!B$5)</f>
        <v>0.4975713597864489</v>
      </c>
      <c r="C133" s="253">
        <f>IF(C$5=0,0,C$5/PPA_fec!C$5)</f>
        <v>0.49864896897190492</v>
      </c>
      <c r="D133" s="253">
        <f>IF(D$5=0,0,D$5/PPA_fec!D$5)</f>
        <v>0.49967746505187682</v>
      </c>
      <c r="E133" s="253">
        <f>IF(E$5=0,0,E$5/PPA_fec!E$5)</f>
        <v>0.50444042225376973</v>
      </c>
      <c r="F133" s="253">
        <f>IF(F$5=0,0,F$5/PPA_fec!F$5)</f>
        <v>0.50666653881624146</v>
      </c>
      <c r="G133" s="253">
        <f>IF(G$5=0,0,G$5/PPA_fec!G$5)</f>
        <v>0.50694483259100476</v>
      </c>
      <c r="H133" s="253">
        <f>IF(H$5=0,0,H$5/PPA_fec!H$5)</f>
        <v>0.51487561011183447</v>
      </c>
      <c r="I133" s="253">
        <f>IF(I$5=0,0,I$5/PPA_fec!I$5)</f>
        <v>0.51699117175677134</v>
      </c>
      <c r="J133" s="253">
        <f>IF(J$5=0,0,J$5/PPA_fec!J$5)</f>
        <v>0.51886201110857066</v>
      </c>
      <c r="K133" s="253">
        <f>IF(K$5=0,0,K$5/PPA_fec!K$5)</f>
        <v>0.5178203430573477</v>
      </c>
      <c r="L133" s="253">
        <f>IF(L$5=0,0,L$5/PPA_fec!L$5)</f>
        <v>0.51703424247960317</v>
      </c>
      <c r="M133" s="253">
        <f>IF(M$5=0,0,M$5/PPA_fec!M$5)</f>
        <v>0.5202645080409396</v>
      </c>
      <c r="N133" s="253">
        <f>IF(N$5=0,0,N$5/PPA_fec!N$5)</f>
        <v>0.53585496421090095</v>
      </c>
      <c r="O133" s="253">
        <f>IF(O$5=0,0,O$5/PPA_fec!O$5)</f>
        <v>0.55781497163596316</v>
      </c>
      <c r="P133" s="253">
        <f>IF(P$5=0,0,P$5/PPA_fec!P$5)</f>
        <v>0.55841644397146006</v>
      </c>
      <c r="Q133" s="253">
        <f>IF(Q$5=0,0,Q$5/PPA_fec!Q$5)</f>
        <v>0.56547811381311219</v>
      </c>
    </row>
    <row r="134" spans="1:17" x14ac:dyDescent="0.25">
      <c r="A134" s="132" t="s">
        <v>84</v>
      </c>
      <c r="B134" s="252">
        <f>IF(B$6=0,0,B$6/PPA_fec!B$6)</f>
        <v>0.38556734069383142</v>
      </c>
      <c r="C134" s="252">
        <f>IF(C$6=0,0,C$6/PPA_fec!C$6)</f>
        <v>0.38598514533211825</v>
      </c>
      <c r="D134" s="252">
        <f>IF(D$6=0,0,D$6/PPA_fec!D$6)</f>
        <v>0.38715409633850378</v>
      </c>
      <c r="E134" s="252">
        <f>IF(E$6=0,0,E$6/PPA_fec!E$6)</f>
        <v>0.39097536467034238</v>
      </c>
      <c r="F134" s="252">
        <f>IF(F$6=0,0,F$6/PPA_fec!F$6)</f>
        <v>0.39158993968095435</v>
      </c>
      <c r="G134" s="252">
        <f>IF(G$6=0,0,G$6/PPA_fec!G$6)</f>
        <v>0.39201764871347278</v>
      </c>
      <c r="H134" s="252">
        <f>IF(H$6=0,0,H$6/PPA_fec!H$6)</f>
        <v>0.39815646523437181</v>
      </c>
      <c r="I134" s="252">
        <f>IF(I$6=0,0,I$6/PPA_fec!I$6)</f>
        <v>0.40010574576623731</v>
      </c>
      <c r="J134" s="252">
        <f>IF(J$6=0,0,J$6/PPA_fec!J$6)</f>
        <v>0.4018332557013618</v>
      </c>
      <c r="K134" s="252">
        <f>IF(K$6=0,0,K$6/PPA_fec!K$6)</f>
        <v>0.40110927992860163</v>
      </c>
      <c r="L134" s="252">
        <f>IF(L$6=0,0,L$6/PPA_fec!L$6)</f>
        <v>0.40056904350650868</v>
      </c>
      <c r="M134" s="252">
        <f>IF(M$6=0,0,M$6/PPA_fec!M$6)</f>
        <v>0.40288378460313906</v>
      </c>
      <c r="N134" s="252">
        <f>IF(N$6=0,0,N$6/PPA_fec!N$6)</f>
        <v>0.41513441200281292</v>
      </c>
      <c r="O134" s="252">
        <f>IF(O$6=0,0,O$6/PPA_fec!O$6)</f>
        <v>0.4320199633297454</v>
      </c>
      <c r="P134" s="252">
        <f>IF(P$6=0,0,P$6/PPA_fec!P$6)</f>
        <v>0.43201705556882614</v>
      </c>
      <c r="Q134" s="252">
        <f>IF(Q$6=0,0,Q$6/PPA_fec!Q$6)</f>
        <v>0.43804589271352584</v>
      </c>
    </row>
    <row r="135" spans="1:17" x14ac:dyDescent="0.25">
      <c r="A135" s="76" t="s">
        <v>83</v>
      </c>
      <c r="B135" s="251">
        <f>IF(B$7=0,0,B$7/PPA_fec!B$7)</f>
        <v>0.10058756782407088</v>
      </c>
      <c r="C135" s="251">
        <f>IF(C$7=0,0,C$7/PPA_fec!C$7)</f>
        <v>0.10069656552163325</v>
      </c>
      <c r="D135" s="251">
        <f>IF(D$7=0,0,D$7/PPA_fec!D$7)</f>
        <v>0.10100152376427449</v>
      </c>
      <c r="E135" s="251">
        <f>IF(E$7=0,0,E$7/PPA_fec!E$7)</f>
        <v>0.10199842377870799</v>
      </c>
      <c r="F135" s="251">
        <f>IF(F$7=0,0,F$7/PPA_fec!F$7)</f>
        <v>0.10215875531885264</v>
      </c>
      <c r="G135" s="251">
        <f>IF(G$7=0,0,G$7/PPA_fec!G$7)</f>
        <v>0.10227033689430456</v>
      </c>
      <c r="H135" s="251">
        <f>IF(H$7=0,0,H$7/PPA_fec!H$7)</f>
        <v>0.10387184344837183</v>
      </c>
      <c r="I135" s="251">
        <f>IF(I$7=0,0,I$7/PPA_fec!I$7)</f>
        <v>0.10438037559571167</v>
      </c>
      <c r="J135" s="251">
        <f>IF(J$7=0,0,J$7/PPA_fec!J$7)</f>
        <v>0.10483105179264633</v>
      </c>
      <c r="K135" s="251">
        <f>IF(K$7=0,0,K$7/PPA_fec!K$7)</f>
        <v>0.10464217956603492</v>
      </c>
      <c r="L135" s="251">
        <f>IF(L$7=0,0,L$7/PPA_fec!L$7)</f>
        <v>0.10450124162339033</v>
      </c>
      <c r="M135" s="251">
        <f>IF(M$7=0,0,M$7/PPA_fec!M$7)</f>
        <v>0.10510511584321794</v>
      </c>
      <c r="N135" s="251">
        <f>IF(N$7=0,0,N$7/PPA_fec!N$7)</f>
        <v>0.10830108366620481</v>
      </c>
      <c r="O135" s="251">
        <f>IF(O$7=0,0,O$7/PPA_fec!O$7)</f>
        <v>0.1127062195791383</v>
      </c>
      <c r="P135" s="251">
        <f>IF(P$7=0,0,P$7/PPA_fec!P$7)</f>
        <v>0.1127054609967382</v>
      </c>
      <c r="Q135" s="251">
        <f>IF(Q$7=0,0,Q$7/PPA_fec!Q$7)</f>
        <v>0.11427827591436455</v>
      </c>
    </row>
    <row r="136" spans="1:17" x14ac:dyDescent="0.25">
      <c r="A136" s="76" t="s">
        <v>82</v>
      </c>
      <c r="B136" s="251">
        <f>IF(B$8=0,0,B$8/PPA_fec!B$8)</f>
        <v>0.55489871742141128</v>
      </c>
      <c r="C136" s="251">
        <f>IF(C$8=0,0,C$8/PPA_fec!C$8)</f>
        <v>0.55550001123820802</v>
      </c>
      <c r="D136" s="251">
        <f>IF(D$8=0,0,D$8/PPA_fec!D$8)</f>
        <v>0.55718233581737131</v>
      </c>
      <c r="E136" s="251">
        <f>IF(E$8=0,0,E$8/PPA_fec!E$8)</f>
        <v>0.5626818080819167</v>
      </c>
      <c r="F136" s="251">
        <f>IF(F$8=0,0,F$8/PPA_fec!F$8)</f>
        <v>0.56356628881758852</v>
      </c>
      <c r="G136" s="251">
        <f>IF(G$8=0,0,G$8/PPA_fec!G$8)</f>
        <v>0.56418183678684042</v>
      </c>
      <c r="H136" s="251">
        <f>IF(H$8=0,0,H$8/PPA_fec!H$8)</f>
        <v>0.57301666550392638</v>
      </c>
      <c r="I136" s="251">
        <f>IF(I$8=0,0,I$8/PPA_fec!I$8)</f>
        <v>0.57582202050386044</v>
      </c>
      <c r="J136" s="251">
        <f>IF(J$8=0,0,J$8/PPA_fec!J$8)</f>
        <v>0.57830820889732815</v>
      </c>
      <c r="K136" s="251">
        <f>IF(K$8=0,0,K$8/PPA_fec!K$8)</f>
        <v>0.57726628136522506</v>
      </c>
      <c r="L136" s="251">
        <f>IF(L$8=0,0,L$8/PPA_fec!L$8)</f>
        <v>0.57648878683681304</v>
      </c>
      <c r="M136" s="251">
        <f>IF(M$8=0,0,M$8/PPA_fec!M$8)</f>
        <v>0.57982010339327117</v>
      </c>
      <c r="N136" s="251">
        <f>IF(N$8=0,0,N$8/PPA_fec!N$8)</f>
        <v>0.59745089499365367</v>
      </c>
      <c r="O136" s="251">
        <f>IF(O$8=0,0,O$8/PPA_fec!O$8)</f>
        <v>0.62175215131221873</v>
      </c>
      <c r="P136" s="251">
        <f>IF(P$8=0,0,P$8/PPA_fec!P$8)</f>
        <v>0.62174796653660513</v>
      </c>
      <c r="Q136" s="251">
        <f>IF(Q$8=0,0,Q$8/PPA_fec!Q$8)</f>
        <v>0.63042451573062208</v>
      </c>
    </row>
    <row r="137" spans="1:17" x14ac:dyDescent="0.25">
      <c r="A137" s="76" t="s">
        <v>81</v>
      </c>
      <c r="B137" s="251">
        <f>IF(B$9=0,0,B$9/PPA_fec!B$9)</f>
        <v>0.38837938472694594</v>
      </c>
      <c r="C137" s="251">
        <f>IF(C$9=0,0,C$9/PPA_fec!C$9)</f>
        <v>0.38880023652435669</v>
      </c>
      <c r="D137" s="251">
        <f>IF(D$9=0,0,D$9/PPA_fec!D$9)</f>
        <v>0.38997771299790596</v>
      </c>
      <c r="E137" s="251">
        <f>IF(E$9=0,0,E$9/PPA_fec!E$9)</f>
        <v>0.39382685084481334</v>
      </c>
      <c r="F137" s="251">
        <f>IF(F$9=0,0,F$9/PPA_fec!F$9)</f>
        <v>0.39444590811263208</v>
      </c>
      <c r="G137" s="251">
        <f>IF(G$9=0,0,G$9/PPA_fec!G$9)</f>
        <v>0.39487673653962674</v>
      </c>
      <c r="H137" s="251">
        <f>IF(H$9=0,0,H$9/PPA_fec!H$9)</f>
        <v>0.40106032506413197</v>
      </c>
      <c r="I137" s="251">
        <f>IF(I$9=0,0,I$9/PPA_fec!I$9)</f>
        <v>0.40302382221164407</v>
      </c>
      <c r="J137" s="251">
        <f>IF(J$9=0,0,J$9/PPA_fec!J$9)</f>
        <v>0.40476393133111971</v>
      </c>
      <c r="K137" s="251">
        <f>IF(K$9=0,0,K$9/PPA_fec!K$9)</f>
        <v>0.40403467541261834</v>
      </c>
      <c r="L137" s="251">
        <f>IF(L$9=0,0,L$9/PPA_fec!L$9)</f>
        <v>0.40349049890419825</v>
      </c>
      <c r="M137" s="251">
        <f>IF(M$9=0,0,M$9/PPA_fec!M$9)</f>
        <v>0.40582212201650281</v>
      </c>
      <c r="N137" s="251">
        <f>IF(N$9=0,0,N$9/PPA_fec!N$9)</f>
        <v>0.41816209646413754</v>
      </c>
      <c r="O137" s="251">
        <f>IF(O$9=0,0,O$9/PPA_fec!O$9)</f>
        <v>0.43517079855837654</v>
      </c>
      <c r="P137" s="251">
        <f>IF(P$9=0,0,P$9/PPA_fec!P$9)</f>
        <v>0.43516786959039194</v>
      </c>
      <c r="Q137" s="251">
        <f>IF(Q$9=0,0,Q$9/PPA_fec!Q$9)</f>
        <v>0.44124067663017885</v>
      </c>
    </row>
    <row r="138" spans="1:17" x14ac:dyDescent="0.25">
      <c r="A138" s="129" t="s">
        <v>80</v>
      </c>
      <c r="B138" s="250">
        <f>IF(B$10=0,0,B$10/PPA_fec!B$10)</f>
        <v>0.64590235430818033</v>
      </c>
      <c r="C138" s="250">
        <f>IF(C$10=0,0,C$10/PPA_fec!C$10)</f>
        <v>0.64775885757689466</v>
      </c>
      <c r="D138" s="250">
        <f>IF(D$10=0,0,D$10/PPA_fec!D$10)</f>
        <v>0.64993674095360143</v>
      </c>
      <c r="E138" s="250">
        <f>IF(E$10=0,0,E$10/PPA_fec!E$10)</f>
        <v>0.65278473871144882</v>
      </c>
      <c r="F138" s="250">
        <f>IF(F$10=0,0,F$10/PPA_fec!F$10)</f>
        <v>0.65764104798301326</v>
      </c>
      <c r="G138" s="250">
        <f>IF(G$10=0,0,G$10/PPA_fec!G$10)</f>
        <v>0.65666649273677391</v>
      </c>
      <c r="H138" s="250">
        <f>IF(H$10=0,0,H$10/PPA_fec!H$10)</f>
        <v>0.67022111173983812</v>
      </c>
      <c r="I138" s="250">
        <f>IF(I$10=0,0,I$10/PPA_fec!I$10)</f>
        <v>0.67345198623119484</v>
      </c>
      <c r="J138" s="250">
        <f>IF(J$10=0,0,J$10/PPA_fec!J$10)</f>
        <v>0.67639311773021094</v>
      </c>
      <c r="K138" s="250">
        <f>IF(K$10=0,0,K$10/PPA_fec!K$10)</f>
        <v>0.67469162530300364</v>
      </c>
      <c r="L138" s="250">
        <f>IF(L$10=0,0,L$10/PPA_fec!L$10)</f>
        <v>0.67341454247135957</v>
      </c>
      <c r="M138" s="250">
        <f>IF(M$10=0,0,M$10/PPA_fec!M$10)</f>
        <v>0.67818713583961676</v>
      </c>
      <c r="N138" s="250">
        <f>IF(N$10=0,0,N$10/PPA_fec!N$10)</f>
        <v>0.6969856906742089</v>
      </c>
      <c r="O138" s="250">
        <f>IF(O$10=0,0,O$10/PPA_fec!O$10)</f>
        <v>0.72826198034210132</v>
      </c>
      <c r="P138" s="250">
        <f>IF(P$10=0,0,P$10/PPA_fec!P$10)</f>
        <v>0.72675287591295801</v>
      </c>
      <c r="Q138" s="250">
        <f>IF(Q$10=0,0,Q$10/PPA_fec!Q$10)</f>
        <v>0.73740898360085461</v>
      </c>
    </row>
    <row r="139" spans="1:17" x14ac:dyDescent="0.25">
      <c r="A139" s="127" t="s">
        <v>242</v>
      </c>
      <c r="B139" s="248">
        <f>IF(B$15=0,0,B$15/PPA_fec!B$15)</f>
        <v>0.47508315060166073</v>
      </c>
      <c r="C139" s="248">
        <f>IF(C$15=0,0,C$15/PPA_fec!C$15)</f>
        <v>0.47648238940774451</v>
      </c>
      <c r="D139" s="248">
        <f>IF(D$15=0,0,D$15/PPA_fec!D$15)</f>
        <v>0.47801159263996573</v>
      </c>
      <c r="E139" s="248">
        <f>IF(E$15=0,0,E$15/PPA_fec!E$15)</f>
        <v>0.48202924581939255</v>
      </c>
      <c r="F139" s="248">
        <f>IF(F$15=0,0,F$15/PPA_fec!F$15)</f>
        <v>0.48427092366427998</v>
      </c>
      <c r="G139" s="248">
        <f>IF(G$15=0,0,G$15/PPA_fec!G$15)</f>
        <v>0.48425705496607202</v>
      </c>
      <c r="H139" s="248">
        <f>IF(H$15=0,0,H$15/PPA_fec!H$15)</f>
        <v>0.49399120694261139</v>
      </c>
      <c r="I139" s="248">
        <f>IF(I$15=0,0,I$15/PPA_fec!I$15)</f>
        <v>0.49493291255550464</v>
      </c>
      <c r="J139" s="248">
        <f>IF(J$15=0,0,J$15/PPA_fec!J$15)</f>
        <v>0.49669050418840788</v>
      </c>
      <c r="K139" s="248">
        <f>IF(K$15=0,0,K$15/PPA_fec!K$15)</f>
        <v>0.4969777453204644</v>
      </c>
      <c r="L139" s="248">
        <f>IF(L$15=0,0,L$15/PPA_fec!L$15)</f>
        <v>0.49717937624538433</v>
      </c>
      <c r="M139" s="248">
        <f>IF(M$15=0,0,M$15/PPA_fec!M$15)</f>
        <v>0.49991988783589009</v>
      </c>
      <c r="N139" s="248">
        <f>IF(N$15=0,0,N$15/PPA_fec!N$15)</f>
        <v>0.51304819399666635</v>
      </c>
      <c r="O139" s="248">
        <f>IF(O$15=0,0,O$15/PPA_fec!O$15)</f>
        <v>0.53655917860982549</v>
      </c>
      <c r="P139" s="248">
        <f>IF(P$15=0,0,P$15/PPA_fec!P$15)</f>
        <v>0.53600268674782747</v>
      </c>
      <c r="Q139" s="248">
        <f>IF(Q$15=0,0,Q$15/PPA_fec!Q$15)</f>
        <v>0.5434211096438476</v>
      </c>
    </row>
    <row r="140" spans="1:17" x14ac:dyDescent="0.25">
      <c r="A140" s="127" t="s">
        <v>241</v>
      </c>
      <c r="B140" s="249">
        <f>IF(B$16=0,0,B$16/PPA_fec!B$16)</f>
        <v>0.50165720710350636</v>
      </c>
      <c r="C140" s="249">
        <f>IF(C$16=0,0,C$16/PPA_fec!C$16)</f>
        <v>0.50287897108047686</v>
      </c>
      <c r="D140" s="249">
        <f>IF(D$16=0,0,D$16/PPA_fec!D$16)</f>
        <v>0.50378986241928025</v>
      </c>
      <c r="E140" s="249">
        <f>IF(E$16=0,0,E$16/PPA_fec!E$16)</f>
        <v>0.50865378343893297</v>
      </c>
      <c r="F140" s="249">
        <f>IF(F$16=0,0,F$16/PPA_fec!F$16)</f>
        <v>0.51118226254744159</v>
      </c>
      <c r="G140" s="249">
        <f>IF(G$16=0,0,G$16/PPA_fec!G$16)</f>
        <v>0.51141298196026452</v>
      </c>
      <c r="H140" s="249">
        <f>IF(H$16=0,0,H$16/PPA_fec!H$16)</f>
        <v>0.51912420849636143</v>
      </c>
      <c r="I140" s="249">
        <f>IF(I$16=0,0,I$16/PPA_fec!I$16)</f>
        <v>0.5212474446667662</v>
      </c>
      <c r="J140" s="249">
        <f>IF(J$16=0,0,J$16/PPA_fec!J$16)</f>
        <v>0.52310072708156274</v>
      </c>
      <c r="K140" s="249">
        <f>IF(K$16=0,0,K$16/PPA_fec!K$16)</f>
        <v>0.52182352802151577</v>
      </c>
      <c r="L140" s="249">
        <f>IF(L$16=0,0,L$16/PPA_fec!L$16)</f>
        <v>0.52087176369667609</v>
      </c>
      <c r="M140" s="249">
        <f>IF(M$16=0,0,M$16/PPA_fec!M$16)</f>
        <v>0.52419565497501208</v>
      </c>
      <c r="N140" s="249">
        <f>IF(N$16=0,0,N$16/PPA_fec!N$16)</f>
        <v>0.54008175856530072</v>
      </c>
      <c r="O140" s="249">
        <f>IF(O$16=0,0,O$16/PPA_fec!O$16)</f>
        <v>0.56180517716545464</v>
      </c>
      <c r="P140" s="249">
        <f>IF(P$16=0,0,P$16/PPA_fec!P$16)</f>
        <v>0.56268660676311955</v>
      </c>
      <c r="Q140" s="249">
        <f>IF(Q$16=0,0,Q$16/PPA_fec!Q$16)</f>
        <v>0.56957730759933667</v>
      </c>
    </row>
    <row r="141" spans="1:17" x14ac:dyDescent="0.25">
      <c r="A141" s="72" t="s">
        <v>240</v>
      </c>
      <c r="B141" s="265">
        <f>IF(B$29=0,0,B$29/PPA_fec!B$29)</f>
        <v>0.47740760344252053</v>
      </c>
      <c r="C141" s="265">
        <f>IF(C$29=0,0,C$29/PPA_fec!C$29)</f>
        <v>0.47881368834410087</v>
      </c>
      <c r="D141" s="265">
        <f>IF(D$29=0,0,D$29/PPA_fec!D$29)</f>
        <v>0.48035037355246202</v>
      </c>
      <c r="E141" s="265">
        <f>IF(E$29=0,0,E$29/PPA_fec!E$29)</f>
        <v>0.48438768401784993</v>
      </c>
      <c r="F141" s="265">
        <f>IF(F$29=0,0,F$29/PPA_fec!F$29)</f>
        <v>0.48664032978367544</v>
      </c>
      <c r="G141" s="265">
        <f>IF(G$29=0,0,G$29/PPA_fec!G$29)</f>
        <v>0.48662639322969342</v>
      </c>
      <c r="H141" s="265">
        <f>IF(H$29=0,0,H$29/PPA_fec!H$29)</f>
        <v>0.49640817176841795</v>
      </c>
      <c r="I141" s="265">
        <f>IF(I$29=0,0,I$29/PPA_fec!I$29)</f>
        <v>0.49735448489114265</v>
      </c>
      <c r="J141" s="265">
        <f>IF(J$29=0,0,J$29/PPA_fec!J$29)</f>
        <v>0.49912067594260867</v>
      </c>
      <c r="K141" s="265">
        <f>IF(K$29=0,0,K$29/PPA_fec!K$29)</f>
        <v>0.49940932246752023</v>
      </c>
      <c r="L141" s="265">
        <f>IF(L$29=0,0,L$29/PPA_fec!L$29)</f>
        <v>0.49961193991780034</v>
      </c>
      <c r="M141" s="265">
        <f>IF(M$29=0,0,M$29/PPA_fec!M$29)</f>
        <v>0.50236586008729689</v>
      </c>
      <c r="N141" s="265">
        <f>IF(N$29=0,0,N$29/PPA_fec!N$29)</f>
        <v>0.51555839948495463</v>
      </c>
      <c r="O141" s="265">
        <f>IF(O$29=0,0,O$29/PPA_fec!O$29)</f>
        <v>0.53918441696111097</v>
      </c>
      <c r="P141" s="265">
        <f>IF(P$29=0,0,P$29/PPA_fec!P$29)</f>
        <v>0.53862520233555478</v>
      </c>
      <c r="Q141" s="265">
        <f>IF(Q$29=0,0,Q$29/PPA_fec!Q$29)</f>
        <v>0.54607992156023577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35</v>
      </c>
      <c r="B143" s="253">
        <f>IF(B$31=0,0,B$31/PPA_fec!B$31)</f>
        <v>0.65305588325259045</v>
      </c>
      <c r="C143" s="253">
        <f>IF(C$31=0,0,C$31/PPA_fec!C$31)</f>
        <v>0.65158247514119327</v>
      </c>
      <c r="D143" s="253">
        <f>IF(D$31=0,0,D$31/PPA_fec!D$31)</f>
        <v>0.65299221737404645</v>
      </c>
      <c r="E143" s="253">
        <f>IF(E$31=0,0,E$31/PPA_fec!E$31)</f>
        <v>0.65765572205633038</v>
      </c>
      <c r="F143" s="253">
        <f>IF(F$31=0,0,F$31/PPA_fec!F$31)</f>
        <v>0.65729275823588318</v>
      </c>
      <c r="G143" s="253">
        <f>IF(G$31=0,0,G$31/PPA_fec!G$31)</f>
        <v>0.66359294773504496</v>
      </c>
      <c r="H143" s="253">
        <f>IF(H$31=0,0,H$31/PPA_fec!H$31)</f>
        <v>0.66459207070731408</v>
      </c>
      <c r="I143" s="253">
        <f>IF(I$31=0,0,I$31/PPA_fec!I$31)</f>
        <v>0.67578087417717714</v>
      </c>
      <c r="J143" s="253">
        <f>IF(J$31=0,0,J$31/PPA_fec!J$31)</f>
        <v>0.67254636526528544</v>
      </c>
      <c r="K143" s="253">
        <f>IF(K$31=0,0,K$31/PPA_fec!K$31)</f>
        <v>0.66910781971113276</v>
      </c>
      <c r="L143" s="253">
        <f>IF(L$31=0,0,L$31/PPA_fec!L$31)</f>
        <v>0.67505960687575606</v>
      </c>
      <c r="M143" s="253">
        <f>IF(M$31=0,0,M$31/PPA_fec!M$31)</f>
        <v>0.67704999455023196</v>
      </c>
      <c r="N143" s="253">
        <f>IF(N$31=0,0,N$31/PPA_fec!N$31)</f>
        <v>0.68428911705900619</v>
      </c>
      <c r="O143" s="253">
        <f>IF(O$31=0,0,O$31/PPA_fec!O$31)</f>
        <v>0.68970213590647267</v>
      </c>
      <c r="P143" s="253">
        <f>IF(P$31=0,0,P$31/PPA_fec!P$31)</f>
        <v>0.68924531003767964</v>
      </c>
      <c r="Q143" s="253">
        <f>IF(Q$31=0,0,Q$31/PPA_fec!Q$31)</f>
        <v>0.69597250291071222</v>
      </c>
    </row>
    <row r="144" spans="1:17" x14ac:dyDescent="0.25">
      <c r="A144" s="132" t="s">
        <v>84</v>
      </c>
      <c r="B144" s="252">
        <f>IF(B$32=0,0,B$32/PPA_fec!B$32)</f>
        <v>0.42354212398029351</v>
      </c>
      <c r="C144" s="252">
        <f>IF(C$32=0,0,C$32/PPA_fec!C$32)</f>
        <v>0.42361318719847346</v>
      </c>
      <c r="D144" s="252">
        <f>IF(D$32=0,0,D$32/PPA_fec!D$32)</f>
        <v>0.42492909712672966</v>
      </c>
      <c r="E144" s="252">
        <f>IF(E$32=0,0,E$32/PPA_fec!E$32)</f>
        <v>0.42750705146217566</v>
      </c>
      <c r="F144" s="252">
        <f>IF(F$32=0,0,F$32/PPA_fec!F$32)</f>
        <v>0.42966036965805782</v>
      </c>
      <c r="G144" s="252">
        <f>IF(G$32=0,0,G$32/PPA_fec!G$32)</f>
        <v>0.43314132260655935</v>
      </c>
      <c r="H144" s="252">
        <f>IF(H$32=0,0,H$32/PPA_fec!H$32)</f>
        <v>0.43514986281229007</v>
      </c>
      <c r="I144" s="252">
        <f>IF(I$32=0,0,I$32/PPA_fec!I$32)</f>
        <v>0.4404312605772091</v>
      </c>
      <c r="J144" s="252">
        <f>IF(J$32=0,0,J$32/PPA_fec!J$32)</f>
        <v>0.43941954100340758</v>
      </c>
      <c r="K144" s="252">
        <f>IF(K$32=0,0,K$32/PPA_fec!K$32)</f>
        <v>0.43805364780669936</v>
      </c>
      <c r="L144" s="252">
        <f>IF(L$32=0,0,L$32/PPA_fec!L$32)</f>
        <v>0.44016950461495974</v>
      </c>
      <c r="M144" s="252">
        <f>IF(M$32=0,0,M$32/PPA_fec!M$32)</f>
        <v>0.44258714059302046</v>
      </c>
      <c r="N144" s="252">
        <f>IF(N$32=0,0,N$32/PPA_fec!N$32)</f>
        <v>0.44506612235394322</v>
      </c>
      <c r="O144" s="252">
        <f>IF(O$32=0,0,O$32/PPA_fec!O$32)</f>
        <v>0.44767257291849116</v>
      </c>
      <c r="P144" s="252">
        <f>IF(P$32=0,0,P$32/PPA_fec!P$32)</f>
        <v>0.44942067208202974</v>
      </c>
      <c r="Q144" s="252">
        <f>IF(Q$32=0,0,Q$32/PPA_fec!Q$32)</f>
        <v>0.45439999144913817</v>
      </c>
    </row>
    <row r="145" spans="1:17" x14ac:dyDescent="0.25">
      <c r="A145" s="76" t="s">
        <v>83</v>
      </c>
      <c r="B145" s="251">
        <f>IF(B$33=0,0,B$33/PPA_fec!B$33)</f>
        <v>0.11052820363395702</v>
      </c>
      <c r="C145" s="251">
        <f>IF(C$33=0,0,C$33/PPA_fec!C$33)</f>
        <v>0.11054674840059328</v>
      </c>
      <c r="D145" s="251">
        <f>IF(D$33=0,0,D$33/PPA_fec!D$33)</f>
        <v>0.11088617661428114</v>
      </c>
      <c r="E145" s="251">
        <f>IF(E$33=0,0,E$33/PPA_fec!E$33)</f>
        <v>0.1115628972034961</v>
      </c>
      <c r="F145" s="251">
        <f>IF(F$33=0,0,F$33/PPA_fec!F$33)</f>
        <v>0.11212483042942062</v>
      </c>
      <c r="G145" s="251">
        <f>IF(G$33=0,0,G$33/PPA_fec!G$33)</f>
        <v>0.11303322526088745</v>
      </c>
      <c r="H145" s="251">
        <f>IF(H$33=0,0,H$33/PPA_fec!H$33)</f>
        <v>0.1135573769999865</v>
      </c>
      <c r="I145" s="251">
        <f>IF(I$33=0,0,I$33/PPA_fec!I$33)</f>
        <v>0.11493561867792659</v>
      </c>
      <c r="J145" s="251">
        <f>IF(J$33=0,0,J$33/PPA_fec!J$33)</f>
        <v>0.11467159878299224</v>
      </c>
      <c r="K145" s="251">
        <f>IF(K$33=0,0,K$33/PPA_fec!K$33)</f>
        <v>0.11431515319507933</v>
      </c>
      <c r="L145" s="251">
        <f>IF(L$33=0,0,L$33/PPA_fec!L$33)</f>
        <v>0.11486731043971404</v>
      </c>
      <c r="M145" s="251">
        <f>IF(M$33=0,0,M$33/PPA_fec!M$33)</f>
        <v>0.11549822044031721</v>
      </c>
      <c r="N145" s="251">
        <f>IF(N$33=0,0,N$33/PPA_fec!N$33)</f>
        <v>0.11614513933070106</v>
      </c>
      <c r="O145" s="251">
        <f>IF(O$33=0,0,O$33/PPA_fec!O$33)</f>
        <v>0.11682532267599115</v>
      </c>
      <c r="P145" s="251">
        <f>IF(P$33=0,0,P$33/PPA_fec!P$33)</f>
        <v>0.11728150932043675</v>
      </c>
      <c r="Q145" s="251">
        <f>IF(Q$33=0,0,Q$33/PPA_fec!Q$33)</f>
        <v>0.11858092015540693</v>
      </c>
    </row>
    <row r="146" spans="1:17" x14ac:dyDescent="0.25">
      <c r="A146" s="76" t="s">
        <v>82</v>
      </c>
      <c r="B146" s="251">
        <f>IF(B$34=0,0,B$34/PPA_fec!B$34)</f>
        <v>0.60826317498972338</v>
      </c>
      <c r="C146" s="251">
        <f>IF(C$34=0,0,C$34/PPA_fec!C$34)</f>
        <v>0.60733364290616343</v>
      </c>
      <c r="D146" s="251">
        <f>IF(D$34=0,0,D$34/PPA_fec!D$34)</f>
        <v>0.60920492909066193</v>
      </c>
      <c r="E146" s="251">
        <f>IF(E$34=0,0,E$34/PPA_fec!E$34)</f>
        <v>0.61281177320083047</v>
      </c>
      <c r="F146" s="251">
        <f>IF(F$34=0,0,F$34/PPA_fec!F$34)</f>
        <v>0.6160034800677171</v>
      </c>
      <c r="G146" s="251">
        <f>IF(G$34=0,0,G$34/PPA_fec!G$34)</f>
        <v>0.62099411751453437</v>
      </c>
      <c r="H146" s="251">
        <f>IF(H$34=0,0,H$34/PPA_fec!H$34)</f>
        <v>0.62387375884047458</v>
      </c>
      <c r="I146" s="251">
        <f>IF(I$34=0,0,I$34/PPA_fec!I$34)</f>
        <v>0.63144569154025143</v>
      </c>
      <c r="J146" s="251">
        <f>IF(J$34=0,0,J$34/PPA_fec!J$34)</f>
        <v>0.62999519058106301</v>
      </c>
      <c r="K146" s="251">
        <f>IF(K$34=0,0,K$34/PPA_fec!K$34)</f>
        <v>0.62803691138663142</v>
      </c>
      <c r="L146" s="251">
        <f>IF(L$34=0,0,L$34/PPA_fec!L$34)</f>
        <v>0.63107041237777617</v>
      </c>
      <c r="M146" s="251">
        <f>IF(M$34=0,0,M$34/PPA_fec!M$34)</f>
        <v>0.63453657374892547</v>
      </c>
      <c r="N146" s="251">
        <f>IF(N$34=0,0,N$34/PPA_fec!N$34)</f>
        <v>0.63809068648445177</v>
      </c>
      <c r="O146" s="251">
        <f>IF(O$34=0,0,O$34/PPA_fec!O$34)</f>
        <v>0.64182755106813183</v>
      </c>
      <c r="P146" s="251">
        <f>IF(P$34=0,0,P$34/PPA_fec!P$34)</f>
        <v>0.64433379843067096</v>
      </c>
      <c r="Q146" s="251">
        <f>IF(Q$34=0,0,Q$34/PPA_fec!Q$34)</f>
        <v>0.65164150602195836</v>
      </c>
    </row>
    <row r="147" spans="1:17" x14ac:dyDescent="0.25">
      <c r="A147" s="76" t="s">
        <v>81</v>
      </c>
      <c r="B147" s="251">
        <f>IF(B$35=0,0,B$35/PPA_fec!B$35)</f>
        <v>0.42700315269614852</v>
      </c>
      <c r="C147" s="251">
        <f>IF(C$35=0,0,C$35/PPA_fec!C$35)</f>
        <v>0.42707479661651815</v>
      </c>
      <c r="D147" s="251">
        <f>IF(D$35=0,0,D$35/PPA_fec!D$35)</f>
        <v>0.4284014596713025</v>
      </c>
      <c r="E147" s="251">
        <f>IF(E$35=0,0,E$35/PPA_fec!E$35)</f>
        <v>0.43100048009079994</v>
      </c>
      <c r="F147" s="251">
        <f>IF(F$35=0,0,F$35/PPA_fec!F$35)</f>
        <v>0.43317139440212943</v>
      </c>
      <c r="G147" s="251">
        <f>IF(G$35=0,0,G$35/PPA_fec!G$35)</f>
        <v>0.43668079240351027</v>
      </c>
      <c r="H147" s="251">
        <f>IF(H$35=0,0,H$35/PPA_fec!H$35)</f>
        <v>0.43870574565279769</v>
      </c>
      <c r="I147" s="251">
        <f>IF(I$35=0,0,I$35/PPA_fec!I$35)</f>
        <v>0.44403030103602509</v>
      </c>
      <c r="J147" s="251">
        <f>IF(J$35=0,0,J$35/PPA_fec!J$35)</f>
        <v>0.44301031406613939</v>
      </c>
      <c r="K147" s="251">
        <f>IF(K$35=0,0,K$35/PPA_fec!K$35)</f>
        <v>0.44163325929822267</v>
      </c>
      <c r="L147" s="251">
        <f>IF(L$35=0,0,L$35/PPA_fec!L$35)</f>
        <v>0.44376640610140289</v>
      </c>
      <c r="M147" s="251">
        <f>IF(M$35=0,0,M$35/PPA_fec!M$35)</f>
        <v>0.4462037981015235</v>
      </c>
      <c r="N147" s="251">
        <f>IF(N$35=0,0,N$35/PPA_fec!N$35)</f>
        <v>0.448703037179428</v>
      </c>
      <c r="O147" s="251">
        <f>IF(O$35=0,0,O$35/PPA_fec!O$35)</f>
        <v>0.45133078668861359</v>
      </c>
      <c r="P147" s="251">
        <f>IF(P$35=0,0,P$35/PPA_fec!P$35)</f>
        <v>0.4530931706683739</v>
      </c>
      <c r="Q147" s="251">
        <f>IF(Q$35=0,0,Q$35/PPA_fec!Q$35)</f>
        <v>0.45821307333676042</v>
      </c>
    </row>
    <row r="148" spans="1:17" x14ac:dyDescent="0.25">
      <c r="A148" s="129" t="s">
        <v>80</v>
      </c>
      <c r="B148" s="250">
        <f>IF(B$36=0,0,B$36/PPA_fec!B$36)</f>
        <v>0.68238260676490703</v>
      </c>
      <c r="C148" s="250">
        <f>IF(C$36=0,0,C$36/PPA_fec!C$36)</f>
        <v>0.68460701657336853</v>
      </c>
      <c r="D148" s="250">
        <f>IF(D$36=0,0,D$36/PPA_fec!D$36)</f>
        <v>0.6867075562291074</v>
      </c>
      <c r="E148" s="250">
        <f>IF(E$36=0,0,E$36/PPA_fec!E$36)</f>
        <v>0.68905034493763051</v>
      </c>
      <c r="F148" s="250">
        <f>IF(F$36=0,0,F$36/PPA_fec!F$36)</f>
        <v>0.69812595361359875</v>
      </c>
      <c r="G148" s="250">
        <f>IF(G$36=0,0,G$36/PPA_fec!G$36)</f>
        <v>0.70192217707263316</v>
      </c>
      <c r="H148" s="250">
        <f>IF(H$36=0,0,H$36/PPA_fec!H$36)</f>
        <v>0.70764285552378914</v>
      </c>
      <c r="I148" s="250">
        <f>IF(I$36=0,0,I$36/PPA_fec!I$36)</f>
        <v>0.71542652111710636</v>
      </c>
      <c r="J148" s="250">
        <f>IF(J$36=0,0,J$36/PPA_fec!J$36)</f>
        <v>0.71578991971984984</v>
      </c>
      <c r="K148" s="250">
        <f>IF(K$36=0,0,K$36/PPA_fec!K$36)</f>
        <v>0.71222959676208741</v>
      </c>
      <c r="L148" s="250">
        <f>IF(L$36=0,0,L$36/PPA_fec!L$36)</f>
        <v>0.71370751291107215</v>
      </c>
      <c r="M148" s="250">
        <f>IF(M$36=0,0,M$36/PPA_fec!M$36)</f>
        <v>0.72133882589120157</v>
      </c>
      <c r="N148" s="250">
        <f>IF(N$36=0,0,N$36/PPA_fec!N$36)</f>
        <v>0.72433545144524025</v>
      </c>
      <c r="O148" s="250">
        <f>IF(O$36=0,0,O$36/PPA_fec!O$36)</f>
        <v>0.72517626624936693</v>
      </c>
      <c r="P148" s="250">
        <f>IF(P$36=0,0,P$36/PPA_fec!P$36)</f>
        <v>0.73030056015860245</v>
      </c>
      <c r="Q148" s="250">
        <f>IF(Q$36=0,0,Q$36/PPA_fec!Q$36)</f>
        <v>0.73914488488258379</v>
      </c>
    </row>
    <row r="149" spans="1:17" x14ac:dyDescent="0.25">
      <c r="A149" s="127" t="s">
        <v>239</v>
      </c>
      <c r="B149" s="248">
        <f>IF(B$41=0,0,B$41/PPA_fec!B$41)</f>
        <v>0.58931729723632509</v>
      </c>
      <c r="C149" s="248">
        <f>IF(C$41=0,0,C$41/PPA_fec!C$41)</f>
        <v>0.58780556156884045</v>
      </c>
      <c r="D149" s="248">
        <f>IF(D$41=0,0,D$41/PPA_fec!D$41)</f>
        <v>0.58954887753376928</v>
      </c>
      <c r="E149" s="248">
        <f>IF(E$41=0,0,E$41/PPA_fec!E$41)</f>
        <v>0.59384294910699853</v>
      </c>
      <c r="F149" s="248">
        <f>IF(F$41=0,0,F$41/PPA_fec!F$41)</f>
        <v>0.59375182456856079</v>
      </c>
      <c r="G149" s="248">
        <f>IF(G$41=0,0,G$41/PPA_fec!G$41)</f>
        <v>0.5990108707508498</v>
      </c>
      <c r="H149" s="248">
        <f>IF(H$41=0,0,H$41/PPA_fec!H$41)</f>
        <v>0.60178082343222505</v>
      </c>
      <c r="I149" s="248">
        <f>IF(I$41=0,0,I$41/PPA_fec!I$41)</f>
        <v>0.60991783042412306</v>
      </c>
      <c r="J149" s="248">
        <f>IF(J$41=0,0,J$41/PPA_fec!J$41)</f>
        <v>0.60744024330118895</v>
      </c>
      <c r="K149" s="248">
        <f>IF(K$41=0,0,K$41/PPA_fec!K$41)</f>
        <v>0.60738460498581637</v>
      </c>
      <c r="L149" s="248">
        <f>IF(L$41=0,0,L$41/PPA_fec!L$41)</f>
        <v>0.61131827627592017</v>
      </c>
      <c r="M149" s="248">
        <f>IF(M$41=0,0,M$41/PPA_fec!M$41)</f>
        <v>0.61191699947108535</v>
      </c>
      <c r="N149" s="248">
        <f>IF(N$41=0,0,N$41/PPA_fec!N$41)</f>
        <v>0.61603568313306223</v>
      </c>
      <c r="O149" s="248">
        <f>IF(O$41=0,0,O$41/PPA_fec!O$41)</f>
        <v>0.62232560087572997</v>
      </c>
      <c r="P149" s="248">
        <f>IF(P$41=0,0,P$41/PPA_fec!P$41)</f>
        <v>0.62357733724559428</v>
      </c>
      <c r="Q149" s="248">
        <f>IF(Q$41=0,0,Q$41/PPA_fec!Q$41)</f>
        <v>0.63235014308184079</v>
      </c>
    </row>
    <row r="150" spans="1:17" x14ac:dyDescent="0.25">
      <c r="A150" s="127" t="s">
        <v>238</v>
      </c>
      <c r="B150" s="249">
        <f>IF(B$54=0,0,B$54/PPA_fec!B$54)</f>
        <v>0.67334029749003266</v>
      </c>
      <c r="C150" s="249">
        <f>IF(C$54=0,0,C$54/PPA_fec!C$54)</f>
        <v>0.67196177585562322</v>
      </c>
      <c r="D150" s="249">
        <f>IF(D$54=0,0,D$54/PPA_fec!D$54)</f>
        <v>0.67337447326722022</v>
      </c>
      <c r="E150" s="249">
        <f>IF(E$54=0,0,E$54/PPA_fec!E$54)</f>
        <v>0.6780053239966306</v>
      </c>
      <c r="F150" s="249">
        <f>IF(F$54=0,0,F$54/PPA_fec!F$54)</f>
        <v>0.67770622681884607</v>
      </c>
      <c r="G150" s="249">
        <f>IF(G$54=0,0,G$54/PPA_fec!G$54)</f>
        <v>0.68408773000800494</v>
      </c>
      <c r="H150" s="249">
        <f>IF(H$54=0,0,H$54/PPA_fec!H$54)</f>
        <v>0.68467414349985567</v>
      </c>
      <c r="I150" s="249">
        <f>IF(I$54=0,0,I$54/PPA_fec!I$54)</f>
        <v>0.69651564546975508</v>
      </c>
      <c r="J150" s="249">
        <f>IF(J$54=0,0,J$54/PPA_fec!J$54)</f>
        <v>0.69320057942126756</v>
      </c>
      <c r="K150" s="249">
        <f>IF(K$54=0,0,K$54/PPA_fec!K$54)</f>
        <v>0.68900958460141526</v>
      </c>
      <c r="L150" s="249">
        <f>IF(L$54=0,0,L$54/PPA_fec!L$54)</f>
        <v>0.69536024719037792</v>
      </c>
      <c r="M150" s="249">
        <f>IF(M$54=0,0,M$54/PPA_fec!M$54)</f>
        <v>0.69761611941519797</v>
      </c>
      <c r="N150" s="249">
        <f>IF(N$54=0,0,N$54/PPA_fec!N$54)</f>
        <v>0.70548661106130284</v>
      </c>
      <c r="O150" s="249">
        <f>IF(O$54=0,0,O$54/PPA_fec!O$54)</f>
        <v>0.71068426913655436</v>
      </c>
      <c r="P150" s="249">
        <f>IF(P$54=0,0,P$54/PPA_fec!P$54)</f>
        <v>0.70985939510883778</v>
      </c>
      <c r="Q150" s="249">
        <f>IF(Q$54=0,0,Q$54/PPA_fec!Q$54)</f>
        <v>0.7162405915579777</v>
      </c>
    </row>
    <row r="151" spans="1:17" x14ac:dyDescent="0.25">
      <c r="A151" s="72" t="s">
        <v>237</v>
      </c>
      <c r="B151" s="265">
        <f>IF(B$67=0,0,B$67/PPA_fec!B$67)</f>
        <v>0.65689114630969336</v>
      </c>
      <c r="C151" s="265">
        <f>IF(C$67=0,0,C$67/PPA_fec!C$67)</f>
        <v>0.65486012516025238</v>
      </c>
      <c r="D151" s="265">
        <f>IF(D$67=0,0,D$67/PPA_fec!D$67)</f>
        <v>0.65686866200754968</v>
      </c>
      <c r="E151" s="265">
        <f>IF(E$67=0,0,E$67/PPA_fec!E$67)</f>
        <v>0.66210400653494883</v>
      </c>
      <c r="F151" s="265">
        <f>IF(F$67=0,0,F$67/PPA_fec!F$67)</f>
        <v>0.66144396611619605</v>
      </c>
      <c r="G151" s="265">
        <f>IF(G$67=0,0,G$67/PPA_fec!G$67)</f>
        <v>0.66795437702740801</v>
      </c>
      <c r="H151" s="265">
        <f>IF(H$67=0,0,H$67/PPA_fec!H$67)</f>
        <v>0.6680937441691237</v>
      </c>
      <c r="I151" s="265">
        <f>IF(I$67=0,0,I$67/PPA_fec!I$67)</f>
        <v>0.67932874506726859</v>
      </c>
      <c r="J151" s="265">
        <f>IF(J$67=0,0,J$67/PPA_fec!J$67)</f>
        <v>0.67633559710576208</v>
      </c>
      <c r="K151" s="265">
        <f>IF(K$67=0,0,K$67/PPA_fec!K$67)</f>
        <v>0.6727952018887835</v>
      </c>
      <c r="L151" s="265">
        <f>IF(L$67=0,0,L$67/PPA_fec!L$67)</f>
        <v>0.67797437177333164</v>
      </c>
      <c r="M151" s="265">
        <f>IF(M$67=0,0,M$67/PPA_fec!M$67)</f>
        <v>0.68062759954979435</v>
      </c>
      <c r="N151" s="265">
        <f>IF(N$67=0,0,N$67/PPA_fec!N$67)</f>
        <v>0.68829507175214411</v>
      </c>
      <c r="O151" s="265">
        <f>IF(O$67=0,0,O$67/PPA_fec!O$67)</f>
        <v>0.6934459589495694</v>
      </c>
      <c r="P151" s="265">
        <f>IF(P$67=0,0,P$67/PPA_fec!P$67)</f>
        <v>0.69278025408609567</v>
      </c>
      <c r="Q151" s="265">
        <f>IF(Q$67=0,0,Q$67/PPA_fec!Q$67)</f>
        <v>0.69897620558754225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56</v>
      </c>
      <c r="B153" s="253">
        <f>IF(B$81=0,0,B$81/PPA_fec!B$81)</f>
        <v>0.54691185602049519</v>
      </c>
      <c r="C153" s="253">
        <f>IF(C$81=0,0,C$81/PPA_fec!C$81)</f>
        <v>0.54779265327480309</v>
      </c>
      <c r="D153" s="253">
        <f>IF(D$81=0,0,D$81/PPA_fec!D$81)</f>
        <v>0.5467170631793713</v>
      </c>
      <c r="E153" s="253">
        <f>IF(E$81=0,0,E$81/PPA_fec!E$81)</f>
        <v>0.54717877042408103</v>
      </c>
      <c r="F153" s="253">
        <f>IF(F$81=0,0,F$81/PPA_fec!F$81)</f>
        <v>0.55140553270292025</v>
      </c>
      <c r="G153" s="253">
        <f>IF(G$81=0,0,G$81/PPA_fec!G$81)</f>
        <v>0.55735613241760196</v>
      </c>
      <c r="H153" s="253">
        <f>IF(H$81=0,0,H$81/PPA_fec!H$81)</f>
        <v>0.56391924450476272</v>
      </c>
      <c r="I153" s="253">
        <f>IF(I$81=0,0,I$81/PPA_fec!I$81)</f>
        <v>0.56987259795527745</v>
      </c>
      <c r="J153" s="253">
        <f>IF(J$81=0,0,J$81/PPA_fec!J$81)</f>
        <v>0.57904940951607187</v>
      </c>
      <c r="K153" s="253">
        <f>IF(K$81=0,0,K$81/PPA_fec!K$81)</f>
        <v>0.57930223613956366</v>
      </c>
      <c r="L153" s="253">
        <f>IF(L$81=0,0,L$81/PPA_fec!L$81)</f>
        <v>0.5843504745960143</v>
      </c>
      <c r="M153" s="253">
        <f>IF(M$81=0,0,M$81/PPA_fec!M$81)</f>
        <v>0.59111289715862692</v>
      </c>
      <c r="N153" s="253">
        <f>IF(N$81=0,0,N$81/PPA_fec!N$81)</f>
        <v>0.59801623438828899</v>
      </c>
      <c r="O153" s="253">
        <f>IF(O$81=0,0,O$81/PPA_fec!O$81)</f>
        <v>0.59987919998821271</v>
      </c>
      <c r="P153" s="253">
        <f>IF(P$81=0,0,P$81/PPA_fec!P$81)</f>
        <v>0.62547374949640411</v>
      </c>
      <c r="Q153" s="253">
        <f>IF(Q$81=0,0,Q$81/PPA_fec!Q$81)</f>
        <v>0.63888336607593266</v>
      </c>
    </row>
    <row r="154" spans="1:17" x14ac:dyDescent="0.25">
      <c r="A154" s="132" t="s">
        <v>84</v>
      </c>
      <c r="B154" s="282">
        <f>IF(B$82=0,0,B$82/PPA_fec!B$82)</f>
        <v>0.39467144441667951</v>
      </c>
      <c r="C154" s="282">
        <f>IF(C$82=0,0,C$82/PPA_fec!C$82)</f>
        <v>0.39520420259171718</v>
      </c>
      <c r="D154" s="282">
        <f>IF(D$82=0,0,D$82/PPA_fec!D$82)</f>
        <v>0.39475900167311101</v>
      </c>
      <c r="E154" s="282">
        <f>IF(E$82=0,0,E$82/PPA_fec!E$82)</f>
        <v>0.39534972905417259</v>
      </c>
      <c r="F154" s="282">
        <f>IF(F$82=0,0,F$82/PPA_fec!F$82)</f>
        <v>0.39749480482574129</v>
      </c>
      <c r="G154" s="282">
        <f>IF(G$82=0,0,G$82/PPA_fec!G$82)</f>
        <v>0.40188280143071087</v>
      </c>
      <c r="H154" s="282">
        <f>IF(H$82=0,0,H$82/PPA_fec!H$82)</f>
        <v>0.4059871909718476</v>
      </c>
      <c r="I154" s="282">
        <f>IF(I$82=0,0,I$82/PPA_fec!I$82)</f>
        <v>0.41060632064587893</v>
      </c>
      <c r="J154" s="282">
        <f>IF(J$82=0,0,J$82/PPA_fec!J$82)</f>
        <v>0.41684886877294591</v>
      </c>
      <c r="K154" s="282">
        <f>IF(K$82=0,0,K$82/PPA_fec!K$82)</f>
        <v>0.41684320710990208</v>
      </c>
      <c r="L154" s="282">
        <f>IF(L$82=0,0,L$82/PPA_fec!L$82)</f>
        <v>0.42056980096884272</v>
      </c>
      <c r="M154" s="282">
        <f>IF(M$82=0,0,M$82/PPA_fec!M$82)</f>
        <v>0.42502696949608282</v>
      </c>
      <c r="N154" s="282">
        <f>IF(N$82=0,0,N$82/PPA_fec!N$82)</f>
        <v>0.43070154459567511</v>
      </c>
      <c r="O154" s="282">
        <f>IF(O$82=0,0,O$82/PPA_fec!O$82)</f>
        <v>0.43251303282431841</v>
      </c>
      <c r="P154" s="282">
        <f>IF(P$82=0,0,P$82/PPA_fec!P$82)</f>
        <v>0.45107184375832821</v>
      </c>
      <c r="Q154" s="282">
        <f>IF(Q$82=0,0,Q$82/PPA_fec!Q$82)</f>
        <v>0.46134417788758025</v>
      </c>
    </row>
    <row r="155" spans="1:17" x14ac:dyDescent="0.25">
      <c r="A155" s="76" t="s">
        <v>83</v>
      </c>
      <c r="B155" s="281">
        <f>IF(B$83=0,0,B$83/PPA_fec!B$83)</f>
        <v>0.1034357693319974</v>
      </c>
      <c r="C155" s="281">
        <f>IF(C$83=0,0,C$83/PPA_fec!C$83)</f>
        <v>0.10357539496866941</v>
      </c>
      <c r="D155" s="281">
        <f>IF(D$83=0,0,D$83/PPA_fec!D$83)</f>
        <v>0.10345871639925482</v>
      </c>
      <c r="E155" s="281">
        <f>IF(E$83=0,0,E$83/PPA_fec!E$83)</f>
        <v>0.10361353464615354</v>
      </c>
      <c r="F155" s="281">
        <f>IF(F$83=0,0,F$83/PPA_fec!F$83)</f>
        <v>0.10417571761086125</v>
      </c>
      <c r="G155" s="281">
        <f>IF(G$83=0,0,G$83/PPA_fec!G$83)</f>
        <v>0.10532572684279849</v>
      </c>
      <c r="H155" s="281">
        <f>IF(H$83=0,0,H$83/PPA_fec!H$83)</f>
        <v>0.10640140813626828</v>
      </c>
      <c r="I155" s="281">
        <f>IF(I$83=0,0,I$83/PPA_fec!I$83)</f>
        <v>0.10761199288527093</v>
      </c>
      <c r="J155" s="281">
        <f>IF(J$83=0,0,J$83/PPA_fec!J$83)</f>
        <v>0.10924804428257821</v>
      </c>
      <c r="K155" s="281">
        <f>IF(K$83=0,0,K$83/PPA_fec!K$83)</f>
        <v>0.10924656046995146</v>
      </c>
      <c r="L155" s="281">
        <f>IF(L$83=0,0,L$83/PPA_fec!L$83)</f>
        <v>0.1102232288057038</v>
      </c>
      <c r="M155" s="281">
        <f>IF(M$83=0,0,M$83/PPA_fec!M$83)</f>
        <v>0.11139136666360952</v>
      </c>
      <c r="N155" s="281">
        <f>IF(N$83=0,0,N$83/PPA_fec!N$83)</f>
        <v>0.11287856329098651</v>
      </c>
      <c r="O155" s="281">
        <f>IF(O$83=0,0,O$83/PPA_fec!O$83)</f>
        <v>0.11335331939816458</v>
      </c>
      <c r="P155" s="281">
        <f>IF(P$83=0,0,P$83/PPA_fec!P$83)</f>
        <v>0.11821722560167416</v>
      </c>
      <c r="Q155" s="281">
        <f>IF(Q$83=0,0,Q$83/PPA_fec!Q$83)</f>
        <v>0.12090940614456835</v>
      </c>
    </row>
    <row r="156" spans="1:17" x14ac:dyDescent="0.25">
      <c r="A156" s="76" t="s">
        <v>82</v>
      </c>
      <c r="B156" s="281">
        <f>IF(B$84=0,0,B$84/PPA_fec!B$84)</f>
        <v>0.58136401890608058</v>
      </c>
      <c r="C156" s="281">
        <f>IF(C$84=0,0,C$84/PPA_fec!C$84)</f>
        <v>0.58214878922105184</v>
      </c>
      <c r="D156" s="281">
        <f>IF(D$84=0,0,D$84/PPA_fec!D$84)</f>
        <v>0.58149299362468165</v>
      </c>
      <c r="E156" s="281">
        <f>IF(E$84=0,0,E$84/PPA_fec!E$84)</f>
        <v>0.58236315448681208</v>
      </c>
      <c r="F156" s="281">
        <f>IF(F$84=0,0,F$84/PPA_fec!F$84)</f>
        <v>0.58552292165279096</v>
      </c>
      <c r="G156" s="281">
        <f>IF(G$84=0,0,G$84/PPA_fec!G$84)</f>
        <v>0.59198658497908418</v>
      </c>
      <c r="H156" s="281">
        <f>IF(H$84=0,0,H$84/PPA_fec!H$84)</f>
        <v>0.59803248577213008</v>
      </c>
      <c r="I156" s="281">
        <f>IF(I$84=0,0,I$84/PPA_fec!I$84)</f>
        <v>0.60483661571143221</v>
      </c>
      <c r="J156" s="281">
        <f>IF(J$84=0,0,J$84/PPA_fec!J$84)</f>
        <v>0.61403209442849593</v>
      </c>
      <c r="K156" s="281">
        <f>IF(K$84=0,0,K$84/PPA_fec!K$84)</f>
        <v>0.61402375461261238</v>
      </c>
      <c r="L156" s="281">
        <f>IF(L$84=0,0,L$84/PPA_fec!L$84)</f>
        <v>0.61951314993956941</v>
      </c>
      <c r="M156" s="281">
        <f>IF(M$84=0,0,M$84/PPA_fec!M$84)</f>
        <v>0.626078705782526</v>
      </c>
      <c r="N156" s="281">
        <f>IF(N$84=0,0,N$84/PPA_fec!N$84)</f>
        <v>0.63443754154871401</v>
      </c>
      <c r="O156" s="281">
        <f>IF(O$84=0,0,O$84/PPA_fec!O$84)</f>
        <v>0.63710592329181637</v>
      </c>
      <c r="P156" s="281">
        <f>IF(P$84=0,0,P$84/PPA_fec!P$84)</f>
        <v>0.66444366222213247</v>
      </c>
      <c r="Q156" s="281">
        <f>IF(Q$84=0,0,Q$84/PPA_fec!Q$84)</f>
        <v>0.67957514826555465</v>
      </c>
    </row>
    <row r="157" spans="1:17" x14ac:dyDescent="0.25">
      <c r="A157" s="76" t="s">
        <v>81</v>
      </c>
      <c r="B157" s="281">
        <f>IF(B$85=0,0,B$85/PPA_fec!B$85)</f>
        <v>0.40848409544404468</v>
      </c>
      <c r="C157" s="281">
        <f>IF(C$85=0,0,C$85/PPA_fec!C$85)</f>
        <v>0.40903549900845093</v>
      </c>
      <c r="D157" s="281">
        <f>IF(D$85=0,0,D$85/PPA_fec!D$85)</f>
        <v>0.40857471701598519</v>
      </c>
      <c r="E157" s="281">
        <f>IF(E$85=0,0,E$85/PPA_fec!E$85)</f>
        <v>0.40918611858384768</v>
      </c>
      <c r="F157" s="281">
        <f>IF(F$85=0,0,F$85/PPA_fec!F$85)</f>
        <v>0.41140626739016251</v>
      </c>
      <c r="G157" s="281">
        <f>IF(G$85=0,0,G$85/PPA_fec!G$85)</f>
        <v>0.41594783443117733</v>
      </c>
      <c r="H157" s="281">
        <f>IF(H$85=0,0,H$85/PPA_fec!H$85)</f>
        <v>0.42019586877158743</v>
      </c>
      <c r="I157" s="281">
        <f>IF(I$85=0,0,I$85/PPA_fec!I$85)</f>
        <v>0.42497665804156876</v>
      </c>
      <c r="J157" s="281">
        <f>IF(J$85=0,0,J$85/PPA_fec!J$85)</f>
        <v>0.43143768191604709</v>
      </c>
      <c r="K157" s="281">
        <f>IF(K$85=0,0,K$85/PPA_fec!K$85)</f>
        <v>0.43143182210698316</v>
      </c>
      <c r="L157" s="281">
        <f>IF(L$85=0,0,L$85/PPA_fec!L$85)</f>
        <v>0.43528883872952223</v>
      </c>
      <c r="M157" s="281">
        <f>IF(M$85=0,0,M$85/PPA_fec!M$85)</f>
        <v>0.43990199856119527</v>
      </c>
      <c r="N157" s="281">
        <f>IF(N$85=0,0,N$85/PPA_fec!N$85)</f>
        <v>0.44577517157479435</v>
      </c>
      <c r="O157" s="281">
        <f>IF(O$85=0,0,O$85/PPA_fec!O$85)</f>
        <v>0.44765005799222585</v>
      </c>
      <c r="P157" s="281">
        <f>IF(P$85=0,0,P$85/PPA_fec!P$85)</f>
        <v>0.46685838736122975</v>
      </c>
      <c r="Q157" s="281">
        <f>IF(Q$85=0,0,Q$85/PPA_fec!Q$85)</f>
        <v>0.47749023107388611</v>
      </c>
    </row>
    <row r="158" spans="1:17" x14ac:dyDescent="0.25">
      <c r="A158" s="129" t="s">
        <v>80</v>
      </c>
      <c r="B158" s="280">
        <f>IF(B$86=0,0,B$86/PPA_fec!B$86)</f>
        <v>0.64377922162128576</v>
      </c>
      <c r="C158" s="280">
        <f>IF(C$86=0,0,C$86/PPA_fec!C$86)</f>
        <v>0.64433933436232116</v>
      </c>
      <c r="D158" s="280">
        <f>IF(D$86=0,0,D$86/PPA_fec!D$86)</f>
        <v>0.64106285102648985</v>
      </c>
      <c r="E158" s="280">
        <f>IF(E$86=0,0,E$86/PPA_fec!E$86)</f>
        <v>0.63965535336535873</v>
      </c>
      <c r="F158" s="280">
        <f>IF(F$86=0,0,F$86/PPA_fec!F$86)</f>
        <v>0.6515882733049233</v>
      </c>
      <c r="G158" s="280">
        <f>IF(G$86=0,0,G$86/PPA_fec!G$86)</f>
        <v>0.65859902442087004</v>
      </c>
      <c r="H158" s="280">
        <f>IF(H$86=0,0,H$86/PPA_fec!H$86)</f>
        <v>0.67097082975011768</v>
      </c>
      <c r="I158" s="280">
        <f>IF(I$86=0,0,I$86/PPA_fec!I$86)</f>
        <v>0.67876571063727531</v>
      </c>
      <c r="J158" s="280">
        <f>IF(J$86=0,0,J$86/PPA_fec!J$86)</f>
        <v>0.69012291980868856</v>
      </c>
      <c r="K158" s="280">
        <f>IF(K$86=0,0,K$86/PPA_fec!K$86)</f>
        <v>0.69000280269330139</v>
      </c>
      <c r="L158" s="280">
        <f>IF(L$86=0,0,L$86/PPA_fec!L$86)</f>
        <v>0.69560407871808161</v>
      </c>
      <c r="M158" s="280">
        <f>IF(M$86=0,0,M$86/PPA_fec!M$86)</f>
        <v>0.70861018673814824</v>
      </c>
      <c r="N158" s="280">
        <f>IF(N$86=0,0,N$86/PPA_fec!N$86)</f>
        <v>0.71441885530625981</v>
      </c>
      <c r="O158" s="280">
        <f>IF(O$86=0,0,O$86/PPA_fec!O$86)</f>
        <v>0.71572088519617638</v>
      </c>
      <c r="P158" s="280">
        <f>IF(P$86=0,0,P$86/PPA_fec!P$86)</f>
        <v>0.74674092215277965</v>
      </c>
      <c r="Q158" s="280">
        <f>IF(Q$86=0,0,Q$86/PPA_fec!Q$86)</f>
        <v>0.76291413327625257</v>
      </c>
    </row>
    <row r="159" spans="1:17" x14ac:dyDescent="0.25">
      <c r="A159" s="72" t="s">
        <v>236</v>
      </c>
      <c r="B159" s="279">
        <f>IF(B$91=0,0,B$91/PPA_fec!B$91)</f>
        <v>0.53938472485866418</v>
      </c>
      <c r="C159" s="279">
        <f>IF(C$91=0,0,C$91/PPA_fec!C$91)</f>
        <v>0.54012760181801001</v>
      </c>
      <c r="D159" s="279">
        <f>IF(D$91=0,0,D$91/PPA_fec!D$91)</f>
        <v>0.53923842618543305</v>
      </c>
      <c r="E159" s="279">
        <f>IF(E$91=0,0,E$91/PPA_fec!E$91)</f>
        <v>0.54002474282553681</v>
      </c>
      <c r="F159" s="279">
        <f>IF(F$91=0,0,F$91/PPA_fec!F$91)</f>
        <v>0.54246476903806362</v>
      </c>
      <c r="G159" s="279">
        <f>IF(G$91=0,0,G$91/PPA_fec!G$91)</f>
        <v>0.54863034028114288</v>
      </c>
      <c r="H159" s="279">
        <f>IF(H$91=0,0,H$91/PPA_fec!H$91)</f>
        <v>0.55422077436815864</v>
      </c>
      <c r="I159" s="279">
        <f>IF(I$91=0,0,I$91/PPA_fec!I$91)</f>
        <v>0.56072702779103878</v>
      </c>
      <c r="J159" s="279">
        <f>IF(J$91=0,0,J$91/PPA_fec!J$91)</f>
        <v>0.56956633497136422</v>
      </c>
      <c r="K159" s="279">
        <f>IF(K$91=0,0,K$91/PPA_fec!K$91)</f>
        <v>0.56956525495397115</v>
      </c>
      <c r="L159" s="279">
        <f>IF(L$91=0,0,L$91/PPA_fec!L$91)</f>
        <v>0.57425609485479456</v>
      </c>
      <c r="M159" s="279">
        <f>IF(M$91=0,0,M$91/PPA_fec!M$91)</f>
        <v>0.58025133915315708</v>
      </c>
      <c r="N159" s="279">
        <f>IF(N$91=0,0,N$91/PPA_fec!N$91)</f>
        <v>0.58762878837309596</v>
      </c>
      <c r="O159" s="279">
        <f>IF(O$91=0,0,O$91/PPA_fec!O$91)</f>
        <v>0.59004754350911359</v>
      </c>
      <c r="P159" s="279">
        <f>IF(P$91=0,0,P$91/PPA_fec!P$91)</f>
        <v>0.61483229030979059</v>
      </c>
      <c r="Q159" s="279">
        <f>IF(Q$91=0,0,Q$91/PPA_fec!Q$91)</f>
        <v>0.62749306568096919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136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36</v>
      </c>
      <c r="B5" s="96">
        <v>2256.6116715288413</v>
      </c>
      <c r="C5" s="96">
        <v>1568.6988743597913</v>
      </c>
      <c r="D5" s="96">
        <v>1569.8263601944543</v>
      </c>
      <c r="E5" s="96">
        <v>1861.7058352822605</v>
      </c>
      <c r="F5" s="96">
        <v>927.14063269999099</v>
      </c>
      <c r="G5" s="96">
        <v>1117.7343739297262</v>
      </c>
      <c r="H5" s="96">
        <v>690.08816647232413</v>
      </c>
      <c r="I5" s="96">
        <v>760.34876295616414</v>
      </c>
      <c r="J5" s="96">
        <v>435.30120979446667</v>
      </c>
      <c r="K5" s="96">
        <v>527.21156489956184</v>
      </c>
      <c r="L5" s="96">
        <v>386.85339516953417</v>
      </c>
      <c r="M5" s="96">
        <v>319.88608103467971</v>
      </c>
      <c r="N5" s="96">
        <v>406.97753230385774</v>
      </c>
      <c r="O5" s="96">
        <v>759.25577657661609</v>
      </c>
      <c r="P5" s="96">
        <v>698.61304298309278</v>
      </c>
      <c r="Q5" s="96">
        <v>469.35535629866507</v>
      </c>
    </row>
    <row r="6" spans="1:17" x14ac:dyDescent="0.25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80</v>
      </c>
      <c r="B10" s="158">
        <v>90.665964741371312</v>
      </c>
      <c r="C10" s="158">
        <v>84.352338913029911</v>
      </c>
      <c r="D10" s="158">
        <v>84.805355508897875</v>
      </c>
      <c r="E10" s="158">
        <v>95.82394073721062</v>
      </c>
      <c r="F10" s="158">
        <v>85.325531032046896</v>
      </c>
      <c r="G10" s="158">
        <v>88.418032541496856</v>
      </c>
      <c r="H10" s="158">
        <v>85.477953644493326</v>
      </c>
      <c r="I10" s="158">
        <v>89.044293603440266</v>
      </c>
      <c r="J10" s="158">
        <v>83.762563616256898</v>
      </c>
      <c r="K10" s="158">
        <v>75.656186412290594</v>
      </c>
      <c r="L10" s="158">
        <v>81.031179968018051</v>
      </c>
      <c r="M10" s="158">
        <v>77.434190842503199</v>
      </c>
      <c r="N10" s="158">
        <v>85.705287945948768</v>
      </c>
      <c r="O10" s="158">
        <v>85.538802460795907</v>
      </c>
      <c r="P10" s="158">
        <v>80.644747738307345</v>
      </c>
      <c r="Q10" s="158">
        <v>78.684448940126757</v>
      </c>
    </row>
    <row r="11" spans="1:17" x14ac:dyDescent="0.25">
      <c r="A11" s="92" t="s">
        <v>126</v>
      </c>
      <c r="B11" s="91">
        <v>5.8254279698690805</v>
      </c>
      <c r="C11" s="91">
        <v>4.4864331044606853</v>
      </c>
      <c r="D11" s="91">
        <v>3.3679629785947243</v>
      </c>
      <c r="E11" s="91">
        <v>5.0283589603092587</v>
      </c>
      <c r="F11" s="91">
        <v>4.4741741205779553</v>
      </c>
      <c r="G11" s="91">
        <v>4.641321449415881</v>
      </c>
      <c r="H11" s="91">
        <v>4.1120460455548118</v>
      </c>
      <c r="I11" s="91">
        <v>4.2564587696788125</v>
      </c>
      <c r="J11" s="91">
        <v>3.712174813307445</v>
      </c>
      <c r="K11" s="91">
        <v>3.2413930074028898</v>
      </c>
      <c r="L11" s="91">
        <v>3.3951366866293835</v>
      </c>
      <c r="M11" s="91">
        <v>2.743223776569478</v>
      </c>
      <c r="N11" s="91">
        <v>2.326553847202169</v>
      </c>
      <c r="O11" s="91">
        <v>2.8318396249130098</v>
      </c>
      <c r="P11" s="91">
        <v>2.2009951734418238</v>
      </c>
      <c r="Q11" s="91">
        <v>3.5753340875807544</v>
      </c>
    </row>
    <row r="12" spans="1:17" x14ac:dyDescent="0.25">
      <c r="A12" s="92" t="s">
        <v>27</v>
      </c>
      <c r="B12" s="91">
        <v>84.840536771502215</v>
      </c>
      <c r="C12" s="91">
        <v>79.86590580856921</v>
      </c>
      <c r="D12" s="91">
        <v>81.437392530303185</v>
      </c>
      <c r="E12" s="91">
        <v>90.795581776901372</v>
      </c>
      <c r="F12" s="91">
        <v>80.851356911468969</v>
      </c>
      <c r="G12" s="91">
        <v>83.776711092080987</v>
      </c>
      <c r="H12" s="91">
        <v>81.365907598938492</v>
      </c>
      <c r="I12" s="91">
        <v>84.787834833761423</v>
      </c>
      <c r="J12" s="91">
        <v>80.050388802949428</v>
      </c>
      <c r="K12" s="91">
        <v>72.414793404887703</v>
      </c>
      <c r="L12" s="91">
        <v>77.636043281388666</v>
      </c>
      <c r="M12" s="91">
        <v>74.690967065933734</v>
      </c>
      <c r="N12" s="91">
        <v>83.378734098746591</v>
      </c>
      <c r="O12" s="91">
        <v>82.706962835882877</v>
      </c>
      <c r="P12" s="91">
        <v>78.443752564865505</v>
      </c>
      <c r="Q12" s="91">
        <v>75.109114852546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242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241</v>
      </c>
      <c r="B16" s="206">
        <v>2165.94570678747</v>
      </c>
      <c r="C16" s="206">
        <v>1484.3465354467612</v>
      </c>
      <c r="D16" s="206">
        <v>1485.0210046855573</v>
      </c>
      <c r="E16" s="206">
        <v>1765.8818945450498</v>
      </c>
      <c r="F16" s="206">
        <v>841.81510166794396</v>
      </c>
      <c r="G16" s="206">
        <v>1029.3163413882294</v>
      </c>
      <c r="H16" s="206">
        <v>604.61021282783065</v>
      </c>
      <c r="I16" s="206">
        <v>671.3044693527238</v>
      </c>
      <c r="J16" s="206">
        <v>351.53864617820977</v>
      </c>
      <c r="K16" s="206">
        <v>451.55537848727113</v>
      </c>
      <c r="L16" s="206">
        <v>305.8222152015162</v>
      </c>
      <c r="M16" s="206">
        <v>242.45189019217651</v>
      </c>
      <c r="N16" s="206">
        <v>321.27224435790896</v>
      </c>
      <c r="O16" s="206">
        <v>673.71697411581999</v>
      </c>
      <c r="P16" s="206">
        <v>617.96829524478528</v>
      </c>
      <c r="Q16" s="206">
        <v>390.67090735853827</v>
      </c>
    </row>
    <row r="17" spans="1:17" x14ac:dyDescent="0.25">
      <c r="A17" s="152" t="s">
        <v>250</v>
      </c>
      <c r="B17" s="264">
        <v>2165.94570678747</v>
      </c>
      <c r="C17" s="264">
        <v>1484.3465354467612</v>
      </c>
      <c r="D17" s="264">
        <v>1485.0210046855573</v>
      </c>
      <c r="E17" s="264">
        <v>1765.8818945450498</v>
      </c>
      <c r="F17" s="264">
        <v>841.81510166794396</v>
      </c>
      <c r="G17" s="264">
        <v>1029.3163413882294</v>
      </c>
      <c r="H17" s="264">
        <v>604.61021282783065</v>
      </c>
      <c r="I17" s="264">
        <v>671.3044693527238</v>
      </c>
      <c r="J17" s="264">
        <v>351.53864617820977</v>
      </c>
      <c r="K17" s="264">
        <v>451.55537848727113</v>
      </c>
      <c r="L17" s="264">
        <v>305.8222152015162</v>
      </c>
      <c r="M17" s="264">
        <v>242.45189019217651</v>
      </c>
      <c r="N17" s="264">
        <v>321.27224435790896</v>
      </c>
      <c r="O17" s="264">
        <v>673.71697411581999</v>
      </c>
      <c r="P17" s="264">
        <v>617.96829524478528</v>
      </c>
      <c r="Q17" s="264">
        <v>390.67090735853827</v>
      </c>
    </row>
    <row r="18" spans="1:17" x14ac:dyDescent="0.25">
      <c r="A18" s="150" t="s">
        <v>34</v>
      </c>
      <c r="B18" s="87">
        <v>1272.0442515635232</v>
      </c>
      <c r="C18" s="87">
        <v>1086.6282749335271</v>
      </c>
      <c r="D18" s="87">
        <v>1021.5411084686118</v>
      </c>
      <c r="E18" s="87">
        <v>539.63621069532815</v>
      </c>
      <c r="F18" s="87">
        <v>248.45850089178816</v>
      </c>
      <c r="G18" s="87">
        <v>203.84112889924427</v>
      </c>
      <c r="H18" s="87">
        <v>176.95429283459444</v>
      </c>
      <c r="I18" s="87">
        <v>174.13031135927957</v>
      </c>
      <c r="J18" s="87">
        <v>169.18840677490806</v>
      </c>
      <c r="K18" s="87">
        <v>155.42223045159921</v>
      </c>
      <c r="L18" s="87">
        <v>93.471842406828728</v>
      </c>
      <c r="M18" s="87">
        <v>90.191343569146341</v>
      </c>
      <c r="N18" s="87">
        <v>79.479485914156143</v>
      </c>
      <c r="O18" s="87">
        <v>163.30153592907851</v>
      </c>
      <c r="P18" s="87">
        <v>95.717941605600302</v>
      </c>
      <c r="Q18" s="87">
        <v>98.964761724680116</v>
      </c>
    </row>
    <row r="19" spans="1:17" x14ac:dyDescent="0.25">
      <c r="A19" s="150" t="s">
        <v>32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31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2.3981054666261872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1.1663082200898689</v>
      </c>
      <c r="P20" s="87">
        <v>3.0118334241218214</v>
      </c>
      <c r="Q20" s="87">
        <v>0</v>
      </c>
    </row>
    <row r="21" spans="1:17" x14ac:dyDescent="0.25">
      <c r="A21" s="150" t="s">
        <v>126</v>
      </c>
      <c r="B21" s="87">
        <v>0</v>
      </c>
      <c r="C21" s="87">
        <v>0.3035990744234307</v>
      </c>
      <c r="D21" s="87">
        <v>7.3050979231589819E-2</v>
      </c>
      <c r="E21" s="87">
        <v>6.9089971473245839</v>
      </c>
      <c r="F21" s="87">
        <v>1.5310396431971349</v>
      </c>
      <c r="G21" s="87">
        <v>9.14721655125655</v>
      </c>
      <c r="H21" s="87">
        <v>1.9820092162515566</v>
      </c>
      <c r="I21" s="87">
        <v>2.2383040075989755</v>
      </c>
      <c r="J21" s="87">
        <v>2.387323675117655</v>
      </c>
      <c r="K21" s="87">
        <v>2.4102888073935937</v>
      </c>
      <c r="L21" s="87">
        <v>2.3646250383405043</v>
      </c>
      <c r="M21" s="87">
        <v>0</v>
      </c>
      <c r="N21" s="87">
        <v>0</v>
      </c>
      <c r="O21" s="87">
        <v>3.192789208841841</v>
      </c>
      <c r="P21" s="87">
        <v>7.9250606578791691</v>
      </c>
      <c r="Q21" s="87">
        <v>0</v>
      </c>
    </row>
    <row r="22" spans="1:17" x14ac:dyDescent="0.25">
      <c r="A22" s="150" t="s">
        <v>30</v>
      </c>
      <c r="B22" s="87">
        <v>757.35933764932361</v>
      </c>
      <c r="C22" s="87">
        <v>271.73692597462571</v>
      </c>
      <c r="D22" s="87">
        <v>314.85553630624224</v>
      </c>
      <c r="E22" s="87">
        <v>837.38483033359068</v>
      </c>
      <c r="F22" s="87">
        <v>229.18948972541938</v>
      </c>
      <c r="G22" s="87">
        <v>306.50404328365181</v>
      </c>
      <c r="H22" s="87">
        <v>0</v>
      </c>
      <c r="I22" s="87">
        <v>12.120069468703351</v>
      </c>
      <c r="J22" s="87">
        <v>9.56024617058074</v>
      </c>
      <c r="K22" s="87">
        <v>29.487440711774617</v>
      </c>
      <c r="L22" s="87">
        <v>1.7244776868811873</v>
      </c>
      <c r="M22" s="87">
        <v>6.0072712047562762</v>
      </c>
      <c r="N22" s="87">
        <v>46.871672429792795</v>
      </c>
      <c r="O22" s="87">
        <v>134.78711042770016</v>
      </c>
      <c r="P22" s="87">
        <v>92.879782024365923</v>
      </c>
      <c r="Q22" s="87">
        <v>4.7292860565418904</v>
      </c>
    </row>
    <row r="23" spans="1:17" x14ac:dyDescent="0.25">
      <c r="A23" s="150" t="s">
        <v>29</v>
      </c>
      <c r="B23" s="87">
        <v>0</v>
      </c>
      <c r="C23" s="87">
        <v>3.2110954001280021</v>
      </c>
      <c r="D23" s="87">
        <v>0</v>
      </c>
      <c r="E23" s="87">
        <v>9.2820944018878713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27</v>
      </c>
      <c r="B24" s="87">
        <v>0</v>
      </c>
      <c r="C24" s="87">
        <v>7.30803996819294</v>
      </c>
      <c r="D24" s="87">
        <v>2.5628044293587919</v>
      </c>
      <c r="E24" s="87">
        <v>19.217312890540573</v>
      </c>
      <c r="F24" s="87">
        <v>21.138898760952017</v>
      </c>
      <c r="G24" s="87">
        <v>95.791894452873507</v>
      </c>
      <c r="H24" s="87">
        <v>26.936290431208715</v>
      </c>
      <c r="I24" s="87">
        <v>33.077097117645195</v>
      </c>
      <c r="J24" s="87">
        <v>34.574424906006399</v>
      </c>
      <c r="K24" s="87">
        <v>39.03498303077108</v>
      </c>
      <c r="L24" s="87">
        <v>51.423498958020254</v>
      </c>
      <c r="M24" s="87">
        <v>51.170601515707126</v>
      </c>
      <c r="N24" s="87">
        <v>47.516430455253946</v>
      </c>
      <c r="O24" s="87">
        <v>118.08895845145231</v>
      </c>
      <c r="P24" s="87">
        <v>168.71180832886617</v>
      </c>
      <c r="Q24" s="87">
        <v>37.006298386045351</v>
      </c>
    </row>
    <row r="25" spans="1:17" x14ac:dyDescent="0.25">
      <c r="A25" s="150" t="s">
        <v>26</v>
      </c>
      <c r="B25" s="87">
        <v>45.020292923939458</v>
      </c>
      <c r="C25" s="87">
        <v>40.168106948736003</v>
      </c>
      <c r="D25" s="87">
        <v>38.118793785263996</v>
      </c>
      <c r="E25" s="87">
        <v>0</v>
      </c>
      <c r="F25" s="87">
        <v>0</v>
      </c>
      <c r="G25" s="87">
        <v>4.43657662263073E-2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87</v>
      </c>
      <c r="B26" s="87">
        <v>91.521824650683499</v>
      </c>
      <c r="C26" s="87">
        <v>74.990493147127935</v>
      </c>
      <c r="D26" s="87">
        <v>107.86971071684859</v>
      </c>
      <c r="E26" s="87">
        <v>353.45244907637795</v>
      </c>
      <c r="F26" s="87">
        <v>341.49717264658733</v>
      </c>
      <c r="G26" s="87">
        <v>411.58958696835072</v>
      </c>
      <c r="H26" s="87">
        <v>398.73762034577595</v>
      </c>
      <c r="I26" s="87">
        <v>449.73868739949671</v>
      </c>
      <c r="J26" s="87">
        <v>135.82824465159695</v>
      </c>
      <c r="K26" s="87">
        <v>225.20043548573261</v>
      </c>
      <c r="L26" s="87">
        <v>156.83777111144551</v>
      </c>
      <c r="M26" s="87">
        <v>95.082673902566782</v>
      </c>
      <c r="N26" s="87">
        <v>147.40465555870608</v>
      </c>
      <c r="O26" s="87">
        <v>253.18027187865741</v>
      </c>
      <c r="P26" s="87">
        <v>249.721869203952</v>
      </c>
      <c r="Q26" s="87">
        <v>249.97056119127097</v>
      </c>
    </row>
    <row r="27" spans="1:17" x14ac:dyDescent="0.25">
      <c r="A27" s="150" t="s">
        <v>23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249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240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35</v>
      </c>
      <c r="B31" s="96">
        <v>34221.624348337798</v>
      </c>
      <c r="C31" s="96">
        <v>33344.138696241032</v>
      </c>
      <c r="D31" s="96">
        <v>33336.393848939595</v>
      </c>
      <c r="E31" s="96">
        <v>34481.916663215226</v>
      </c>
      <c r="F31" s="96">
        <v>31331.578058641549</v>
      </c>
      <c r="G31" s="96">
        <v>32044.384752782415</v>
      </c>
      <c r="H31" s="96">
        <v>31592.415632585089</v>
      </c>
      <c r="I31" s="96">
        <v>30870.953625439197</v>
      </c>
      <c r="J31" s="96">
        <v>27907.856873555134</v>
      </c>
      <c r="K31" s="96">
        <v>25619.146963966246</v>
      </c>
      <c r="L31" s="96">
        <v>26279.394455922087</v>
      </c>
      <c r="M31" s="96">
        <v>23632.163968520588</v>
      </c>
      <c r="N31" s="96">
        <v>23673.597314376031</v>
      </c>
      <c r="O31" s="96">
        <v>24270.354755161919</v>
      </c>
      <c r="P31" s="96">
        <v>23199.504216320202</v>
      </c>
      <c r="Q31" s="96">
        <v>22786.230894012842</v>
      </c>
    </row>
    <row r="32" spans="1:17" x14ac:dyDescent="0.25">
      <c r="A32" s="132" t="s">
        <v>84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83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82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81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80</v>
      </c>
      <c r="B36" s="158">
        <v>295.11892748354268</v>
      </c>
      <c r="C36" s="158">
        <v>283.48787849344808</v>
      </c>
      <c r="D36" s="158">
        <v>287.51041785105542</v>
      </c>
      <c r="E36" s="158">
        <v>307.5387677928826</v>
      </c>
      <c r="F36" s="158">
        <v>285.37099323470829</v>
      </c>
      <c r="G36" s="158">
        <v>301.03421458619158</v>
      </c>
      <c r="H36" s="158">
        <v>293.71324246124067</v>
      </c>
      <c r="I36" s="158">
        <v>302.02391225668475</v>
      </c>
      <c r="J36" s="158">
        <v>271.43975939218438</v>
      </c>
      <c r="K36" s="158">
        <v>257.9341292116078</v>
      </c>
      <c r="L36" s="158">
        <v>276.24406919349377</v>
      </c>
      <c r="M36" s="158">
        <v>250.26345442140098</v>
      </c>
      <c r="N36" s="158">
        <v>249.09022151928809</v>
      </c>
      <c r="O36" s="158">
        <v>263.09898311260071</v>
      </c>
      <c r="P36" s="158">
        <v>257.01254873360961</v>
      </c>
      <c r="Q36" s="158">
        <v>254.60961965310568</v>
      </c>
    </row>
    <row r="37" spans="1:17" x14ac:dyDescent="0.25">
      <c r="A37" s="92" t="s">
        <v>126</v>
      </c>
      <c r="B37" s="91">
        <v>12.541143366776577</v>
      </c>
      <c r="C37" s="91">
        <v>11.862312501905034</v>
      </c>
      <c r="D37" s="91">
        <v>10.631321564804521</v>
      </c>
      <c r="E37" s="91">
        <v>15.051910055334529</v>
      </c>
      <c r="F37" s="91">
        <v>12.888872463158698</v>
      </c>
      <c r="G37" s="91">
        <v>13.323765229756217</v>
      </c>
      <c r="H37" s="91">
        <v>11.214852813435215</v>
      </c>
      <c r="I37" s="91">
        <v>11.893463305738116</v>
      </c>
      <c r="J37" s="91">
        <v>10.954600276955233</v>
      </c>
      <c r="K37" s="91">
        <v>10.340848355244432</v>
      </c>
      <c r="L37" s="91">
        <v>11.042890589256908</v>
      </c>
      <c r="M37" s="91">
        <v>9.1707848625008523</v>
      </c>
      <c r="N37" s="91">
        <v>7.1278462687690674</v>
      </c>
      <c r="O37" s="91">
        <v>6.6223150765178884</v>
      </c>
      <c r="P37" s="91">
        <v>6.3324590663016807</v>
      </c>
      <c r="Q37" s="91">
        <v>8.4821978615196141</v>
      </c>
    </row>
    <row r="38" spans="1:17" x14ac:dyDescent="0.25">
      <c r="A38" s="92" t="s">
        <v>27</v>
      </c>
      <c r="B38" s="91">
        <v>282.57778411676617</v>
      </c>
      <c r="C38" s="91">
        <v>271.62556599154311</v>
      </c>
      <c r="D38" s="91">
        <v>276.87909628625084</v>
      </c>
      <c r="E38" s="91">
        <v>292.48685773754795</v>
      </c>
      <c r="F38" s="91">
        <v>272.48212077154949</v>
      </c>
      <c r="G38" s="91">
        <v>287.71044935643539</v>
      </c>
      <c r="H38" s="91">
        <v>282.49838964780554</v>
      </c>
      <c r="I38" s="91">
        <v>290.13044895094657</v>
      </c>
      <c r="J38" s="91">
        <v>260.48515911522918</v>
      </c>
      <c r="K38" s="91">
        <v>247.59328085636341</v>
      </c>
      <c r="L38" s="91">
        <v>265.20117860423676</v>
      </c>
      <c r="M38" s="91">
        <v>241.09266955890016</v>
      </c>
      <c r="N38" s="91">
        <v>241.96237525051905</v>
      </c>
      <c r="O38" s="91">
        <v>256.4766680360828</v>
      </c>
      <c r="P38" s="91">
        <v>250.68008966730793</v>
      </c>
      <c r="Q38" s="91">
        <v>246.12742179158607</v>
      </c>
    </row>
    <row r="39" spans="1:17" x14ac:dyDescent="0.25">
      <c r="A39" s="92" t="s">
        <v>127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22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239</v>
      </c>
      <c r="B41" s="204">
        <v>1005.9149465674674</v>
      </c>
      <c r="C41" s="204">
        <v>975.04695112550064</v>
      </c>
      <c r="D41" s="204">
        <v>978.73597353165746</v>
      </c>
      <c r="E41" s="204">
        <v>1015.9382697145245</v>
      </c>
      <c r="F41" s="204">
        <v>921.19872275911644</v>
      </c>
      <c r="G41" s="204">
        <v>943.59096505889465</v>
      </c>
      <c r="H41" s="204">
        <v>925.84546988539455</v>
      </c>
      <c r="I41" s="204">
        <v>907.73753003352806</v>
      </c>
      <c r="J41" s="204">
        <v>824.14311149323748</v>
      </c>
      <c r="K41" s="204">
        <v>755.9667667457137</v>
      </c>
      <c r="L41" s="204">
        <v>767.74122403282536</v>
      </c>
      <c r="M41" s="204">
        <v>696.44467733089493</v>
      </c>
      <c r="N41" s="204">
        <v>700.27931036583539</v>
      </c>
      <c r="O41" s="204">
        <v>715.95616032254645</v>
      </c>
      <c r="P41" s="204">
        <v>683.70333771396974</v>
      </c>
      <c r="Q41" s="204">
        <v>665.83338480574571</v>
      </c>
    </row>
    <row r="42" spans="1:17" x14ac:dyDescent="0.25">
      <c r="A42" s="152" t="s">
        <v>248</v>
      </c>
      <c r="B42" s="151">
        <v>1005.9149465674674</v>
      </c>
      <c r="C42" s="151">
        <v>975.04695112550064</v>
      </c>
      <c r="D42" s="151">
        <v>978.73597353165746</v>
      </c>
      <c r="E42" s="151">
        <v>1015.9382697145245</v>
      </c>
      <c r="F42" s="151">
        <v>921.19872275911644</v>
      </c>
      <c r="G42" s="151">
        <v>943.59096505889465</v>
      </c>
      <c r="H42" s="151">
        <v>925.84546988539455</v>
      </c>
      <c r="I42" s="151">
        <v>907.73753003352806</v>
      </c>
      <c r="J42" s="151">
        <v>824.14311149323748</v>
      </c>
      <c r="K42" s="151">
        <v>755.9667667457137</v>
      </c>
      <c r="L42" s="151">
        <v>767.74122403282536</v>
      </c>
      <c r="M42" s="151">
        <v>696.44467733089493</v>
      </c>
      <c r="N42" s="151">
        <v>700.27931036583539</v>
      </c>
      <c r="O42" s="151">
        <v>715.95616032254645</v>
      </c>
      <c r="P42" s="151">
        <v>683.70333771396974</v>
      </c>
      <c r="Q42" s="151">
        <v>665.83338480574571</v>
      </c>
    </row>
    <row r="43" spans="1:17" x14ac:dyDescent="0.25">
      <c r="A43" s="150" t="s">
        <v>34</v>
      </c>
      <c r="B43" s="87">
        <v>146.5048620161204</v>
      </c>
      <c r="C43" s="87">
        <v>132.5778175982895</v>
      </c>
      <c r="D43" s="87">
        <v>137.72838972753925</v>
      </c>
      <c r="E43" s="87">
        <v>161.4647636691308</v>
      </c>
      <c r="F43" s="87">
        <v>155.59746194170131</v>
      </c>
      <c r="G43" s="87">
        <v>161.80333701314811</v>
      </c>
      <c r="H43" s="87">
        <v>160.1563557076652</v>
      </c>
      <c r="I43" s="87">
        <v>142.90673517469949</v>
      </c>
      <c r="J43" s="87">
        <v>138.50250981482432</v>
      </c>
      <c r="K43" s="87">
        <v>134.00162607824649</v>
      </c>
      <c r="L43" s="87">
        <v>132.43073536389278</v>
      </c>
      <c r="M43" s="87">
        <v>126.9904784710403</v>
      </c>
      <c r="N43" s="87">
        <v>124.97319518156972</v>
      </c>
      <c r="O43" s="87">
        <v>121.42732308417384</v>
      </c>
      <c r="P43" s="87">
        <v>125.39435665271316</v>
      </c>
      <c r="Q43" s="87">
        <v>122.25847366027901</v>
      </c>
    </row>
    <row r="44" spans="1:17" x14ac:dyDescent="0.25">
      <c r="A44" s="150" t="s">
        <v>32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31</v>
      </c>
      <c r="B45" s="87">
        <v>16.498543400002706</v>
      </c>
      <c r="C45" s="87">
        <v>18.236086933016217</v>
      </c>
      <c r="D45" s="87">
        <v>18.405092210598148</v>
      </c>
      <c r="E45" s="87">
        <v>20.234159397237622</v>
      </c>
      <c r="F45" s="87">
        <v>17.872858567648088</v>
      </c>
      <c r="G45" s="87">
        <v>16.450618562419596</v>
      </c>
      <c r="H45" s="87">
        <v>17.576706317470961</v>
      </c>
      <c r="I45" s="87">
        <v>17.02811457215024</v>
      </c>
      <c r="J45" s="87">
        <v>16.793751290501032</v>
      </c>
      <c r="K45" s="87">
        <v>14.47808609382319</v>
      </c>
      <c r="L45" s="87">
        <v>15.219423030501735</v>
      </c>
      <c r="M45" s="87">
        <v>14.539093532616254</v>
      </c>
      <c r="N45" s="87">
        <v>12.710855361206844</v>
      </c>
      <c r="O45" s="87">
        <v>11.941572855939418</v>
      </c>
      <c r="P45" s="87">
        <v>11.816448810102472</v>
      </c>
      <c r="Q45" s="87">
        <v>11.508670700752658</v>
      </c>
    </row>
    <row r="46" spans="1:17" x14ac:dyDescent="0.25">
      <c r="A46" s="150" t="s">
        <v>126</v>
      </c>
      <c r="B46" s="87">
        <v>25.414658707475816</v>
      </c>
      <c r="C46" s="87">
        <v>25.061556971290564</v>
      </c>
      <c r="D46" s="87">
        <v>22.855443364499983</v>
      </c>
      <c r="E46" s="87">
        <v>30.582167758329867</v>
      </c>
      <c r="F46" s="87">
        <v>26.465144590052887</v>
      </c>
      <c r="G46" s="87">
        <v>28.893826769681731</v>
      </c>
      <c r="H46" s="87">
        <v>21.57884496964855</v>
      </c>
      <c r="I46" s="87">
        <v>24.178174816598499</v>
      </c>
      <c r="J46" s="87">
        <v>22.944866078242839</v>
      </c>
      <c r="K46" s="87">
        <v>21.517382559470267</v>
      </c>
      <c r="L46" s="87">
        <v>22.657528064023047</v>
      </c>
      <c r="M46" s="87">
        <v>18.692547642514931</v>
      </c>
      <c r="N46" s="87">
        <v>15.070044727872876</v>
      </c>
      <c r="O46" s="87">
        <v>14.274341168577976</v>
      </c>
      <c r="P46" s="87">
        <v>13.474000180235148</v>
      </c>
      <c r="Q46" s="87">
        <v>16.772930487063988</v>
      </c>
    </row>
    <row r="47" spans="1:17" x14ac:dyDescent="0.25">
      <c r="A47" s="150" t="s">
        <v>30</v>
      </c>
      <c r="B47" s="87">
        <v>157.79181909432197</v>
      </c>
      <c r="C47" s="87">
        <v>171.3857801930294</v>
      </c>
      <c r="D47" s="87">
        <v>161.29466475279543</v>
      </c>
      <c r="E47" s="87">
        <v>135.22744062789218</v>
      </c>
      <c r="F47" s="87">
        <v>136.07065608382004</v>
      </c>
      <c r="G47" s="87">
        <v>119.87525671383199</v>
      </c>
      <c r="H47" s="87">
        <v>141.01942761669096</v>
      </c>
      <c r="I47" s="87">
        <v>123.72313808240366</v>
      </c>
      <c r="J47" s="87">
        <v>115.77566898465629</v>
      </c>
      <c r="K47" s="87">
        <v>85.386737522736084</v>
      </c>
      <c r="L47" s="87">
        <v>69.100943398387571</v>
      </c>
      <c r="M47" s="87">
        <v>63.232759150433672</v>
      </c>
      <c r="N47" s="87">
        <v>54.910757936557467</v>
      </c>
      <c r="O47" s="87">
        <v>42.397338894773085</v>
      </c>
      <c r="P47" s="87">
        <v>34.010745735203948</v>
      </c>
      <c r="Q47" s="87">
        <v>37.606162511555453</v>
      </c>
    </row>
    <row r="48" spans="1:17" x14ac:dyDescent="0.25">
      <c r="A48" s="150" t="s">
        <v>29</v>
      </c>
      <c r="B48" s="87">
        <v>0.17924661772879247</v>
      </c>
      <c r="C48" s="87">
        <v>0</v>
      </c>
      <c r="D48" s="87">
        <v>0</v>
      </c>
      <c r="E48" s="87">
        <v>0.24643286299033235</v>
      </c>
      <c r="F48" s="87">
        <v>3.5225431258767592E-2</v>
      </c>
      <c r="G48" s="87">
        <v>8.4989163677703233E-2</v>
      </c>
      <c r="H48" s="87">
        <v>0.38757161200527174</v>
      </c>
      <c r="I48" s="87">
        <v>0.33091865578590252</v>
      </c>
      <c r="J48" s="87">
        <v>8.8984574907131089E-2</v>
      </c>
      <c r="K48" s="87">
        <v>8.8868934277566466E-2</v>
      </c>
      <c r="L48" s="87">
        <v>8.4988737979655976E-2</v>
      </c>
      <c r="M48" s="87">
        <v>8.4999930589109443E-2</v>
      </c>
      <c r="N48" s="87">
        <v>8.5012182682150605E-2</v>
      </c>
      <c r="O48" s="87">
        <v>8.503354498521809E-2</v>
      </c>
      <c r="P48" s="87">
        <v>8.4954311446625075E-2</v>
      </c>
      <c r="Q48" s="87">
        <v>8.0773142181077534E-2</v>
      </c>
    </row>
    <row r="49" spans="1:17" x14ac:dyDescent="0.25">
      <c r="A49" s="150" t="s">
        <v>27</v>
      </c>
      <c r="B49" s="87">
        <v>659.03614842145578</v>
      </c>
      <c r="C49" s="87">
        <v>626.63634348043968</v>
      </c>
      <c r="D49" s="87">
        <v>636.95901085119374</v>
      </c>
      <c r="E49" s="87">
        <v>662.31468092297689</v>
      </c>
      <c r="F49" s="87">
        <v>579.48946058552849</v>
      </c>
      <c r="G49" s="87">
        <v>613.28649557288929</v>
      </c>
      <c r="H49" s="87">
        <v>580.62588013489892</v>
      </c>
      <c r="I49" s="87">
        <v>594.4733702932615</v>
      </c>
      <c r="J49" s="87">
        <v>525.93325048160682</v>
      </c>
      <c r="K49" s="87">
        <v>487.47511445378547</v>
      </c>
      <c r="L49" s="87">
        <v>519.36857716204747</v>
      </c>
      <c r="M49" s="87">
        <v>468.71641495129546</v>
      </c>
      <c r="N49" s="87">
        <v>489.17749087532587</v>
      </c>
      <c r="O49" s="87">
        <v>518.14945562837033</v>
      </c>
      <c r="P49" s="87">
        <v>490.67883868500854</v>
      </c>
      <c r="Q49" s="87">
        <v>468.81577299217099</v>
      </c>
    </row>
    <row r="50" spans="1:17" x14ac:dyDescent="0.25">
      <c r="A50" s="150" t="s">
        <v>26</v>
      </c>
      <c r="B50" s="87">
        <v>1.3139475296684005E-3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5.4388789231304344E-3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87</v>
      </c>
      <c r="B51" s="87">
        <v>0.48835436283223133</v>
      </c>
      <c r="C51" s="87">
        <v>1.1493659494352482</v>
      </c>
      <c r="D51" s="87">
        <v>1.4933726250311694</v>
      </c>
      <c r="E51" s="87">
        <v>5.8686244759670174</v>
      </c>
      <c r="F51" s="87">
        <v>5.6679155591068024</v>
      </c>
      <c r="G51" s="87">
        <v>3.1964412632464598</v>
      </c>
      <c r="H51" s="87">
        <v>4.5006835270143766</v>
      </c>
      <c r="I51" s="87">
        <v>5.0916395597053716</v>
      </c>
      <c r="J51" s="87">
        <v>4.1040802684991036</v>
      </c>
      <c r="K51" s="87">
        <v>13.018951103374476</v>
      </c>
      <c r="L51" s="87">
        <v>8.8790282759928782</v>
      </c>
      <c r="M51" s="87">
        <v>4.1883836524051095</v>
      </c>
      <c r="N51" s="87">
        <v>3.3519541006205733</v>
      </c>
      <c r="O51" s="87">
        <v>7.6810951457267542</v>
      </c>
      <c r="P51" s="87">
        <v>8.2439933392598306</v>
      </c>
      <c r="Q51" s="87">
        <v>8.7906013117424582</v>
      </c>
    </row>
    <row r="52" spans="1:17" x14ac:dyDescent="0.25">
      <c r="A52" s="150" t="s">
        <v>23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247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238</v>
      </c>
      <c r="B54" s="204">
        <v>29389.595640085143</v>
      </c>
      <c r="C54" s="204">
        <v>28662.578215335114</v>
      </c>
      <c r="D54" s="204">
        <v>28633.261900789541</v>
      </c>
      <c r="E54" s="204">
        <v>29589.939215340084</v>
      </c>
      <c r="F54" s="204">
        <v>26892.002495713718</v>
      </c>
      <c r="G54" s="204">
        <v>27488.331109115694</v>
      </c>
      <c r="H54" s="204">
        <v>27125.18249307101</v>
      </c>
      <c r="I54" s="204">
        <v>26475.008351732933</v>
      </c>
      <c r="J54" s="204">
        <v>23923.145490351315</v>
      </c>
      <c r="K54" s="204">
        <v>21956.244793221282</v>
      </c>
      <c r="L54" s="204">
        <v>22540.454697289075</v>
      </c>
      <c r="M54" s="204">
        <v>20246.06020952775</v>
      </c>
      <c r="N54" s="204">
        <v>20270.319986498951</v>
      </c>
      <c r="O54" s="204">
        <v>20782.48478447735</v>
      </c>
      <c r="P54" s="204">
        <v>19861.993182662209</v>
      </c>
      <c r="Q54" s="204">
        <v>19530.502072126754</v>
      </c>
    </row>
    <row r="55" spans="1:17" x14ac:dyDescent="0.25">
      <c r="A55" s="152" t="s">
        <v>246</v>
      </c>
      <c r="B55" s="151">
        <v>29389.595640085143</v>
      </c>
      <c r="C55" s="151">
        <v>28662.578215335114</v>
      </c>
      <c r="D55" s="151">
        <v>28633.261900789541</v>
      </c>
      <c r="E55" s="151">
        <v>29589.939215340084</v>
      </c>
      <c r="F55" s="151">
        <v>26892.002495713718</v>
      </c>
      <c r="G55" s="151">
        <v>27488.331109115694</v>
      </c>
      <c r="H55" s="151">
        <v>27125.18249307101</v>
      </c>
      <c r="I55" s="151">
        <v>26475.008351732933</v>
      </c>
      <c r="J55" s="151">
        <v>23923.145490351315</v>
      </c>
      <c r="K55" s="151">
        <v>21956.244793221282</v>
      </c>
      <c r="L55" s="151">
        <v>22540.454697289075</v>
      </c>
      <c r="M55" s="151">
        <v>20246.06020952775</v>
      </c>
      <c r="N55" s="151">
        <v>20270.319986498951</v>
      </c>
      <c r="O55" s="151">
        <v>20782.48478447735</v>
      </c>
      <c r="P55" s="151">
        <v>19861.993182662209</v>
      </c>
      <c r="Q55" s="151">
        <v>19530.502072126754</v>
      </c>
    </row>
    <row r="56" spans="1:17" x14ac:dyDescent="0.25">
      <c r="A56" s="150" t="s">
        <v>34</v>
      </c>
      <c r="B56" s="87">
        <v>4395.1458604836125</v>
      </c>
      <c r="C56" s="87">
        <v>3977.3345279486853</v>
      </c>
      <c r="D56" s="87">
        <v>4131.8516918261776</v>
      </c>
      <c r="E56" s="87">
        <v>4844.9323141943605</v>
      </c>
      <c r="F56" s="87">
        <v>4667.9238582510407</v>
      </c>
      <c r="G56" s="87">
        <v>4854.1001103944427</v>
      </c>
      <c r="H56" s="87">
        <v>4804.6906712299551</v>
      </c>
      <c r="I56" s="87">
        <v>4287.2020552409849</v>
      </c>
      <c r="J56" s="87">
        <v>4155.0752944447304</v>
      </c>
      <c r="K56" s="87">
        <v>4020.048782347395</v>
      </c>
      <c r="L56" s="87">
        <v>3972.9220609167828</v>
      </c>
      <c r="M56" s="87">
        <v>3809.7143541312098</v>
      </c>
      <c r="N56" s="87">
        <v>3749.1958554470916</v>
      </c>
      <c r="O56" s="87">
        <v>3642.819692525215</v>
      </c>
      <c r="P56" s="87">
        <v>3761.8306995813941</v>
      </c>
      <c r="Q56" s="87">
        <v>3667.7542098083704</v>
      </c>
    </row>
    <row r="57" spans="1:17" x14ac:dyDescent="0.25">
      <c r="A57" s="150" t="s">
        <v>32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468.85623376823293</v>
      </c>
      <c r="C58" s="87">
        <v>521.96179199684309</v>
      </c>
      <c r="D58" s="87">
        <v>527.03089961112858</v>
      </c>
      <c r="E58" s="87">
        <v>583.61128850486693</v>
      </c>
      <c r="F58" s="87">
        <v>510.06087952815568</v>
      </c>
      <c r="G58" s="87">
        <v>467.24431257701298</v>
      </c>
      <c r="H58" s="87">
        <v>502.19380438582078</v>
      </c>
      <c r="I58" s="87">
        <v>486.74934153648798</v>
      </c>
      <c r="J58" s="87">
        <v>479.70698574511346</v>
      </c>
      <c r="K58" s="87">
        <v>414.2554595314237</v>
      </c>
      <c r="L58" s="87">
        <v>440.28692791843474</v>
      </c>
      <c r="M58" s="87">
        <v>417.09994623681035</v>
      </c>
      <c r="N58" s="87">
        <v>364.26037485897933</v>
      </c>
      <c r="O58" s="87">
        <v>346.60460325385475</v>
      </c>
      <c r="P58" s="87">
        <v>339.4435017384107</v>
      </c>
      <c r="Q58" s="87">
        <v>331.20633011837521</v>
      </c>
    </row>
    <row r="59" spans="1:17" x14ac:dyDescent="0.25">
      <c r="A59" s="150" t="s">
        <v>126</v>
      </c>
      <c r="B59" s="87">
        <v>727.31440193855201</v>
      </c>
      <c r="C59" s="87">
        <v>708.75929070874577</v>
      </c>
      <c r="D59" s="87">
        <v>643.48669256853316</v>
      </c>
      <c r="E59" s="87">
        <v>871.53903562044843</v>
      </c>
      <c r="F59" s="87">
        <v>743.32385909874711</v>
      </c>
      <c r="G59" s="87">
        <v>798.98783544571984</v>
      </c>
      <c r="H59" s="87">
        <v>615.86165446065627</v>
      </c>
      <c r="I59" s="87">
        <v>670.02350844724754</v>
      </c>
      <c r="J59" s="87">
        <v>626.6074049400404</v>
      </c>
      <c r="K59" s="87">
        <v>584.23719954847434</v>
      </c>
      <c r="L59" s="87">
        <v>622.95083822486981</v>
      </c>
      <c r="M59" s="87">
        <v>514.24283511288502</v>
      </c>
      <c r="N59" s="87">
        <v>417.91980506130392</v>
      </c>
      <c r="O59" s="87">
        <v>396.35846146683753</v>
      </c>
      <c r="P59" s="87">
        <v>363.43224096145303</v>
      </c>
      <c r="Q59" s="87">
        <v>448.45480525526955</v>
      </c>
    </row>
    <row r="60" spans="1:17" x14ac:dyDescent="0.25">
      <c r="A60" s="150" t="s">
        <v>30</v>
      </c>
      <c r="B60" s="87">
        <v>4649.2888169498465</v>
      </c>
      <c r="C60" s="87">
        <v>4948.1323171943513</v>
      </c>
      <c r="D60" s="87">
        <v>4673.2949414248606</v>
      </c>
      <c r="E60" s="87">
        <v>4066.5603892053487</v>
      </c>
      <c r="F60" s="87">
        <v>4047.2381659621378</v>
      </c>
      <c r="G60" s="87">
        <v>3614.3800097186568</v>
      </c>
      <c r="H60" s="87">
        <v>4024.4064030267432</v>
      </c>
      <c r="I60" s="87">
        <v>3541.4513181549687</v>
      </c>
      <c r="J60" s="87">
        <v>3262.3314869350352</v>
      </c>
      <c r="K60" s="87">
        <v>2400.9981203135853</v>
      </c>
      <c r="L60" s="87">
        <v>1965.9558019088659</v>
      </c>
      <c r="M60" s="87">
        <v>1762.0719398754593</v>
      </c>
      <c r="N60" s="87">
        <v>1585.3692572334523</v>
      </c>
      <c r="O60" s="87">
        <v>1271.9201668431926</v>
      </c>
      <c r="P60" s="87">
        <v>1020.3223720561185</v>
      </c>
      <c r="Q60" s="87">
        <v>1107.8411814934313</v>
      </c>
    </row>
    <row r="61" spans="1:17" x14ac:dyDescent="0.25">
      <c r="A61" s="150" t="s">
        <v>29</v>
      </c>
      <c r="B61" s="87">
        <v>5.3773985318637729</v>
      </c>
      <c r="C61" s="87">
        <v>0</v>
      </c>
      <c r="D61" s="87">
        <v>0</v>
      </c>
      <c r="E61" s="87">
        <v>10.981821524229394</v>
      </c>
      <c r="F61" s="87">
        <v>2.9206658687060001</v>
      </c>
      <c r="G61" s="87">
        <v>2.5496749103310976</v>
      </c>
      <c r="H61" s="87">
        <v>18.670741045130587</v>
      </c>
      <c r="I61" s="87">
        <v>22.348427135184057</v>
      </c>
      <c r="J61" s="87">
        <v>2.6695372472139329</v>
      </c>
      <c r="K61" s="87">
        <v>2.6660680283269946</v>
      </c>
      <c r="L61" s="87">
        <v>2.5496621393896794</v>
      </c>
      <c r="M61" s="87">
        <v>2.5499979176732834</v>
      </c>
      <c r="N61" s="87">
        <v>2.5503654804645191</v>
      </c>
      <c r="O61" s="87">
        <v>2.5510063495565429</v>
      </c>
      <c r="P61" s="87">
        <v>2.5486293433987521</v>
      </c>
      <c r="Q61" s="87">
        <v>2.4231942654323255</v>
      </c>
    </row>
    <row r="62" spans="1:17" x14ac:dyDescent="0.25">
      <c r="A62" s="150" t="s">
        <v>27</v>
      </c>
      <c r="B62" s="87">
        <v>19128.922879102178</v>
      </c>
      <c r="C62" s="87">
        <v>18471.909309003429</v>
      </c>
      <c r="D62" s="87">
        <v>18612.79352519942</v>
      </c>
      <c r="E62" s="87">
        <v>19036.255632011824</v>
      </c>
      <c r="F62" s="87">
        <v>16750.497600231734</v>
      </c>
      <c r="G62" s="87">
        <v>17655.175928172139</v>
      </c>
      <c r="H62" s="87">
        <v>17024.338713112262</v>
      </c>
      <c r="I62" s="87">
        <v>17314.321348059206</v>
      </c>
      <c r="J62" s="87">
        <v>15273.632372984208</v>
      </c>
      <c r="K62" s="87">
        <v>14143.470630350843</v>
      </c>
      <c r="L62" s="87">
        <v>15269.41855790095</v>
      </c>
      <c r="M62" s="87">
        <v>13614.729626681561</v>
      </c>
      <c r="N62" s="87">
        <v>14050.214501631213</v>
      </c>
      <c r="O62" s="87">
        <v>14891.660608332684</v>
      </c>
      <c r="P62" s="87">
        <v>14126.928553004291</v>
      </c>
      <c r="Q62" s="87">
        <v>13708.26720973289</v>
      </c>
    </row>
    <row r="63" spans="1:17" x14ac:dyDescent="0.25">
      <c r="A63" s="150" t="s">
        <v>26</v>
      </c>
      <c r="B63" s="87">
        <v>3.9418425890052025E-2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0.16316636769391304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87</v>
      </c>
      <c r="B64" s="87">
        <v>14.650630884966942</v>
      </c>
      <c r="C64" s="87">
        <v>34.480978483057449</v>
      </c>
      <c r="D64" s="87">
        <v>44.804150159419905</v>
      </c>
      <c r="E64" s="87">
        <v>176.05873427901057</v>
      </c>
      <c r="F64" s="87">
        <v>170.0374667732041</v>
      </c>
      <c r="G64" s="87">
        <v>95.893237897393789</v>
      </c>
      <c r="H64" s="87">
        <v>135.02050581043133</v>
      </c>
      <c r="I64" s="87">
        <v>152.74918679116115</v>
      </c>
      <c r="J64" s="87">
        <v>123.12240805497311</v>
      </c>
      <c r="K64" s="87">
        <v>390.56853310123427</v>
      </c>
      <c r="L64" s="87">
        <v>266.3708482797864</v>
      </c>
      <c r="M64" s="87">
        <v>125.6515095721533</v>
      </c>
      <c r="N64" s="87">
        <v>100.80982678644808</v>
      </c>
      <c r="O64" s="87">
        <v>230.57024570600794</v>
      </c>
      <c r="P64" s="87">
        <v>247.48718597714009</v>
      </c>
      <c r="Q64" s="87">
        <v>264.55514145298503</v>
      </c>
    </row>
    <row r="65" spans="1:17" x14ac:dyDescent="0.25">
      <c r="A65" s="150" t="s">
        <v>23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237</v>
      </c>
      <c r="B67" s="204">
        <v>3530.9948342016405</v>
      </c>
      <c r="C67" s="204">
        <v>3423.0256512869591</v>
      </c>
      <c r="D67" s="204">
        <v>3436.8855567673399</v>
      </c>
      <c r="E67" s="204">
        <v>3568.5004103677275</v>
      </c>
      <c r="F67" s="204">
        <v>3233.0058469339961</v>
      </c>
      <c r="G67" s="204">
        <v>3311.4284640216306</v>
      </c>
      <c r="H67" s="204">
        <v>3247.6744271674406</v>
      </c>
      <c r="I67" s="204">
        <v>3186.1838314160468</v>
      </c>
      <c r="J67" s="204">
        <v>2889.1285123184007</v>
      </c>
      <c r="K67" s="204">
        <v>2649.0012747876399</v>
      </c>
      <c r="L67" s="204">
        <v>2694.9544654066872</v>
      </c>
      <c r="M67" s="204">
        <v>2439.3956272405394</v>
      </c>
      <c r="N67" s="204">
        <v>2453.9077959919623</v>
      </c>
      <c r="O67" s="204">
        <v>2508.8148272494263</v>
      </c>
      <c r="P67" s="204">
        <v>2396.7951472104119</v>
      </c>
      <c r="Q67" s="204">
        <v>2335.2858174272387</v>
      </c>
    </row>
    <row r="68" spans="1:17" x14ac:dyDescent="0.25">
      <c r="A68" s="152" t="s">
        <v>244</v>
      </c>
      <c r="B68" s="151">
        <v>3530.9948342016405</v>
      </c>
      <c r="C68" s="151">
        <v>3423.0256512869591</v>
      </c>
      <c r="D68" s="151">
        <v>3436.8855567673399</v>
      </c>
      <c r="E68" s="151">
        <v>3568.5004103677275</v>
      </c>
      <c r="F68" s="151">
        <v>3233.0058469339961</v>
      </c>
      <c r="G68" s="151">
        <v>3311.4284640216306</v>
      </c>
      <c r="H68" s="151">
        <v>3247.6744271674406</v>
      </c>
      <c r="I68" s="151">
        <v>3186.1838314160468</v>
      </c>
      <c r="J68" s="151">
        <v>2889.1285123184007</v>
      </c>
      <c r="K68" s="151">
        <v>2649.0012747876399</v>
      </c>
      <c r="L68" s="151">
        <v>2694.9544654066872</v>
      </c>
      <c r="M68" s="151">
        <v>2439.3956272405394</v>
      </c>
      <c r="N68" s="151">
        <v>2453.9077959919623</v>
      </c>
      <c r="O68" s="151">
        <v>2508.8148272494263</v>
      </c>
      <c r="P68" s="151">
        <v>2396.7951472104119</v>
      </c>
      <c r="Q68" s="151">
        <v>2335.2858174272387</v>
      </c>
    </row>
    <row r="69" spans="1:17" x14ac:dyDescent="0.25">
      <c r="A69" s="150" t="s">
        <v>34</v>
      </c>
      <c r="B69" s="87">
        <v>512.76701705642142</v>
      </c>
      <c r="C69" s="87">
        <v>464.0223615940132</v>
      </c>
      <c r="D69" s="87">
        <v>482.04936404638732</v>
      </c>
      <c r="E69" s="87">
        <v>565.1823268237323</v>
      </c>
      <c r="F69" s="87">
        <v>544.59111679595458</v>
      </c>
      <c r="G69" s="87">
        <v>566.31167954601824</v>
      </c>
      <c r="H69" s="87">
        <v>560.54724497682821</v>
      </c>
      <c r="I69" s="87">
        <v>500.17357311144815</v>
      </c>
      <c r="J69" s="87">
        <v>484.7587843518852</v>
      </c>
      <c r="K69" s="87">
        <v>469.00569127386268</v>
      </c>
      <c r="L69" s="87">
        <v>463.50757377362459</v>
      </c>
      <c r="M69" s="87">
        <v>444.46667464864106</v>
      </c>
      <c r="N69" s="87">
        <v>437.40618313549396</v>
      </c>
      <c r="O69" s="87">
        <v>424.99563079460842</v>
      </c>
      <c r="P69" s="87">
        <v>438.88024828449608</v>
      </c>
      <c r="Q69" s="87">
        <v>427.90465781097652</v>
      </c>
    </row>
    <row r="70" spans="1:17" x14ac:dyDescent="0.25">
      <c r="A70" s="150" t="s">
        <v>32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31</v>
      </c>
      <c r="B71" s="87">
        <v>57.744901900009474</v>
      </c>
      <c r="C71" s="87">
        <v>63.826304265556765</v>
      </c>
      <c r="D71" s="87">
        <v>64.41782273709353</v>
      </c>
      <c r="E71" s="87">
        <v>70.915671361967242</v>
      </c>
      <c r="F71" s="87">
        <v>62.55500498676831</v>
      </c>
      <c r="G71" s="87">
        <v>57.577164968468587</v>
      </c>
      <c r="H71" s="87">
        <v>61.518472111148363</v>
      </c>
      <c r="I71" s="87">
        <v>59.598401002525826</v>
      </c>
      <c r="J71" s="87">
        <v>58.778129516753609</v>
      </c>
      <c r="K71" s="87">
        <v>50.673301328381172</v>
      </c>
      <c r="L71" s="87">
        <v>53.367726727838104</v>
      </c>
      <c r="M71" s="87">
        <v>50.886827364156893</v>
      </c>
      <c r="N71" s="87">
        <v>44.487993764223958</v>
      </c>
      <c r="O71" s="87">
        <v>41.795504995787951</v>
      </c>
      <c r="P71" s="87">
        <v>41.357570835358651</v>
      </c>
      <c r="Q71" s="87">
        <v>40.280347452634295</v>
      </c>
    </row>
    <row r="72" spans="1:17" x14ac:dyDescent="0.25">
      <c r="A72" s="150" t="s">
        <v>126</v>
      </c>
      <c r="B72" s="87">
        <v>89.345938225527249</v>
      </c>
      <c r="C72" s="87">
        <v>87.71544939951697</v>
      </c>
      <c r="D72" s="87">
        <v>79.994051775749924</v>
      </c>
      <c r="E72" s="87">
        <v>107.13176694402976</v>
      </c>
      <c r="F72" s="87">
        <v>92.818291145801879</v>
      </c>
      <c r="G72" s="87">
        <v>101.12839369388607</v>
      </c>
      <c r="H72" s="87">
        <v>75.525957393769929</v>
      </c>
      <c r="I72" s="87">
        <v>85.014461160548024</v>
      </c>
      <c r="J72" s="87">
        <v>80.403089681661754</v>
      </c>
      <c r="K72" s="87">
        <v>75.310838958145951</v>
      </c>
      <c r="L72" s="87">
        <v>79.678103438252037</v>
      </c>
      <c r="M72" s="87">
        <v>65.42391674880227</v>
      </c>
      <c r="N72" s="87">
        <v>53.029310067739594</v>
      </c>
      <c r="O72" s="87">
        <v>49.96019409002291</v>
      </c>
      <c r="P72" s="87">
        <v>47.159000630823016</v>
      </c>
      <c r="Q72" s="87">
        <v>58.705256704723965</v>
      </c>
    </row>
    <row r="73" spans="1:17" x14ac:dyDescent="0.25">
      <c r="A73" s="150" t="s">
        <v>30</v>
      </c>
      <c r="B73" s="87">
        <v>553.2373341467237</v>
      </c>
      <c r="C73" s="87">
        <v>602.15833409069069</v>
      </c>
      <c r="D73" s="87">
        <v>566.8788754637668</v>
      </c>
      <c r="E73" s="87">
        <v>475.54427463676109</v>
      </c>
      <c r="F73" s="87">
        <v>478.28428426307181</v>
      </c>
      <c r="G73" s="87">
        <v>420.58277834049494</v>
      </c>
      <c r="H73" s="87">
        <v>494.07446286875711</v>
      </c>
      <c r="I73" s="87">
        <v>434.35254517329219</v>
      </c>
      <c r="J73" s="87">
        <v>405.21484144629699</v>
      </c>
      <c r="K73" s="87">
        <v>298.85358132957634</v>
      </c>
      <c r="L73" s="87">
        <v>241.85330189435649</v>
      </c>
      <c r="M73" s="87">
        <v>221.31465702651792</v>
      </c>
      <c r="N73" s="87">
        <v>192.18765277795117</v>
      </c>
      <c r="O73" s="87">
        <v>148.39068613170582</v>
      </c>
      <c r="P73" s="87">
        <v>119.03761007321381</v>
      </c>
      <c r="Q73" s="87">
        <v>131.62156879044409</v>
      </c>
    </row>
    <row r="74" spans="1:17" x14ac:dyDescent="0.25">
      <c r="A74" s="150" t="s">
        <v>29</v>
      </c>
      <c r="B74" s="87">
        <v>0.62736316205077347</v>
      </c>
      <c r="C74" s="87">
        <v>0</v>
      </c>
      <c r="D74" s="87">
        <v>0</v>
      </c>
      <c r="E74" s="87">
        <v>1.0643870249078806</v>
      </c>
      <c r="F74" s="87">
        <v>0.22813354927122875</v>
      </c>
      <c r="G74" s="87">
        <v>0.29746207287196136</v>
      </c>
      <c r="H74" s="87">
        <v>1.7527027305481506</v>
      </c>
      <c r="I74" s="87">
        <v>1.8568890899660513</v>
      </c>
      <c r="J74" s="87">
        <v>0.31144601217495876</v>
      </c>
      <c r="K74" s="87">
        <v>0.31104126997148268</v>
      </c>
      <c r="L74" s="87">
        <v>0.2974605829287959</v>
      </c>
      <c r="M74" s="87">
        <v>0.29749975706188303</v>
      </c>
      <c r="N74" s="87">
        <v>0.29754263938752723</v>
      </c>
      <c r="O74" s="87">
        <v>0.29761740744826332</v>
      </c>
      <c r="P74" s="87">
        <v>0.29734009006318773</v>
      </c>
      <c r="Q74" s="87">
        <v>0.28270599763377136</v>
      </c>
    </row>
    <row r="75" spans="1:17" x14ac:dyDescent="0.25">
      <c r="A75" s="150" t="s">
        <v>27</v>
      </c>
      <c r="B75" s="87">
        <v>2315.5584406246412</v>
      </c>
      <c r="C75" s="87">
        <v>2201.2804211141579</v>
      </c>
      <c r="D75" s="87">
        <v>2238.318471415007</v>
      </c>
      <c r="E75" s="87">
        <v>2328.1217979104449</v>
      </c>
      <c r="F75" s="87">
        <v>2034.6913117362546</v>
      </c>
      <c r="G75" s="87">
        <v>2154.3434409785273</v>
      </c>
      <c r="H75" s="87">
        <v>2038.5031947418383</v>
      </c>
      <c r="I75" s="87">
        <v>2087.3481873430665</v>
      </c>
      <c r="J75" s="87">
        <v>1845.2979403698816</v>
      </c>
      <c r="K75" s="87">
        <v>1709.2804917658918</v>
      </c>
      <c r="L75" s="87">
        <v>1825.1737000237122</v>
      </c>
      <c r="M75" s="87">
        <v>1642.3467089119426</v>
      </c>
      <c r="N75" s="87">
        <v>1714.7531440430535</v>
      </c>
      <c r="O75" s="87">
        <v>1816.4836325572599</v>
      </c>
      <c r="P75" s="87">
        <v>1721.199985157835</v>
      </c>
      <c r="Q75" s="87">
        <v>1645.6770890865621</v>
      </c>
    </row>
    <row r="76" spans="1:17" x14ac:dyDescent="0.25">
      <c r="A76" s="150" t="s">
        <v>26</v>
      </c>
      <c r="B76" s="87">
        <v>4.5988163538394026E-3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1.903607623095652E-2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87</v>
      </c>
      <c r="B77" s="87">
        <v>1.70924026991281</v>
      </c>
      <c r="C77" s="87">
        <v>4.0227808230233686</v>
      </c>
      <c r="D77" s="87">
        <v>5.2269713293363633</v>
      </c>
      <c r="E77" s="87">
        <v>20.540185665884565</v>
      </c>
      <c r="F77" s="87">
        <v>19.837704456873809</v>
      </c>
      <c r="G77" s="87">
        <v>11.187544421362608</v>
      </c>
      <c r="H77" s="87">
        <v>15.752392344550323</v>
      </c>
      <c r="I77" s="87">
        <v>17.820738458968798</v>
      </c>
      <c r="J77" s="87">
        <v>14.364280939746866</v>
      </c>
      <c r="K77" s="87">
        <v>45.566328861810668</v>
      </c>
      <c r="L77" s="87">
        <v>31.076598965975077</v>
      </c>
      <c r="M77" s="87">
        <v>14.659342783417884</v>
      </c>
      <c r="N77" s="87">
        <v>11.745969564112498</v>
      </c>
      <c r="O77" s="87">
        <v>26.891561272592686</v>
      </c>
      <c r="P77" s="87">
        <v>28.863392138622576</v>
      </c>
      <c r="Q77" s="87">
        <v>30.814191584263618</v>
      </c>
    </row>
    <row r="78" spans="1:17" x14ac:dyDescent="0.25">
      <c r="A78" s="150" t="s">
        <v>23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243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56</v>
      </c>
      <c r="B81" s="96">
        <v>457.36516309872843</v>
      </c>
      <c r="C81" s="96">
        <v>447.61272753393808</v>
      </c>
      <c r="D81" s="96">
        <v>443.43628686132314</v>
      </c>
      <c r="E81" s="96">
        <v>445.76521434314037</v>
      </c>
      <c r="F81" s="96">
        <v>396.22016152935464</v>
      </c>
      <c r="G81" s="96">
        <v>412.66644330711836</v>
      </c>
      <c r="H81" s="96">
        <v>392.48198155060629</v>
      </c>
      <c r="I81" s="96">
        <v>383.23344993870074</v>
      </c>
      <c r="J81" s="96">
        <v>322.45847831173649</v>
      </c>
      <c r="K81" s="96">
        <v>310.18328208759442</v>
      </c>
      <c r="L81" s="96">
        <v>315.08421537535122</v>
      </c>
      <c r="M81" s="96">
        <v>264.67285691614012</v>
      </c>
      <c r="N81" s="96">
        <v>261.42555290621084</v>
      </c>
      <c r="O81" s="96">
        <v>309.83897114195508</v>
      </c>
      <c r="P81" s="96">
        <v>272.66133170843409</v>
      </c>
      <c r="Q81" s="96">
        <v>278.54133369531058</v>
      </c>
    </row>
    <row r="82" spans="1:17" x14ac:dyDescent="0.25">
      <c r="A82" s="132" t="s">
        <v>84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83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82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81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80</v>
      </c>
      <c r="B86" s="158">
        <v>457.36516309872843</v>
      </c>
      <c r="C86" s="158">
        <v>447.61272753393808</v>
      </c>
      <c r="D86" s="158">
        <v>443.43628686132314</v>
      </c>
      <c r="E86" s="158">
        <v>445.76521434314037</v>
      </c>
      <c r="F86" s="158">
        <v>396.22016152935464</v>
      </c>
      <c r="G86" s="158">
        <v>412.66644330711836</v>
      </c>
      <c r="H86" s="158">
        <v>392.48198155060629</v>
      </c>
      <c r="I86" s="158">
        <v>383.23344993870074</v>
      </c>
      <c r="J86" s="158">
        <v>322.45847831173649</v>
      </c>
      <c r="K86" s="158">
        <v>310.18328208759442</v>
      </c>
      <c r="L86" s="158">
        <v>315.08421537535122</v>
      </c>
      <c r="M86" s="158">
        <v>264.67285691614012</v>
      </c>
      <c r="N86" s="158">
        <v>261.42555290621084</v>
      </c>
      <c r="O86" s="158">
        <v>309.83897114195508</v>
      </c>
      <c r="P86" s="158">
        <v>272.66133170843409</v>
      </c>
      <c r="Q86" s="158">
        <v>278.54133369531058</v>
      </c>
    </row>
    <row r="87" spans="1:17" x14ac:dyDescent="0.25">
      <c r="A87" s="92" t="s">
        <v>126</v>
      </c>
      <c r="B87" s="91">
        <v>23.049241455485287</v>
      </c>
      <c r="C87" s="91">
        <v>25.526489514185762</v>
      </c>
      <c r="D87" s="91">
        <v>23.606741062821982</v>
      </c>
      <c r="E87" s="91">
        <v>24.167394603707454</v>
      </c>
      <c r="F87" s="91">
        <v>20.268825842680354</v>
      </c>
      <c r="G87" s="91">
        <v>22.21136639585221</v>
      </c>
      <c r="H87" s="91">
        <v>15.777896329231737</v>
      </c>
      <c r="I87" s="91">
        <v>18.262372784034074</v>
      </c>
      <c r="J87" s="91">
        <v>18.499752590158774</v>
      </c>
      <c r="K87" s="91">
        <v>17.734903824984507</v>
      </c>
      <c r="L87" s="91">
        <v>16.382958953771642</v>
      </c>
      <c r="M87" s="91">
        <v>11.865749765573625</v>
      </c>
      <c r="N87" s="91">
        <v>9.8119521032166084</v>
      </c>
      <c r="O87" s="91">
        <v>9.8515145367274695</v>
      </c>
      <c r="P87" s="91">
        <v>8.4453215632806149</v>
      </c>
      <c r="Q87" s="91">
        <v>10.304880399693181</v>
      </c>
    </row>
    <row r="88" spans="1:17" x14ac:dyDescent="0.25">
      <c r="A88" s="92" t="s">
        <v>27</v>
      </c>
      <c r="B88" s="91">
        <v>434.31592164324314</v>
      </c>
      <c r="C88" s="91">
        <v>422.08623801975227</v>
      </c>
      <c r="D88" s="91">
        <v>419.82954579850121</v>
      </c>
      <c r="E88" s="91">
        <v>421.59781973943291</v>
      </c>
      <c r="F88" s="91">
        <v>375.95133568667421</v>
      </c>
      <c r="G88" s="91">
        <v>390.45507691126625</v>
      </c>
      <c r="H88" s="91">
        <v>376.70408522137467</v>
      </c>
      <c r="I88" s="91">
        <v>364.97107715466666</v>
      </c>
      <c r="J88" s="91">
        <v>303.95872572157771</v>
      </c>
      <c r="K88" s="91">
        <v>292.44837826260994</v>
      </c>
      <c r="L88" s="91">
        <v>298.70125642157961</v>
      </c>
      <c r="M88" s="91">
        <v>252.80710715056648</v>
      </c>
      <c r="N88" s="91">
        <v>251.61360080299423</v>
      </c>
      <c r="O88" s="91">
        <v>299.98745660522758</v>
      </c>
      <c r="P88" s="91">
        <v>264.21601014515352</v>
      </c>
      <c r="Q88" s="91">
        <v>268.23645329561737</v>
      </c>
    </row>
    <row r="89" spans="1:17" x14ac:dyDescent="0.25">
      <c r="A89" s="92" t="s">
        <v>127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22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236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135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36</v>
      </c>
      <c r="B95" s="77">
        <f t="shared" ref="B95:Q95" si="0">SUM(B$96:B$101,B$103:B$105)</f>
        <v>1</v>
      </c>
      <c r="C95" s="77">
        <f t="shared" si="0"/>
        <v>0.99999999999999989</v>
      </c>
      <c r="D95" s="77">
        <f t="shared" si="0"/>
        <v>1.0000000000000004</v>
      </c>
      <c r="E95" s="77">
        <f t="shared" si="0"/>
        <v>0.99999999999999989</v>
      </c>
      <c r="F95" s="77">
        <f t="shared" si="0"/>
        <v>0.99999999999999989</v>
      </c>
      <c r="G95" s="77">
        <f t="shared" si="0"/>
        <v>1</v>
      </c>
      <c r="H95" s="77">
        <f t="shared" si="0"/>
        <v>0.99999999999999978</v>
      </c>
      <c r="I95" s="77">
        <f t="shared" si="0"/>
        <v>0.99999999999999989</v>
      </c>
      <c r="J95" s="77">
        <f t="shared" si="0"/>
        <v>1</v>
      </c>
      <c r="K95" s="77">
        <f t="shared" si="0"/>
        <v>0.99999999999999978</v>
      </c>
      <c r="L95" s="77">
        <f t="shared" si="0"/>
        <v>1.0000000000000002</v>
      </c>
      <c r="M95" s="77">
        <f t="shared" si="0"/>
        <v>1</v>
      </c>
      <c r="N95" s="77">
        <f t="shared" si="0"/>
        <v>1</v>
      </c>
      <c r="O95" s="77">
        <f t="shared" si="0"/>
        <v>0.99999999999999978</v>
      </c>
      <c r="P95" s="77">
        <f t="shared" si="0"/>
        <v>0.99999999999999978</v>
      </c>
      <c r="Q95" s="77">
        <f t="shared" si="0"/>
        <v>0.99999999999999989</v>
      </c>
    </row>
    <row r="96" spans="1:17" x14ac:dyDescent="0.25">
      <c r="A96" s="132" t="s">
        <v>84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83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82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81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80</v>
      </c>
      <c r="B100" s="238">
        <f t="shared" ref="B100:Q100" si="5">IF(B$10=0,0,B$10/B$5)</f>
        <v>4.0177920678725221E-2</v>
      </c>
      <c r="C100" s="238">
        <f t="shared" si="5"/>
        <v>5.377216768097403E-2</v>
      </c>
      <c r="D100" s="238">
        <f t="shared" si="5"/>
        <v>5.4022124777158821E-2</v>
      </c>
      <c r="E100" s="238">
        <f t="shared" si="5"/>
        <v>5.1471042804505353E-2</v>
      </c>
      <c r="F100" s="238">
        <f t="shared" si="5"/>
        <v>9.2030839791331823E-2</v>
      </c>
      <c r="G100" s="238">
        <f t="shared" si="5"/>
        <v>7.9104691243087638E-2</v>
      </c>
      <c r="H100" s="238">
        <f t="shared" si="5"/>
        <v>0.12386526504497219</v>
      </c>
      <c r="I100" s="238">
        <f t="shared" si="5"/>
        <v>0.11710980268744631</v>
      </c>
      <c r="J100" s="238">
        <f t="shared" si="5"/>
        <v>0.19242437588401493</v>
      </c>
      <c r="K100" s="238">
        <f t="shared" si="5"/>
        <v>0.14350251673007916</v>
      </c>
      <c r="L100" s="238">
        <f t="shared" si="5"/>
        <v>0.20946224326791044</v>
      </c>
      <c r="M100" s="238">
        <f t="shared" si="5"/>
        <v>0.24206802181589249</v>
      </c>
      <c r="N100" s="238">
        <f t="shared" si="5"/>
        <v>0.21058972828494976</v>
      </c>
      <c r="O100" s="238">
        <f t="shared" si="5"/>
        <v>0.11266137854950417</v>
      </c>
      <c r="P100" s="238">
        <f t="shared" si="5"/>
        <v>0.11543550259805133</v>
      </c>
      <c r="Q100" s="238">
        <f t="shared" si="5"/>
        <v>0.16764365823079572</v>
      </c>
    </row>
    <row r="101" spans="1:17" x14ac:dyDescent="0.25">
      <c r="A101" s="127" t="s">
        <v>242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241</v>
      </c>
      <c r="B102" s="237">
        <f t="shared" ref="B102:Q102" si="7">IF(B$16=0,0,B$16/B$5)</f>
        <v>0.95982207932127483</v>
      </c>
      <c r="C102" s="237">
        <f t="shared" si="7"/>
        <v>0.94622783231902585</v>
      </c>
      <c r="D102" s="237">
        <f t="shared" si="7"/>
        <v>0.94597787522284171</v>
      </c>
      <c r="E102" s="237">
        <f t="shared" si="7"/>
        <v>0.94852895719549457</v>
      </c>
      <c r="F102" s="237">
        <f t="shared" si="7"/>
        <v>0.90796916020866802</v>
      </c>
      <c r="G102" s="237">
        <f t="shared" si="7"/>
        <v>0.92089530875691239</v>
      </c>
      <c r="H102" s="237">
        <f t="shared" si="7"/>
        <v>0.87613473495502758</v>
      </c>
      <c r="I102" s="237">
        <f t="shared" si="7"/>
        <v>0.88289019731255358</v>
      </c>
      <c r="J102" s="237">
        <f t="shared" si="7"/>
        <v>0.80757562411598505</v>
      </c>
      <c r="K102" s="237">
        <f t="shared" si="7"/>
        <v>0.85649748326992059</v>
      </c>
      <c r="L102" s="237">
        <f t="shared" si="7"/>
        <v>0.79053775673208981</v>
      </c>
      <c r="M102" s="237">
        <f t="shared" si="7"/>
        <v>0.75793197818410751</v>
      </c>
      <c r="N102" s="237">
        <f t="shared" si="7"/>
        <v>0.78941027171505018</v>
      </c>
      <c r="O102" s="237">
        <f t="shared" si="7"/>
        <v>0.88733862145049558</v>
      </c>
      <c r="P102" s="237">
        <f t="shared" si="7"/>
        <v>0.88456449740194842</v>
      </c>
      <c r="Q102" s="237">
        <f t="shared" si="7"/>
        <v>0.83235634176920414</v>
      </c>
    </row>
    <row r="103" spans="1:17" x14ac:dyDescent="0.25">
      <c r="A103" s="142" t="s">
        <v>250</v>
      </c>
      <c r="B103" s="235">
        <f t="shared" ref="B103:Q103" si="8">IF(B$17=0,0,B$17/B$5)</f>
        <v>0.95982207932127483</v>
      </c>
      <c r="C103" s="235">
        <f t="shared" si="8"/>
        <v>0.94622783231902585</v>
      </c>
      <c r="D103" s="235">
        <f t="shared" si="8"/>
        <v>0.94597787522284171</v>
      </c>
      <c r="E103" s="235">
        <f t="shared" si="8"/>
        <v>0.94852895719549457</v>
      </c>
      <c r="F103" s="235">
        <f t="shared" si="8"/>
        <v>0.90796916020866802</v>
      </c>
      <c r="G103" s="235">
        <f t="shared" si="8"/>
        <v>0.92089530875691239</v>
      </c>
      <c r="H103" s="235">
        <f t="shared" si="8"/>
        <v>0.87613473495502758</v>
      </c>
      <c r="I103" s="235">
        <f t="shared" si="8"/>
        <v>0.88289019731255358</v>
      </c>
      <c r="J103" s="235">
        <f t="shared" si="8"/>
        <v>0.80757562411598505</v>
      </c>
      <c r="K103" s="235">
        <f t="shared" si="8"/>
        <v>0.85649748326992059</v>
      </c>
      <c r="L103" s="235">
        <f t="shared" si="8"/>
        <v>0.79053775673208981</v>
      </c>
      <c r="M103" s="235">
        <f t="shared" si="8"/>
        <v>0.75793197818410751</v>
      </c>
      <c r="N103" s="235">
        <f t="shared" si="8"/>
        <v>0.78941027171505018</v>
      </c>
      <c r="O103" s="235">
        <f t="shared" si="8"/>
        <v>0.88733862145049558</v>
      </c>
      <c r="P103" s="235">
        <f t="shared" si="8"/>
        <v>0.88456449740194842</v>
      </c>
      <c r="Q103" s="235">
        <f t="shared" si="8"/>
        <v>0.83235634176920414</v>
      </c>
    </row>
    <row r="104" spans="1:17" x14ac:dyDescent="0.25">
      <c r="A104" s="142" t="s">
        <v>249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240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35</v>
      </c>
      <c r="B107" s="77">
        <f t="shared" ref="B107:Q107" si="11">SUM(B$108:B$112,B$114:B$115,B$117:B$118,B$120:B$121)</f>
        <v>0.99999999999999978</v>
      </c>
      <c r="C107" s="77">
        <f t="shared" si="11"/>
        <v>0.99999999999999978</v>
      </c>
      <c r="D107" s="77">
        <f t="shared" si="11"/>
        <v>0.99999999999999989</v>
      </c>
      <c r="E107" s="77">
        <f t="shared" si="11"/>
        <v>0.99999999999999978</v>
      </c>
      <c r="F107" s="77">
        <f t="shared" si="11"/>
        <v>0.99999999999999967</v>
      </c>
      <c r="G107" s="77">
        <f t="shared" si="11"/>
        <v>0.99999999999999989</v>
      </c>
      <c r="H107" s="77">
        <f t="shared" si="11"/>
        <v>0.99999999999999989</v>
      </c>
      <c r="I107" s="77">
        <f t="shared" si="11"/>
        <v>0.99999999999999989</v>
      </c>
      <c r="J107" s="77">
        <f t="shared" si="11"/>
        <v>1.0000000000000002</v>
      </c>
      <c r="K107" s="77">
        <f t="shared" si="11"/>
        <v>0.99999999999999989</v>
      </c>
      <c r="L107" s="77">
        <f t="shared" si="11"/>
        <v>0.99999999999999967</v>
      </c>
      <c r="M107" s="77">
        <f t="shared" si="11"/>
        <v>0.99999999999999989</v>
      </c>
      <c r="N107" s="77">
        <f t="shared" si="11"/>
        <v>1.0000000000000002</v>
      </c>
      <c r="O107" s="77">
        <f t="shared" si="11"/>
        <v>1.0000000000000002</v>
      </c>
      <c r="P107" s="77">
        <f t="shared" si="11"/>
        <v>0.99999999999999989</v>
      </c>
      <c r="Q107" s="77">
        <f t="shared" si="11"/>
        <v>1</v>
      </c>
    </row>
    <row r="108" spans="1:17" x14ac:dyDescent="0.25">
      <c r="A108" s="132" t="s">
        <v>84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83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82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81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80</v>
      </c>
      <c r="B112" s="201">
        <f t="shared" ref="B112:Q112" si="16">IF(B$36=0,0,B$36/B$31)</f>
        <v>8.6237556838203409E-3</v>
      </c>
      <c r="C112" s="201">
        <f t="shared" si="16"/>
        <v>8.5018803777170693E-3</v>
      </c>
      <c r="D112" s="201">
        <f t="shared" si="16"/>
        <v>8.6245206711283474E-3</v>
      </c>
      <c r="E112" s="201">
        <f t="shared" si="16"/>
        <v>8.9188420352793261E-3</v>
      </c>
      <c r="F112" s="201">
        <f t="shared" si="16"/>
        <v>9.1080951205392679E-3</v>
      </c>
      <c r="G112" s="201">
        <f t="shared" si="16"/>
        <v>9.3942891058332069E-3</v>
      </c>
      <c r="H112" s="201">
        <f t="shared" si="16"/>
        <v>9.2969542398112347E-3</v>
      </c>
      <c r="I112" s="201">
        <f t="shared" si="16"/>
        <v>9.783433188400182E-3</v>
      </c>
      <c r="J112" s="201">
        <f t="shared" si="16"/>
        <v>9.72628463095619E-3</v>
      </c>
      <c r="K112" s="201">
        <f t="shared" si="16"/>
        <v>1.0068021764128071E-2</v>
      </c>
      <c r="L112" s="201">
        <f t="shared" si="16"/>
        <v>1.0511812578361824E-2</v>
      </c>
      <c r="M112" s="201">
        <f t="shared" si="16"/>
        <v>1.0589950829503654E-2</v>
      </c>
      <c r="N112" s="201">
        <f t="shared" si="16"/>
        <v>1.0521857671712003E-2</v>
      </c>
      <c r="O112" s="201">
        <f t="shared" si="16"/>
        <v>1.0840343528832999E-2</v>
      </c>
      <c r="P112" s="201">
        <f t="shared" si="16"/>
        <v>1.1078363845069088E-2</v>
      </c>
      <c r="Q112" s="201">
        <f t="shared" si="16"/>
        <v>1.1173836552319199E-2</v>
      </c>
    </row>
    <row r="113" spans="1:17" x14ac:dyDescent="0.25">
      <c r="A113" s="127" t="s">
        <v>239</v>
      </c>
      <c r="B113" s="200">
        <f t="shared" ref="B113:Q113" si="17">IF(B$41=0,0,B$41/B$31)</f>
        <v>2.9394132094034464E-2</v>
      </c>
      <c r="C113" s="200">
        <f t="shared" si="17"/>
        <v>2.9241929443972116E-2</v>
      </c>
      <c r="D113" s="200">
        <f t="shared" si="17"/>
        <v>2.9359383560402418E-2</v>
      </c>
      <c r="E113" s="200">
        <f t="shared" si="17"/>
        <v>2.9462929211191782E-2</v>
      </c>
      <c r="F113" s="200">
        <f t="shared" si="17"/>
        <v>2.9401606297485582E-2</v>
      </c>
      <c r="G113" s="200">
        <f t="shared" si="17"/>
        <v>2.9446374843472775E-2</v>
      </c>
      <c r="H113" s="200">
        <f t="shared" si="17"/>
        <v>2.9305941041445967E-2</v>
      </c>
      <c r="I113" s="200">
        <f t="shared" si="17"/>
        <v>2.9404259455253993E-2</v>
      </c>
      <c r="J113" s="200">
        <f t="shared" si="17"/>
        <v>2.9530863485048801E-2</v>
      </c>
      <c r="K113" s="200">
        <f t="shared" si="17"/>
        <v>2.9507882046540951E-2</v>
      </c>
      <c r="L113" s="200">
        <f t="shared" si="17"/>
        <v>2.9214570576218665E-2</v>
      </c>
      <c r="M113" s="200">
        <f t="shared" si="17"/>
        <v>2.9470203332145107E-2</v>
      </c>
      <c r="N113" s="200">
        <f t="shared" si="17"/>
        <v>2.9580604124772526E-2</v>
      </c>
      <c r="O113" s="200">
        <f t="shared" si="17"/>
        <v>2.9499204587039418E-2</v>
      </c>
      <c r="P113" s="200">
        <f t="shared" si="17"/>
        <v>2.9470601239530093E-2</v>
      </c>
      <c r="Q113" s="200">
        <f t="shared" si="17"/>
        <v>2.9220865350780573E-2</v>
      </c>
    </row>
    <row r="114" spans="1:17" x14ac:dyDescent="0.25">
      <c r="A114" s="142" t="s">
        <v>248</v>
      </c>
      <c r="B114" s="199">
        <f t="shared" ref="B114:Q114" si="18">IF(B$42=0,0,B$42/B$31)</f>
        <v>2.9394132094034464E-2</v>
      </c>
      <c r="C114" s="199">
        <f t="shared" si="18"/>
        <v>2.9241929443972116E-2</v>
      </c>
      <c r="D114" s="199">
        <f t="shared" si="18"/>
        <v>2.9359383560402418E-2</v>
      </c>
      <c r="E114" s="199">
        <f t="shared" si="18"/>
        <v>2.9462929211191782E-2</v>
      </c>
      <c r="F114" s="199">
        <f t="shared" si="18"/>
        <v>2.9401606297485582E-2</v>
      </c>
      <c r="G114" s="199">
        <f t="shared" si="18"/>
        <v>2.9446374843472775E-2</v>
      </c>
      <c r="H114" s="199">
        <f t="shared" si="18"/>
        <v>2.9305941041445967E-2</v>
      </c>
      <c r="I114" s="199">
        <f t="shared" si="18"/>
        <v>2.9404259455253993E-2</v>
      </c>
      <c r="J114" s="199">
        <f t="shared" si="18"/>
        <v>2.9530863485048801E-2</v>
      </c>
      <c r="K114" s="199">
        <f t="shared" si="18"/>
        <v>2.9507882046540951E-2</v>
      </c>
      <c r="L114" s="199">
        <f t="shared" si="18"/>
        <v>2.9214570576218665E-2</v>
      </c>
      <c r="M114" s="199">
        <f t="shared" si="18"/>
        <v>2.9470203332145107E-2</v>
      </c>
      <c r="N114" s="199">
        <f t="shared" si="18"/>
        <v>2.9580604124772526E-2</v>
      </c>
      <c r="O114" s="199">
        <f t="shared" si="18"/>
        <v>2.9499204587039418E-2</v>
      </c>
      <c r="P114" s="199">
        <f t="shared" si="18"/>
        <v>2.9470601239530093E-2</v>
      </c>
      <c r="Q114" s="199">
        <f t="shared" si="18"/>
        <v>2.9220865350780573E-2</v>
      </c>
    </row>
    <row r="115" spans="1:17" x14ac:dyDescent="0.25">
      <c r="A115" s="142" t="s">
        <v>247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238</v>
      </c>
      <c r="B116" s="200">
        <f t="shared" ref="B116:Q116" si="20">IF(B$54=0,0,B$54/B$31)</f>
        <v>0.85880188914856825</v>
      </c>
      <c r="C116" s="200">
        <f t="shared" si="20"/>
        <v>0.85959869818338774</v>
      </c>
      <c r="D116" s="200">
        <f t="shared" si="20"/>
        <v>0.85891899497402724</v>
      </c>
      <c r="E116" s="200">
        <f t="shared" si="20"/>
        <v>0.85812918998514287</v>
      </c>
      <c r="F116" s="200">
        <f t="shared" si="20"/>
        <v>0.85830348044970706</v>
      </c>
      <c r="G116" s="200">
        <f t="shared" si="20"/>
        <v>0.85782052990513047</v>
      </c>
      <c r="H116" s="200">
        <f t="shared" si="20"/>
        <v>0.85859792453140305</v>
      </c>
      <c r="I116" s="200">
        <f t="shared" si="20"/>
        <v>0.85760254357404153</v>
      </c>
      <c r="J116" s="200">
        <f t="shared" si="20"/>
        <v>0.8572190117909182</v>
      </c>
      <c r="K116" s="200">
        <f t="shared" si="20"/>
        <v>0.85702481913637107</v>
      </c>
      <c r="L116" s="200">
        <f t="shared" si="20"/>
        <v>0.85772351928031432</v>
      </c>
      <c r="M116" s="200">
        <f t="shared" si="20"/>
        <v>0.85671630564584245</v>
      </c>
      <c r="N116" s="200">
        <f t="shared" si="20"/>
        <v>0.8562416483357852</v>
      </c>
      <c r="O116" s="200">
        <f t="shared" si="20"/>
        <v>0.85629093575804638</v>
      </c>
      <c r="P116" s="200">
        <f t="shared" si="20"/>
        <v>0.85613869147642618</v>
      </c>
      <c r="Q116" s="200">
        <f t="shared" si="20"/>
        <v>0.8571185889834223</v>
      </c>
    </row>
    <row r="117" spans="1:17" x14ac:dyDescent="0.25">
      <c r="A117" s="142" t="s">
        <v>246</v>
      </c>
      <c r="B117" s="199">
        <f t="shared" ref="B117:Q117" si="21">IF(B$55=0,0,B$55/B$31)</f>
        <v>0.85880188914856825</v>
      </c>
      <c r="C117" s="199">
        <f t="shared" si="21"/>
        <v>0.85959869818338774</v>
      </c>
      <c r="D117" s="199">
        <f t="shared" si="21"/>
        <v>0.85891899497402724</v>
      </c>
      <c r="E117" s="199">
        <f t="shared" si="21"/>
        <v>0.85812918998514287</v>
      </c>
      <c r="F117" s="199">
        <f t="shared" si="21"/>
        <v>0.85830348044970706</v>
      </c>
      <c r="G117" s="199">
        <f t="shared" si="21"/>
        <v>0.85782052990513047</v>
      </c>
      <c r="H117" s="199">
        <f t="shared" si="21"/>
        <v>0.85859792453140305</v>
      </c>
      <c r="I117" s="199">
        <f t="shared" si="21"/>
        <v>0.85760254357404153</v>
      </c>
      <c r="J117" s="199">
        <f t="shared" si="21"/>
        <v>0.8572190117909182</v>
      </c>
      <c r="K117" s="199">
        <f t="shared" si="21"/>
        <v>0.85702481913637107</v>
      </c>
      <c r="L117" s="199">
        <f t="shared" si="21"/>
        <v>0.85772351928031432</v>
      </c>
      <c r="M117" s="199">
        <f t="shared" si="21"/>
        <v>0.85671630564584245</v>
      </c>
      <c r="N117" s="199">
        <f t="shared" si="21"/>
        <v>0.8562416483357852</v>
      </c>
      <c r="O117" s="199">
        <f t="shared" si="21"/>
        <v>0.85629093575804638</v>
      </c>
      <c r="P117" s="199">
        <f t="shared" si="21"/>
        <v>0.85613869147642618</v>
      </c>
      <c r="Q117" s="199">
        <f t="shared" si="21"/>
        <v>0.8571185889834223</v>
      </c>
    </row>
    <row r="118" spans="1:17" x14ac:dyDescent="0.25">
      <c r="A118" s="142" t="s">
        <v>245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237</v>
      </c>
      <c r="B119" s="200">
        <f t="shared" ref="B119:Q119" si="23">IF(B$67=0,0,B$67/B$31)</f>
        <v>0.10318022307357677</v>
      </c>
      <c r="C119" s="200">
        <f t="shared" si="23"/>
        <v>0.1026574919949228</v>
      </c>
      <c r="D119" s="200">
        <f t="shared" si="23"/>
        <v>0.10309710079444194</v>
      </c>
      <c r="E119" s="200">
        <f t="shared" si="23"/>
        <v>0.10348903876838576</v>
      </c>
      <c r="F119" s="200">
        <f t="shared" si="23"/>
        <v>0.10318681813226774</v>
      </c>
      <c r="G119" s="200">
        <f t="shared" si="23"/>
        <v>0.10333880614556343</v>
      </c>
      <c r="H119" s="200">
        <f t="shared" si="23"/>
        <v>0.10279918018733965</v>
      </c>
      <c r="I119" s="200">
        <f t="shared" si="23"/>
        <v>0.10320976378230419</v>
      </c>
      <c r="J119" s="200">
        <f t="shared" si="23"/>
        <v>0.10352384009307697</v>
      </c>
      <c r="K119" s="200">
        <f t="shared" si="23"/>
        <v>0.1033992770529598</v>
      </c>
      <c r="L119" s="200">
        <f t="shared" si="23"/>
        <v>0.10255009756510491</v>
      </c>
      <c r="M119" s="200">
        <f t="shared" si="23"/>
        <v>0.10322354019250864</v>
      </c>
      <c r="N119" s="200">
        <f t="shared" si="23"/>
        <v>0.1036558898677305</v>
      </c>
      <c r="O119" s="200">
        <f t="shared" si="23"/>
        <v>0.10336951612608139</v>
      </c>
      <c r="P119" s="200">
        <f t="shared" si="23"/>
        <v>0.10331234343897459</v>
      </c>
      <c r="Q119" s="200">
        <f t="shared" si="23"/>
        <v>0.10248670911347794</v>
      </c>
    </row>
    <row r="120" spans="1:17" x14ac:dyDescent="0.25">
      <c r="A120" s="142" t="s">
        <v>244</v>
      </c>
      <c r="B120" s="199">
        <f t="shared" ref="B120:Q120" si="24">IF(B$68=0,0,B$68/B$31)</f>
        <v>0.10318022307357677</v>
      </c>
      <c r="C120" s="199">
        <f t="shared" si="24"/>
        <v>0.1026574919949228</v>
      </c>
      <c r="D120" s="199">
        <f t="shared" si="24"/>
        <v>0.10309710079444194</v>
      </c>
      <c r="E120" s="199">
        <f t="shared" si="24"/>
        <v>0.10348903876838576</v>
      </c>
      <c r="F120" s="199">
        <f t="shared" si="24"/>
        <v>0.10318681813226774</v>
      </c>
      <c r="G120" s="199">
        <f t="shared" si="24"/>
        <v>0.10333880614556343</v>
      </c>
      <c r="H120" s="199">
        <f t="shared" si="24"/>
        <v>0.10279918018733965</v>
      </c>
      <c r="I120" s="199">
        <f t="shared" si="24"/>
        <v>0.10320976378230419</v>
      </c>
      <c r="J120" s="199">
        <f t="shared" si="24"/>
        <v>0.10352384009307697</v>
      </c>
      <c r="K120" s="199">
        <f t="shared" si="24"/>
        <v>0.1033992770529598</v>
      </c>
      <c r="L120" s="199">
        <f t="shared" si="24"/>
        <v>0.10255009756510491</v>
      </c>
      <c r="M120" s="199">
        <f t="shared" si="24"/>
        <v>0.10322354019250864</v>
      </c>
      <c r="N120" s="199">
        <f t="shared" si="24"/>
        <v>0.1036558898677305</v>
      </c>
      <c r="O120" s="199">
        <f t="shared" si="24"/>
        <v>0.10336951612608139</v>
      </c>
      <c r="P120" s="199">
        <f t="shared" si="24"/>
        <v>0.10331234343897459</v>
      </c>
      <c r="Q120" s="199">
        <f t="shared" si="24"/>
        <v>0.10248670911347794</v>
      </c>
    </row>
    <row r="121" spans="1:17" x14ac:dyDescent="0.25">
      <c r="A121" s="140" t="s">
        <v>243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56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84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83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82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81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80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236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134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36</v>
      </c>
      <c r="B133" s="230">
        <f>IF(B$5=0,0,B$5/PPA_fec!B$5)</f>
        <v>0.19395792966648404</v>
      </c>
      <c r="C133" s="230">
        <f>IF(C$5=0,0,C$5/PPA_fec!C$5)</f>
        <v>0.14075197390189129</v>
      </c>
      <c r="D133" s="230">
        <f>IF(D$5=0,0,D$5/PPA_fec!D$5)</f>
        <v>0.13911019252224985</v>
      </c>
      <c r="E133" s="230">
        <f>IF(E$5=0,0,E$5/PPA_fec!E$5)</f>
        <v>0.16057293532254646</v>
      </c>
      <c r="F133" s="230">
        <f>IF(F$5=0,0,F$5/PPA_fec!F$5)</f>
        <v>8.1534490525497161E-2</v>
      </c>
      <c r="G133" s="230">
        <f>IF(G$5=0,0,G$5/PPA_fec!G$5)</f>
        <v>9.8234485185958856E-2</v>
      </c>
      <c r="H133" s="230">
        <f>IF(H$5=0,0,H$5/PPA_fec!H$5)</f>
        <v>5.8307537513302983E-2</v>
      </c>
      <c r="I133" s="230">
        <f>IF(I$5=0,0,I$5/PPA_fec!I$5)</f>
        <v>6.1214239224467032E-2</v>
      </c>
      <c r="J133" s="230">
        <f>IF(J$5=0,0,J$5/PPA_fec!J$5)</f>
        <v>3.7187232191209854E-2</v>
      </c>
      <c r="K133" s="230">
        <f>IF(K$5=0,0,K$5/PPA_fec!K$5)</f>
        <v>4.9857309586520945E-2</v>
      </c>
      <c r="L133" s="230">
        <f>IF(L$5=0,0,L$5/PPA_fec!L$5)</f>
        <v>3.4426122880421697E-2</v>
      </c>
      <c r="M133" s="230">
        <f>IF(M$5=0,0,M$5/PPA_fec!M$5)</f>
        <v>2.898136257782491E-2</v>
      </c>
      <c r="N133" s="230">
        <f>IF(N$5=0,0,N$5/PPA_fec!N$5)</f>
        <v>3.5602845151624568E-2</v>
      </c>
      <c r="O133" s="230">
        <f>IF(O$5=0,0,O$5/PPA_fec!O$5)</f>
        <v>6.3376392686181282E-2</v>
      </c>
      <c r="P133" s="230">
        <f>IF(P$5=0,0,P$5/PPA_fec!P$5)</f>
        <v>6.3772341156899198E-2</v>
      </c>
      <c r="Q133" s="230">
        <f>IF(Q$5=0,0,Q$5/PPA_fec!Q$5)</f>
        <v>4.3049261538238674E-2</v>
      </c>
    </row>
    <row r="134" spans="1:17" x14ac:dyDescent="0.25">
      <c r="A134" s="132" t="s">
        <v>84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83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82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81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80</v>
      </c>
      <c r="B138" s="227">
        <f>IF(B$10=0,0,B$10/PPA_fec!B$10)</f>
        <v>0.64422209291328147</v>
      </c>
      <c r="C138" s="227">
        <f>IF(C$10=0,0,C$10/PPA_fec!C$10)</f>
        <v>0.62686606360501607</v>
      </c>
      <c r="D138" s="227">
        <f>IF(D$10=0,0,D$10/PPA_fec!D$10)</f>
        <v>0.62269601704490551</v>
      </c>
      <c r="E138" s="227">
        <f>IF(E$10=0,0,E$10/PPA_fec!E$10)</f>
        <v>0.68100215765555905</v>
      </c>
      <c r="F138" s="227">
        <f>IF(F$10=0,0,F$10/PPA_fec!F$10)</f>
        <v>0.61840776897229555</v>
      </c>
      <c r="G138" s="227">
        <f>IF(G$10=0,0,G$10/PPA_fec!G$10)</f>
        <v>0.64101761641161825</v>
      </c>
      <c r="H138" s="227">
        <f>IF(H$10=0,0,H$10/PPA_fec!H$10)</f>
        <v>0.59763090338504221</v>
      </c>
      <c r="I138" s="227">
        <f>IF(I$10=0,0,I$10/PPA_fec!I$10)</f>
        <v>0.59350243494767785</v>
      </c>
      <c r="J138" s="227">
        <f>IF(J$10=0,0,J$10/PPA_fec!J$10)</f>
        <v>0.5937933345627977</v>
      </c>
      <c r="K138" s="227">
        <f>IF(K$10=0,0,K$10/PPA_fec!K$10)</f>
        <v>0.5953692380222767</v>
      </c>
      <c r="L138" s="227">
        <f>IF(L$10=0,0,L$10/PPA_fec!L$10)</f>
        <v>0.60335292390435979</v>
      </c>
      <c r="M138" s="227">
        <f>IF(M$10=0,0,M$10/PPA_fec!M$10)</f>
        <v>0.5864008790735169</v>
      </c>
      <c r="N138" s="227">
        <f>IF(N$10=0,0,N$10/PPA_fec!N$10)</f>
        <v>0.62295766181543255</v>
      </c>
      <c r="O138" s="227">
        <f>IF(O$10=0,0,O$10/PPA_fec!O$10)</f>
        <v>0.59566355946018745</v>
      </c>
      <c r="P138" s="227">
        <f>IF(P$10=0,0,P$10/PPA_fec!P$10)</f>
        <v>0.61341139472649442</v>
      </c>
      <c r="Q138" s="227">
        <f>IF(Q$10=0,0,Q$10/PPA_fec!Q$10)</f>
        <v>0.60331868162096292</v>
      </c>
    </row>
    <row r="139" spans="1:17" x14ac:dyDescent="0.25">
      <c r="A139" s="127" t="s">
        <v>242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241</v>
      </c>
      <c r="B140" s="226">
        <f>IF(B$16=0,0,B$16/PPA_fec!B$16)</f>
        <v>0.22590739297618118</v>
      </c>
      <c r="C140" s="226">
        <f>IF(C$16=0,0,C$16/PPA_fec!C$16)</f>
        <v>0.16252961998936255</v>
      </c>
      <c r="D140" s="226">
        <f>IF(D$16=0,0,D$16/PPA_fec!D$16)</f>
        <v>0.16051772204193515</v>
      </c>
      <c r="E140" s="226">
        <f>IF(E$16=0,0,E$16/PPA_fec!E$16)</f>
        <v>0.18552133164477005</v>
      </c>
      <c r="F140" s="226">
        <f>IF(F$16=0,0,F$16/PPA_fec!F$16)</f>
        <v>9.0931320864729367E-2</v>
      </c>
      <c r="G140" s="226">
        <f>IF(G$16=0,0,G$16/PPA_fec!G$16)</f>
        <v>0.11075683363849741</v>
      </c>
      <c r="H140" s="226">
        <f>IF(H$16=0,0,H$16/PPA_fec!H$16)</f>
        <v>6.2599378544040754E-2</v>
      </c>
      <c r="I140" s="226">
        <f>IF(I$16=0,0,I$16/PPA_fec!I$16)</f>
        <v>6.5951010238854121E-2</v>
      </c>
      <c r="J140" s="226">
        <f>IF(J$16=0,0,J$16/PPA_fec!J$16)</f>
        <v>3.6645514561094925E-2</v>
      </c>
      <c r="K140" s="226">
        <f>IF(K$16=0,0,K$16/PPA_fec!K$16)</f>
        <v>5.194423692700427E-2</v>
      </c>
      <c r="L140" s="226">
        <f>IF(L$16=0,0,L$16/PPA_fec!L$16)</f>
        <v>3.3034396877940971E-2</v>
      </c>
      <c r="M140" s="226">
        <f>IF(M$16=0,0,M$16/PPA_fec!M$16)</f>
        <v>2.6683438584829331E-2</v>
      </c>
      <c r="N140" s="226">
        <f>IF(N$16=0,0,N$16/PPA_fec!N$16)</f>
        <v>3.4094636456131373E-2</v>
      </c>
      <c r="O140" s="226">
        <f>IF(O$16=0,0,O$16/PPA_fec!O$16)</f>
        <v>6.7910891801835127E-2</v>
      </c>
      <c r="P140" s="226">
        <f>IF(P$16=0,0,P$16/PPA_fec!P$16)</f>
        <v>6.8323984763239726E-2</v>
      </c>
      <c r="Q140" s="226">
        <f>IF(Q$16=0,0,Q$16/PPA_fec!Q$16)</f>
        <v>4.3264896156077724E-2</v>
      </c>
    </row>
    <row r="141" spans="1:17" x14ac:dyDescent="0.25">
      <c r="A141" s="72" t="s">
        <v>240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35</v>
      </c>
      <c r="B143" s="230">
        <f>IF(B$31=0,0,B$31/PPA_fec!B$31)</f>
        <v>1.5659066557278751</v>
      </c>
      <c r="C143" s="230">
        <f>IF(C$31=0,0,C$31/PPA_fec!C$31)</f>
        <v>1.5397564863454356</v>
      </c>
      <c r="D143" s="230">
        <f>IF(D$31=0,0,D$31/PPA_fec!D$31)</f>
        <v>1.5197011528976507</v>
      </c>
      <c r="E143" s="230">
        <f>IF(E$31=0,0,E$31/PPA_fec!E$31)</f>
        <v>1.5139393182926089</v>
      </c>
      <c r="F143" s="230">
        <f>IF(F$31=0,0,F$31/PPA_fec!F$31)</f>
        <v>1.3592561768714904</v>
      </c>
      <c r="G143" s="230">
        <f>IF(G$31=0,0,G$31/PPA_fec!G$31)</f>
        <v>1.3490459000868322</v>
      </c>
      <c r="H143" s="230">
        <f>IF(H$31=0,0,H$31/PPA_fec!H$31)</f>
        <v>1.314509280617659</v>
      </c>
      <c r="I143" s="230">
        <f>IF(I$31=0,0,I$31/PPA_fec!I$31)</f>
        <v>1.2635600184240261</v>
      </c>
      <c r="J143" s="230">
        <f>IF(J$31=0,0,J$31/PPA_fec!J$31)</f>
        <v>1.2368730681855966</v>
      </c>
      <c r="K143" s="230">
        <f>IF(K$31=0,0,K$31/PPA_fec!K$31)</f>
        <v>1.2140503838389005</v>
      </c>
      <c r="L143" s="230">
        <f>IF(L$31=0,0,L$31/PPA_fec!L$31)</f>
        <v>1.1913328215742152</v>
      </c>
      <c r="M143" s="230">
        <f>IF(M$31=0,0,M$31/PPA_fec!M$31)</f>
        <v>1.1192475644180981</v>
      </c>
      <c r="N143" s="230">
        <f>IF(N$31=0,0,N$31/PPA_fec!N$31)</f>
        <v>1.1459617029908959</v>
      </c>
      <c r="O143" s="230">
        <f>IF(O$31=0,0,O$31/PPA_fec!O$31)</f>
        <v>1.1755953074155814</v>
      </c>
      <c r="P143" s="230">
        <f>IF(P$31=0,0,P$31/PPA_fec!P$31)</f>
        <v>1.0960219621297802</v>
      </c>
      <c r="Q143" s="230">
        <f>IF(Q$31=0,0,Q$31/PPA_fec!Q$31)</f>
        <v>1.0716164296601531</v>
      </c>
    </row>
    <row r="144" spans="1:17" x14ac:dyDescent="0.25">
      <c r="A144" s="132" t="s">
        <v>84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83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82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81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80</v>
      </c>
      <c r="B148" s="227">
        <f>IF(B$36=0,0,B$36/PPA_fec!B$36)</f>
        <v>1.0636749067858051</v>
      </c>
      <c r="C148" s="227">
        <f>IF(C$36=0,0,C$36/PPA_fec!C$36)</f>
        <v>1.0350366290026913</v>
      </c>
      <c r="D148" s="227">
        <f>IF(D$36=0,0,D$36/PPA_fec!D$36)</f>
        <v>1.0342439053148742</v>
      </c>
      <c r="E148" s="227">
        <f>IF(E$36=0,0,E$36/PPA_fec!E$36)</f>
        <v>1.0629325723748737</v>
      </c>
      <c r="F148" s="227">
        <f>IF(F$36=0,0,F$36/PPA_fec!F$36)</f>
        <v>0.9774231730629267</v>
      </c>
      <c r="G148" s="227">
        <f>IF(G$36=0,0,G$36/PPA_fec!G$36)</f>
        <v>1.0005252535016484</v>
      </c>
      <c r="H148" s="227">
        <f>IF(H$36=0,0,H$36/PPA_fec!H$36)</f>
        <v>0.96572665340137798</v>
      </c>
      <c r="I148" s="227">
        <f>IF(I$36=0,0,I$36/PPA_fec!I$36)</f>
        <v>0.97706764327973072</v>
      </c>
      <c r="J148" s="227">
        <f>IF(J$36=0,0,J$36/PPA_fec!J$36)</f>
        <v>0.94866995677055055</v>
      </c>
      <c r="K148" s="227">
        <f>IF(K$36=0,0,K$36/PPA_fec!K$36)</f>
        <v>0.96324480778645516</v>
      </c>
      <c r="L148" s="227">
        <f>IF(L$36=0,0,L$36/PPA_fec!L$36)</f>
        <v>0.99248741487612457</v>
      </c>
      <c r="M148" s="227">
        <f>IF(M$36=0,0,M$36/PPA_fec!M$36)</f>
        <v>0.9367966472027659</v>
      </c>
      <c r="N148" s="227">
        <f>IF(N$36=0,0,N$36/PPA_fec!N$36)</f>
        <v>0.9501304205014105</v>
      </c>
      <c r="O148" s="227">
        <f>IF(O$36=0,0,O$36/PPA_fec!O$36)</f>
        <v>1.0036659094747458</v>
      </c>
      <c r="P148" s="227">
        <f>IF(P$36=0,0,P$36/PPA_fec!P$36)</f>
        <v>0.95839194454248045</v>
      </c>
      <c r="Q148" s="227">
        <f>IF(Q$36=0,0,Q$36/PPA_fec!Q$36)</f>
        <v>0.95069737713964353</v>
      </c>
    </row>
    <row r="149" spans="1:17" x14ac:dyDescent="0.25">
      <c r="A149" s="127" t="s">
        <v>239</v>
      </c>
      <c r="B149" s="225">
        <f>IF(B$41=0,0,B$41/PPA_fec!B$41)</f>
        <v>0.61674410587025852</v>
      </c>
      <c r="C149" s="225">
        <f>IF(C$41=0,0,C$41/PPA_fec!C$41)</f>
        <v>0.58756106461591673</v>
      </c>
      <c r="D149" s="225">
        <f>IF(D$41=0,0,D$41/PPA_fec!D$41)</f>
        <v>0.57544532825420469</v>
      </c>
      <c r="E149" s="225">
        <f>IF(E$41=0,0,E$41/PPA_fec!E$41)</f>
        <v>0.59052584615185322</v>
      </c>
      <c r="F149" s="225">
        <f>IF(F$41=0,0,F$41/PPA_fec!F$41)</f>
        <v>0.50109822663727221</v>
      </c>
      <c r="G149" s="225">
        <f>IF(G$41=0,0,G$41/PPA_fec!G$41)</f>
        <v>0.51174399031382689</v>
      </c>
      <c r="H149" s="225">
        <f>IF(H$41=0,0,H$41/PPA_fec!H$41)</f>
        <v>0.50477345862312062</v>
      </c>
      <c r="I149" s="225">
        <f>IF(I$41=0,0,I$41/PPA_fec!I$41)</f>
        <v>0.49457109136348015</v>
      </c>
      <c r="J149" s="225">
        <f>IF(J$41=0,0,J$41/PPA_fec!J$41)</f>
        <v>0.47413578397336698</v>
      </c>
      <c r="K149" s="225">
        <f>IF(K$41=0,0,K$41/PPA_fec!K$41)</f>
        <v>0.48051293196465367</v>
      </c>
      <c r="L149" s="225">
        <f>IF(L$41=0,0,L$41/PPA_fec!L$41)</f>
        <v>0.47669619841792177</v>
      </c>
      <c r="M149" s="225">
        <f>IF(M$41=0,0,M$41/PPA_fec!M$41)</f>
        <v>0.43535446864582333</v>
      </c>
      <c r="N149" s="225">
        <f>IF(N$41=0,0,N$41/PPA_fec!N$41)</f>
        <v>0.45316981484549873</v>
      </c>
      <c r="O149" s="225">
        <f>IF(O$41=0,0,O$41/PPA_fec!O$41)</f>
        <v>0.48817964400803493</v>
      </c>
      <c r="P149" s="225">
        <f>IF(P$41=0,0,P$41/PPA_fec!P$41)</f>
        <v>0.44994099564466522</v>
      </c>
      <c r="Q149" s="225">
        <f>IF(Q$41=0,0,Q$41/PPA_fec!Q$41)</f>
        <v>0.44819060701633973</v>
      </c>
    </row>
    <row r="150" spans="1:17" x14ac:dyDescent="0.25">
      <c r="A150" s="127" t="s">
        <v>238</v>
      </c>
      <c r="B150" s="226">
        <f>IF(B$54=0,0,B$54/PPA_fec!B$54)</f>
        <v>1.7879684236283435</v>
      </c>
      <c r="C150" s="226">
        <f>IF(C$54=0,0,C$54/PPA_fec!C$54)</f>
        <v>1.7628567450864279</v>
      </c>
      <c r="D150" s="226">
        <f>IF(D$54=0,0,D$54/PPA_fec!D$54)</f>
        <v>1.7415394184282589</v>
      </c>
      <c r="E150" s="226">
        <f>IF(E$54=0,0,E$54/PPA_fec!E$54)</f>
        <v>1.7292688081773859</v>
      </c>
      <c r="F150" s="226">
        <f>IF(F$54=0,0,F$54/PPA_fec!F$54)</f>
        <v>1.5615162293267579</v>
      </c>
      <c r="G150" s="226">
        <f>IF(G$54=0,0,G$54/PPA_fec!G$54)</f>
        <v>1.5443288759628802</v>
      </c>
      <c r="H150" s="226">
        <f>IF(H$54=0,0,H$54/PPA_fec!H$54)</f>
        <v>1.5028711235868744</v>
      </c>
      <c r="I150" s="226">
        <f>IF(I$54=0,0,I$54/PPA_fec!I$54)</f>
        <v>1.4406409193789809</v>
      </c>
      <c r="J150" s="226">
        <f>IF(J$54=0,0,J$54/PPA_fec!J$54)</f>
        <v>1.4136721492946598</v>
      </c>
      <c r="K150" s="226">
        <f>IF(K$54=0,0,K$54/PPA_fec!K$54)</f>
        <v>1.3823656670521869</v>
      </c>
      <c r="L150" s="226">
        <f>IF(L$54=0,0,L$54/PPA_fec!L$54)</f>
        <v>1.3537678212113549</v>
      </c>
      <c r="M150" s="226">
        <f>IF(M$54=0,0,M$54/PPA_fec!M$54)</f>
        <v>1.2760141379212266</v>
      </c>
      <c r="N150" s="226">
        <f>IF(N$54=0,0,N$54/PPA_fec!N$54)</f>
        <v>1.3046874966541022</v>
      </c>
      <c r="O150" s="226">
        <f>IF(O$54=0,0,O$54/PPA_fec!O$54)</f>
        <v>1.3309988286749634</v>
      </c>
      <c r="P150" s="226">
        <f>IF(P$54=0,0,P$54/PPA_fec!P$54)</f>
        <v>1.2417660114949682</v>
      </c>
      <c r="Q150" s="226">
        <f>IF(Q$54=0,0,Q$54/PPA_fec!Q$54)</f>
        <v>1.2114684494526844</v>
      </c>
    </row>
    <row r="151" spans="1:17" x14ac:dyDescent="0.25">
      <c r="A151" s="72" t="s">
        <v>237</v>
      </c>
      <c r="B151" s="258">
        <f>IF(B$67=0,0,B$67/PPA_fec!B$67)</f>
        <v>1.6141943434915995</v>
      </c>
      <c r="C151" s="258">
        <f>IF(C$67=0,0,C$67/PPA_fec!C$67)</f>
        <v>1.5890762872507089</v>
      </c>
      <c r="D151" s="258">
        <f>IF(D$67=0,0,D$67/PPA_fec!D$67)</f>
        <v>1.5706014301496796</v>
      </c>
      <c r="E151" s="258">
        <f>IF(E$67=0,0,E$67/PPA_fec!E$67)</f>
        <v>1.56807895459973</v>
      </c>
      <c r="F151" s="258">
        <f>IF(F$67=0,0,F$67/PPA_fec!F$67)</f>
        <v>1.403638021047088</v>
      </c>
      <c r="G151" s="258">
        <f>IF(G$67=0,0,G$67/PPA_fec!G$67)</f>
        <v>1.3964540641715952</v>
      </c>
      <c r="H151" s="258">
        <f>IF(H$67=0,0,H$67/PPA_fec!H$67)</f>
        <v>1.357135463150319</v>
      </c>
      <c r="I151" s="258">
        <f>IF(I$67=0,0,I$67/PPA_fec!I$67)</f>
        <v>1.309659511196392</v>
      </c>
      <c r="J151" s="258">
        <f>IF(J$67=0,0,J$67/PPA_fec!J$67)</f>
        <v>1.28467544266696</v>
      </c>
      <c r="K151" s="258">
        <f>IF(K$67=0,0,K$67/PPA_fec!K$67)</f>
        <v>1.2623388714371164</v>
      </c>
      <c r="L151" s="258">
        <f>IF(L$67=0,0,L$67/PPA_fec!L$67)</f>
        <v>1.2307333031768417</v>
      </c>
      <c r="M151" s="258">
        <f>IF(M$67=0,0,M$67/PPA_fec!M$67)</f>
        <v>1.159287091735129</v>
      </c>
      <c r="N151" s="258">
        <f>IF(N$67=0,0,N$67/PPA_fec!N$67)</f>
        <v>1.190347154606582</v>
      </c>
      <c r="O151" s="258">
        <f>IF(O$67=0,0,O$67/PPA_fec!O$67)</f>
        <v>1.224064333810208</v>
      </c>
      <c r="P151" s="258">
        <f>IF(P$67=0,0,P$67/PPA_fec!P$67)</f>
        <v>1.1397830725231084</v>
      </c>
      <c r="Q151" s="258">
        <f>IF(Q$67=0,0,Q$67/PPA_fec!Q$67)</f>
        <v>1.1085579236953513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56</v>
      </c>
      <c r="B153" s="230">
        <f>IF(B$81=0,0,B$81/PPA_fec!B$81)</f>
        <v>0.26784748005201903</v>
      </c>
      <c r="C153" s="230">
        <f>IF(C$81=0,0,C$81/PPA_fec!C$81)</f>
        <v>0.26518342319802224</v>
      </c>
      <c r="D153" s="230">
        <f>IF(D$81=0,0,D$81/PPA_fec!D$81)</f>
        <v>0.26820148074811845</v>
      </c>
      <c r="E153" s="230">
        <f>IF(E$81=0,0,E$81/PPA_fec!E$81)</f>
        <v>0.27302396666877277</v>
      </c>
      <c r="F153" s="230">
        <f>IF(F$81=0,0,F$81/PPA_fec!F$81)</f>
        <v>0.24844568527303892</v>
      </c>
      <c r="G153" s="230">
        <f>IF(G$81=0,0,G$81/PPA_fec!G$81)</f>
        <v>0.24783153639689251</v>
      </c>
      <c r="H153" s="230">
        <f>IF(H$81=0,0,H$81/PPA_fec!H$81)</f>
        <v>0.23619778596621174</v>
      </c>
      <c r="I153" s="230">
        <f>IF(I$81=0,0,I$81/PPA_fec!I$81)</f>
        <v>0.23277455344611026</v>
      </c>
      <c r="J153" s="230">
        <f>IF(J$81=0,0,J$81/PPA_fec!J$81)</f>
        <v>0.22382044849180177</v>
      </c>
      <c r="K153" s="230">
        <f>IF(K$81=0,0,K$81/PPA_fec!K$81)</f>
        <v>0.22925315987222139</v>
      </c>
      <c r="L153" s="230">
        <f>IF(L$81=0,0,L$81/PPA_fec!L$81)</f>
        <v>0.23775844855539424</v>
      </c>
      <c r="M153" s="230">
        <f>IF(M$81=0,0,M$81/PPA_fec!M$81)</f>
        <v>0.21909477191312046</v>
      </c>
      <c r="N153" s="230">
        <f>IF(N$81=0,0,N$81/PPA_fec!N$81)</f>
        <v>0.22582258131941887</v>
      </c>
      <c r="O153" s="230">
        <f>IF(O$81=0,0,O$81/PPA_fec!O$81)</f>
        <v>0.22887173739558053</v>
      </c>
      <c r="P153" s="230">
        <f>IF(P$81=0,0,P$81/PPA_fec!P$81)</f>
        <v>0.22841080725310045</v>
      </c>
      <c r="Q153" s="230">
        <f>IF(Q$81=0,0,Q$81/PPA_fec!Q$81)</f>
        <v>0.22872460870060812</v>
      </c>
    </row>
    <row r="154" spans="1:17" x14ac:dyDescent="0.25">
      <c r="A154" s="132" t="s">
        <v>84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83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82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81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80</v>
      </c>
      <c r="B158" s="273">
        <f>IF(B$86=0,0,B$86/PPA_fec!B$86)</f>
        <v>1.2692059772602819</v>
      </c>
      <c r="C158" s="273">
        <f>IF(C$86=0,0,C$86/PPA_fec!C$86)</f>
        <v>1.2480263068996582</v>
      </c>
      <c r="D158" s="273">
        <f>IF(D$86=0,0,D$86/PPA_fec!D$86)</f>
        <v>1.2496178897973764</v>
      </c>
      <c r="E158" s="273">
        <f>IF(E$86=0,0,E$86/PPA_fec!E$86)</f>
        <v>1.262272922894186</v>
      </c>
      <c r="F158" s="273">
        <f>IF(F$86=0,0,F$86/PPA_fec!F$86)</f>
        <v>1.1626435360267517</v>
      </c>
      <c r="G158" s="273">
        <f>IF(G$86=0,0,G$86/PPA_fec!G$86)</f>
        <v>1.1718451324820462</v>
      </c>
      <c r="H158" s="273">
        <f>IF(H$86=0,0,H$86/PPA_fec!H$86)</f>
        <v>1.1320335190077668</v>
      </c>
      <c r="I158" s="273">
        <f>IF(I$86=0,0,I$86/PPA_fec!I$86)</f>
        <v>1.1426704362330595</v>
      </c>
      <c r="J158" s="273">
        <f>IF(J$86=0,0,J$86/PPA_fec!J$86)</f>
        <v>1.0918694196835028</v>
      </c>
      <c r="K158" s="273">
        <f>IF(K$86=0,0,K$86/PPA_fec!K$86)</f>
        <v>1.107038846695038</v>
      </c>
      <c r="L158" s="273">
        <f>IF(L$86=0,0,L$86/PPA_fec!L$86)</f>
        <v>1.145081621475569</v>
      </c>
      <c r="M158" s="273">
        <f>IF(M$86=0,0,M$86/PPA_fec!M$86)</f>
        <v>1.0714466953288002</v>
      </c>
      <c r="N158" s="273">
        <f>IF(N$86=0,0,N$86/PPA_fec!N$86)</f>
        <v>1.104240405502847</v>
      </c>
      <c r="O158" s="273">
        <f>IF(O$86=0,0,O$86/PPA_fec!O$86)</f>
        <v>1.1366679692612836</v>
      </c>
      <c r="P158" s="273">
        <f>IF(P$86=0,0,P$86/PPA_fec!P$86)</f>
        <v>1.1227057349482863</v>
      </c>
      <c r="Q158" s="273">
        <f>IF(Q$86=0,0,Q$86/PPA_fec!Q$86)</f>
        <v>1.1209285225214143</v>
      </c>
    </row>
    <row r="159" spans="1:17" x14ac:dyDescent="0.25">
      <c r="A159" s="72" t="s">
        <v>236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79</v>
      </c>
      <c r="B3" s="46">
        <v>231071.70499949416</v>
      </c>
      <c r="C3" s="46">
        <v>234765.68473239351</v>
      </c>
      <c r="D3" s="46">
        <v>237369.35479957057</v>
      </c>
      <c r="E3" s="46">
        <v>240772.07263730219</v>
      </c>
      <c r="F3" s="46">
        <v>240017.08811275469</v>
      </c>
      <c r="G3" s="46">
        <v>239129.92157333152</v>
      </c>
      <c r="H3" s="46">
        <v>234470.52506284535</v>
      </c>
      <c r="I3" s="46">
        <v>235540.83298044026</v>
      </c>
      <c r="J3" s="46">
        <v>231433.15152437249</v>
      </c>
      <c r="K3" s="46">
        <v>234736.0504570122</v>
      </c>
      <c r="L3" s="46">
        <v>233562.1</v>
      </c>
      <c r="M3" s="46">
        <v>235466.1463637143</v>
      </c>
      <c r="N3" s="46">
        <v>237713.15190800515</v>
      </c>
      <c r="O3" s="46">
        <v>243064.53658990937</v>
      </c>
      <c r="P3" s="46">
        <v>248226.16692280376</v>
      </c>
      <c r="Q3" s="46">
        <v>253928.76594355408</v>
      </c>
    </row>
    <row r="5" spans="1:17" x14ac:dyDescent="0.25">
      <c r="A5" s="31" t="s">
        <v>258</v>
      </c>
      <c r="B5" s="46">
        <v>217340.70456492499</v>
      </c>
      <c r="C5" s="46">
        <v>222959.66710740604</v>
      </c>
      <c r="D5" s="46">
        <v>230414.46033075114</v>
      </c>
      <c r="E5" s="46">
        <v>233300.80170222896</v>
      </c>
      <c r="F5" s="46">
        <v>233965.65011667035</v>
      </c>
      <c r="G5" s="46">
        <v>224679.46318028195</v>
      </c>
      <c r="H5" s="46">
        <v>216550.61229613057</v>
      </c>
      <c r="I5" s="46">
        <v>220051.60663607519</v>
      </c>
      <c r="J5" s="46">
        <v>217308.90141336966</v>
      </c>
      <c r="K5" s="46">
        <v>209734.51563668085</v>
      </c>
      <c r="L5" s="46">
        <v>220211.19497207151</v>
      </c>
      <c r="M5" s="46">
        <v>219244.62700877764</v>
      </c>
      <c r="N5" s="46">
        <v>227961.70356426327</v>
      </c>
      <c r="O5" s="46">
        <v>236731.47026424692</v>
      </c>
      <c r="P5" s="46">
        <v>244396.51468332415</v>
      </c>
      <c r="Q5" s="46">
        <v>253928.76594355406</v>
      </c>
    </row>
    <row r="6" spans="1:17" x14ac:dyDescent="0.25">
      <c r="A6" s="294" t="s">
        <v>257</v>
      </c>
      <c r="B6" s="293">
        <v>271675.88070615625</v>
      </c>
      <c r="C6" s="293">
        <v>262105.17065433413</v>
      </c>
      <c r="D6" s="293">
        <v>259803.85432386099</v>
      </c>
      <c r="E6" s="293">
        <v>257369.05195198284</v>
      </c>
      <c r="F6" s="293">
        <v>256816.95166606904</v>
      </c>
      <c r="G6" s="293">
        <v>247325.48635948959</v>
      </c>
      <c r="H6" s="293">
        <v>243482.77622687264</v>
      </c>
      <c r="I6" s="293">
        <v>241923.6530758611</v>
      </c>
      <c r="J6" s="293">
        <v>240400.05452461727</v>
      </c>
      <c r="K6" s="293">
        <v>231786.3486353521</v>
      </c>
      <c r="L6" s="293">
        <v>241986.87054304514</v>
      </c>
      <c r="M6" s="293">
        <v>238268.16378895263</v>
      </c>
      <c r="N6" s="293">
        <v>249451.06937585885</v>
      </c>
      <c r="O6" s="293">
        <v>261327.28478432988</v>
      </c>
      <c r="P6" s="293">
        <v>267672.24109610013</v>
      </c>
      <c r="Q6" s="293">
        <v>276601.96297632507</v>
      </c>
    </row>
    <row r="7" spans="1:17" x14ac:dyDescent="0.25">
      <c r="A7" s="292" t="s">
        <v>256</v>
      </c>
      <c r="B7" s="291"/>
      <c r="C7" s="291">
        <v>1749.4930552304741</v>
      </c>
      <c r="D7" s="291">
        <v>6389.2623547108014</v>
      </c>
      <c r="E7" s="291">
        <v>11220.322973666422</v>
      </c>
      <c r="F7" s="291">
        <v>14356.142654725967</v>
      </c>
      <c r="G7" s="291">
        <v>12199.470138515206</v>
      </c>
      <c r="H7" s="291">
        <v>15090.63217737537</v>
      </c>
      <c r="I7" s="291">
        <v>10299.821529605302</v>
      </c>
      <c r="J7" s="291">
        <v>8327.6935714653264</v>
      </c>
      <c r="K7" s="291">
        <v>16176.204297697328</v>
      </c>
      <c r="L7" s="291">
        <v>12931.794299304873</v>
      </c>
      <c r="M7" s="291">
        <v>15917.014700031572</v>
      </c>
      <c r="N7" s="291">
        <v>20388.185597416217</v>
      </c>
      <c r="O7" s="291">
        <v>23649.351793794871</v>
      </c>
      <c r="P7" s="291">
        <v>17000.896863318296</v>
      </c>
      <c r="Q7" s="291">
        <v>17394.718538141453</v>
      </c>
    </row>
    <row r="8" spans="1:17" x14ac:dyDescent="0.25">
      <c r="A8" s="290" t="s">
        <v>255</v>
      </c>
      <c r="B8" s="289"/>
      <c r="C8" s="289">
        <f>B6+C7-C6</f>
        <v>11320.203107052599</v>
      </c>
      <c r="D8" s="289">
        <f t="shared" ref="D8:Q8" si="0">C6+D7-D6</f>
        <v>8690.5786851839221</v>
      </c>
      <c r="E8" s="289">
        <f t="shared" si="0"/>
        <v>13655.125345544599</v>
      </c>
      <c r="F8" s="289">
        <f t="shared" si="0"/>
        <v>14908.242940639786</v>
      </c>
      <c r="G8" s="289">
        <f t="shared" si="0"/>
        <v>21690.935445094685</v>
      </c>
      <c r="H8" s="289">
        <f t="shared" si="0"/>
        <v>18933.342309992295</v>
      </c>
      <c r="I8" s="289">
        <f t="shared" si="0"/>
        <v>11858.944680616842</v>
      </c>
      <c r="J8" s="289">
        <f t="shared" si="0"/>
        <v>9851.2921227091574</v>
      </c>
      <c r="K8" s="289">
        <f t="shared" si="0"/>
        <v>24789.910186962486</v>
      </c>
      <c r="L8" s="289">
        <f t="shared" si="0"/>
        <v>2731.2723916118266</v>
      </c>
      <c r="M8" s="289">
        <f t="shared" si="0"/>
        <v>19635.721454124083</v>
      </c>
      <c r="N8" s="289">
        <f t="shared" si="0"/>
        <v>9205.2800105100032</v>
      </c>
      <c r="O8" s="289">
        <f t="shared" si="0"/>
        <v>11773.136385323829</v>
      </c>
      <c r="P8" s="289">
        <f t="shared" si="0"/>
        <v>10655.940551548032</v>
      </c>
      <c r="Q8" s="289">
        <f t="shared" si="0"/>
        <v>8464.9966579165193</v>
      </c>
    </row>
    <row r="9" spans="1:17" x14ac:dyDescent="0.25">
      <c r="A9" s="288" t="s">
        <v>254</v>
      </c>
      <c r="B9" s="287">
        <f>B6-B5</f>
        <v>54335.176141231263</v>
      </c>
      <c r="C9" s="287">
        <f t="shared" ref="C9:Q9" si="1">C6-C5</f>
        <v>39145.503546928085</v>
      </c>
      <c r="D9" s="287">
        <f t="shared" si="1"/>
        <v>29389.393993109843</v>
      </c>
      <c r="E9" s="287">
        <f t="shared" si="1"/>
        <v>24068.250249753881</v>
      </c>
      <c r="F9" s="287">
        <f t="shared" si="1"/>
        <v>22851.30154939869</v>
      </c>
      <c r="G9" s="287">
        <f t="shared" si="1"/>
        <v>22646.023179207637</v>
      </c>
      <c r="H9" s="287">
        <f t="shared" si="1"/>
        <v>26932.16393074207</v>
      </c>
      <c r="I9" s="287">
        <f t="shared" si="1"/>
        <v>21872.046439785918</v>
      </c>
      <c r="J9" s="287">
        <f t="shared" si="1"/>
        <v>23091.153111247608</v>
      </c>
      <c r="K9" s="287">
        <f t="shared" si="1"/>
        <v>22051.832998671249</v>
      </c>
      <c r="L9" s="287">
        <f t="shared" si="1"/>
        <v>21775.675570973632</v>
      </c>
      <c r="M9" s="287">
        <f t="shared" si="1"/>
        <v>19023.536780174996</v>
      </c>
      <c r="N9" s="287">
        <f t="shared" si="1"/>
        <v>21489.365811595577</v>
      </c>
      <c r="O9" s="287">
        <f t="shared" si="1"/>
        <v>24595.81452008296</v>
      </c>
      <c r="P9" s="287">
        <f t="shared" si="1"/>
        <v>23275.726412775984</v>
      </c>
      <c r="Q9" s="287">
        <f t="shared" si="1"/>
        <v>22673.197032771015</v>
      </c>
    </row>
    <row r="11" spans="1:17" x14ac:dyDescent="0.25">
      <c r="A11" s="31" t="s">
        <v>78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70</v>
      </c>
      <c r="B12" s="38">
        <v>30881.244003458309</v>
      </c>
      <c r="C12" s="38">
        <v>31624.336039357695</v>
      </c>
      <c r="D12" s="38">
        <v>32609.477018999412</v>
      </c>
      <c r="E12" s="38">
        <v>32826.53105788715</v>
      </c>
      <c r="F12" s="38">
        <v>32622.372027158581</v>
      </c>
      <c r="G12" s="38">
        <v>30985.333864259243</v>
      </c>
      <c r="H12" s="38">
        <v>29634.132122796349</v>
      </c>
      <c r="I12" s="38">
        <v>29799.590112797163</v>
      </c>
      <c r="J12" s="38">
        <v>29089.894597424194</v>
      </c>
      <c r="K12" s="38">
        <v>27579.419036023424</v>
      </c>
      <c r="L12" s="38">
        <v>28509.54689232941</v>
      </c>
      <c r="M12" s="38">
        <v>27816.47543689809</v>
      </c>
      <c r="N12" s="38">
        <v>28222.345222736069</v>
      </c>
      <c r="O12" s="38">
        <v>28372.877286465922</v>
      </c>
      <c r="P12" s="38">
        <v>28664.479944022158</v>
      </c>
      <c r="Q12" s="38">
        <v>29178.431399649711</v>
      </c>
    </row>
    <row r="13" spans="1:17" x14ac:dyDescent="0.25">
      <c r="A13" s="55" t="s">
        <v>34</v>
      </c>
      <c r="B13" s="54">
        <v>2158.9446815152683</v>
      </c>
      <c r="C13" s="54">
        <v>1988.6883500000001</v>
      </c>
      <c r="D13" s="54">
        <v>1988.44958</v>
      </c>
      <c r="E13" s="54">
        <v>1888.3501400000077</v>
      </c>
      <c r="F13" s="54">
        <v>1914.2496199999996</v>
      </c>
      <c r="G13" s="54">
        <v>1920.3663335313634</v>
      </c>
      <c r="H13" s="54">
        <v>1784.4923999999999</v>
      </c>
      <c r="I13" s="54">
        <v>1822.77324</v>
      </c>
      <c r="J13" s="54">
        <v>1559.1024500000003</v>
      </c>
      <c r="K13" s="54">
        <v>1493.6376400000011</v>
      </c>
      <c r="L13" s="54">
        <v>1484.8299942850131</v>
      </c>
      <c r="M13" s="54">
        <v>1427.4873074750574</v>
      </c>
      <c r="N13" s="54">
        <v>1505.1647213653478</v>
      </c>
      <c r="O13" s="54">
        <v>1246.3351874329367</v>
      </c>
      <c r="P13" s="54">
        <v>1243.6953106346728</v>
      </c>
      <c r="Q13" s="54">
        <v>1291.1489194162975</v>
      </c>
    </row>
    <row r="14" spans="1:17" x14ac:dyDescent="0.25">
      <c r="A14" s="52" t="s">
        <v>33</v>
      </c>
      <c r="B14" s="51">
        <v>5140.944154455533</v>
      </c>
      <c r="C14" s="51">
        <v>5390.7404193576949</v>
      </c>
      <c r="D14" s="51">
        <v>5374.7838889994064</v>
      </c>
      <c r="E14" s="51">
        <v>5057.6713978871485</v>
      </c>
      <c r="F14" s="51">
        <v>4883.3033271585773</v>
      </c>
      <c r="G14" s="51">
        <v>4382.8707323398094</v>
      </c>
      <c r="H14" s="51">
        <v>4105.2561627963451</v>
      </c>
      <c r="I14" s="51">
        <v>3874.5926927971691</v>
      </c>
      <c r="J14" s="51">
        <v>3602.0211974241893</v>
      </c>
      <c r="K14" s="51">
        <v>2868.8791460234243</v>
      </c>
      <c r="L14" s="51">
        <v>2594.0987398675211</v>
      </c>
      <c r="M14" s="51">
        <v>2254.600746827773</v>
      </c>
      <c r="N14" s="51">
        <v>2052.9300526849729</v>
      </c>
      <c r="O14" s="51">
        <v>1929.0346534030132</v>
      </c>
      <c r="P14" s="51">
        <v>1771.174146484834</v>
      </c>
      <c r="Q14" s="51">
        <v>1834.6031003628666</v>
      </c>
    </row>
    <row r="15" spans="1:17" x14ac:dyDescent="0.25">
      <c r="A15" s="53" t="s">
        <v>32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31</v>
      </c>
      <c r="B16" s="51">
        <v>480.26032305765762</v>
      </c>
      <c r="C16" s="51">
        <v>497.68231999999983</v>
      </c>
      <c r="D16" s="51">
        <v>504.27387999999905</v>
      </c>
      <c r="E16" s="51">
        <v>445.15643999999998</v>
      </c>
      <c r="F16" s="51">
        <v>422.34493999999989</v>
      </c>
      <c r="G16" s="51">
        <v>378.5693239864238</v>
      </c>
      <c r="H16" s="51">
        <v>384.65917000000013</v>
      </c>
      <c r="I16" s="51">
        <v>433.09353999999996</v>
      </c>
      <c r="J16" s="51">
        <v>345.45725000000016</v>
      </c>
      <c r="K16" s="51">
        <v>309.42725000000019</v>
      </c>
      <c r="L16" s="51">
        <v>355.64863333325519</v>
      </c>
      <c r="M16" s="51">
        <v>342.90293654194528</v>
      </c>
      <c r="N16" s="51">
        <v>318.59858197184042</v>
      </c>
      <c r="O16" s="51">
        <v>367.03194877671916</v>
      </c>
      <c r="P16" s="51">
        <v>376.87955368607317</v>
      </c>
      <c r="Q16" s="51">
        <v>372.58184115017559</v>
      </c>
    </row>
    <row r="17" spans="1:17" x14ac:dyDescent="0.25">
      <c r="A17" s="53" t="s">
        <v>77</v>
      </c>
      <c r="B17" s="51">
        <v>1798.3551432998972</v>
      </c>
      <c r="C17" s="51">
        <v>1925.1656693576938</v>
      </c>
      <c r="D17" s="51">
        <v>1849.2533889994097</v>
      </c>
      <c r="E17" s="51">
        <v>1688.5822878871479</v>
      </c>
      <c r="F17" s="51">
        <v>1811.7369771585777</v>
      </c>
      <c r="G17" s="51">
        <v>1750.0483484726276</v>
      </c>
      <c r="H17" s="51">
        <v>1435.9449027963465</v>
      </c>
      <c r="I17" s="51">
        <v>1483.1347127971685</v>
      </c>
      <c r="J17" s="51">
        <v>1350.1694774241889</v>
      </c>
      <c r="K17" s="51">
        <v>1095.5977560234237</v>
      </c>
      <c r="L17" s="51">
        <v>1038.0374789263713</v>
      </c>
      <c r="M17" s="51">
        <v>856.11400555212913</v>
      </c>
      <c r="N17" s="51">
        <v>791.89014597757682</v>
      </c>
      <c r="O17" s="51">
        <v>759.92670052944663</v>
      </c>
      <c r="P17" s="51">
        <v>703.77740430388394</v>
      </c>
      <c r="Q17" s="51">
        <v>733.59368534565908</v>
      </c>
    </row>
    <row r="18" spans="1:17" x14ac:dyDescent="0.25">
      <c r="A18" s="53" t="s">
        <v>30</v>
      </c>
      <c r="B18" s="51">
        <v>2837.5226203293205</v>
      </c>
      <c r="C18" s="51">
        <v>2938.4997700000004</v>
      </c>
      <c r="D18" s="51">
        <v>2981.3955700000001</v>
      </c>
      <c r="E18" s="51">
        <v>2898.6016699999996</v>
      </c>
      <c r="F18" s="51">
        <v>2632.7308100000005</v>
      </c>
      <c r="G18" s="51">
        <v>2238.4631311383387</v>
      </c>
      <c r="H18" s="51">
        <v>2265.5411400000003</v>
      </c>
      <c r="I18" s="51">
        <v>1928.7002899999998</v>
      </c>
      <c r="J18" s="51">
        <v>1862.6917699999997</v>
      </c>
      <c r="K18" s="51">
        <v>1432.3822099999995</v>
      </c>
      <c r="L18" s="51">
        <v>1162.7197665919587</v>
      </c>
      <c r="M18" s="51">
        <v>995.51683125672275</v>
      </c>
      <c r="N18" s="51">
        <v>891.37285760012821</v>
      </c>
      <c r="O18" s="51">
        <v>741.3694133958154</v>
      </c>
      <c r="P18" s="51">
        <v>647.74733393520546</v>
      </c>
      <c r="Q18" s="51">
        <v>667.79338968428306</v>
      </c>
    </row>
    <row r="19" spans="1:17" x14ac:dyDescent="0.25">
      <c r="A19" s="53" t="s">
        <v>29</v>
      </c>
      <c r="B19" s="51">
        <v>24.806067768656295</v>
      </c>
      <c r="C19" s="51">
        <v>29.392659999999928</v>
      </c>
      <c r="D19" s="51">
        <v>39.861049999999011</v>
      </c>
      <c r="E19" s="51">
        <v>25.330999999999435</v>
      </c>
      <c r="F19" s="51">
        <v>16.490599999999596</v>
      </c>
      <c r="G19" s="51">
        <v>15.789928742416258</v>
      </c>
      <c r="H19" s="51">
        <v>19.110949999998777</v>
      </c>
      <c r="I19" s="51">
        <v>29.664149999999918</v>
      </c>
      <c r="J19" s="51">
        <v>43.702700000000171</v>
      </c>
      <c r="K19" s="51">
        <v>31.471929999999979</v>
      </c>
      <c r="L19" s="51">
        <v>37.692861015936316</v>
      </c>
      <c r="M19" s="51">
        <v>60.066973476975924</v>
      </c>
      <c r="N19" s="51">
        <v>51.068467135428058</v>
      </c>
      <c r="O19" s="51">
        <v>60.706590701031509</v>
      </c>
      <c r="P19" s="51">
        <v>42.769854559671387</v>
      </c>
      <c r="Q19" s="51">
        <v>60.634184182748747</v>
      </c>
    </row>
    <row r="20" spans="1:17" x14ac:dyDescent="0.25">
      <c r="A20" s="52" t="s">
        <v>28</v>
      </c>
      <c r="B20" s="51">
        <v>13610.843956999486</v>
      </c>
      <c r="C20" s="51">
        <v>14121.875989999997</v>
      </c>
      <c r="D20" s="51">
        <v>14734.118040000003</v>
      </c>
      <c r="E20" s="51">
        <v>15076.528529999998</v>
      </c>
      <c r="F20" s="51">
        <v>14555.871209999999</v>
      </c>
      <c r="G20" s="51">
        <v>13328.485978924764</v>
      </c>
      <c r="H20" s="51">
        <v>12461.740999999998</v>
      </c>
      <c r="I20" s="51">
        <v>12499.931240000002</v>
      </c>
      <c r="J20" s="51">
        <v>12219.721869999999</v>
      </c>
      <c r="K20" s="51">
        <v>11916.792410000004</v>
      </c>
      <c r="L20" s="51">
        <v>12927.857049764238</v>
      </c>
      <c r="M20" s="51">
        <v>12524.453231132436</v>
      </c>
      <c r="N20" s="51">
        <v>13109.111416225989</v>
      </c>
      <c r="O20" s="51">
        <v>13552.455522091308</v>
      </c>
      <c r="P20" s="51">
        <v>13584.311707455785</v>
      </c>
      <c r="Q20" s="51">
        <v>13810.248358984429</v>
      </c>
    </row>
    <row r="21" spans="1:17" x14ac:dyDescent="0.25">
      <c r="A21" s="53" t="s">
        <v>67</v>
      </c>
      <c r="B21" s="51">
        <v>13558.937487194784</v>
      </c>
      <c r="C21" s="51">
        <v>14075.083439999997</v>
      </c>
      <c r="D21" s="51">
        <v>14688.710190000002</v>
      </c>
      <c r="E21" s="51">
        <v>15071.807649999999</v>
      </c>
      <c r="F21" s="51">
        <v>14549.569449999997</v>
      </c>
      <c r="G21" s="51">
        <v>13327.644812936258</v>
      </c>
      <c r="H21" s="51">
        <v>12461.440179999998</v>
      </c>
      <c r="I21" s="51">
        <v>12499.931240000002</v>
      </c>
      <c r="J21" s="51">
        <v>12218.412189999997</v>
      </c>
      <c r="K21" s="51">
        <v>11915.792410000004</v>
      </c>
      <c r="L21" s="51">
        <v>12926.899819127253</v>
      </c>
      <c r="M21" s="51">
        <v>12524.196096065396</v>
      </c>
      <c r="N21" s="51">
        <v>13109.087532148278</v>
      </c>
      <c r="O21" s="51">
        <v>13551.956637358706</v>
      </c>
      <c r="P21" s="51">
        <v>13583.451835611517</v>
      </c>
      <c r="Q21" s="51">
        <v>13809.388497067537</v>
      </c>
    </row>
    <row r="22" spans="1:17" x14ac:dyDescent="0.25">
      <c r="A22" s="53" t="s">
        <v>26</v>
      </c>
      <c r="B22" s="51">
        <v>51.906469804702773</v>
      </c>
      <c r="C22" s="51">
        <v>46.792549999999999</v>
      </c>
      <c r="D22" s="51">
        <v>45.407849999999996</v>
      </c>
      <c r="E22" s="51">
        <v>4.7208800000000002</v>
      </c>
      <c r="F22" s="51">
        <v>6.3017599999999998</v>
      </c>
      <c r="G22" s="51">
        <v>0.84116598850638247</v>
      </c>
      <c r="H22" s="51">
        <v>0.30081999999999998</v>
      </c>
      <c r="I22" s="51">
        <v>0</v>
      </c>
      <c r="J22" s="51">
        <v>1.3096799999999988</v>
      </c>
      <c r="K22" s="51">
        <v>1</v>
      </c>
      <c r="L22" s="51">
        <v>0.95723063698453337</v>
      </c>
      <c r="M22" s="51">
        <v>0.25713506704047362</v>
      </c>
      <c r="N22" s="51">
        <v>2.3884077712305267E-2</v>
      </c>
      <c r="O22" s="51">
        <v>0.49888473260016802</v>
      </c>
      <c r="P22" s="51">
        <v>0.85987184426775276</v>
      </c>
      <c r="Q22" s="51">
        <v>0.85986191689170088</v>
      </c>
    </row>
    <row r="23" spans="1:17" x14ac:dyDescent="0.25">
      <c r="A23" s="52" t="s">
        <v>25</v>
      </c>
      <c r="B23" s="51">
        <v>745.76497746020175</v>
      </c>
      <c r="C23" s="51">
        <v>733.56885999999997</v>
      </c>
      <c r="D23" s="51">
        <v>785.32911000000024</v>
      </c>
      <c r="E23" s="51">
        <v>824.09548000000007</v>
      </c>
      <c r="F23" s="51">
        <v>853.35830999999996</v>
      </c>
      <c r="G23" s="51">
        <v>830.34147313941344</v>
      </c>
      <c r="H23" s="51">
        <v>892.22986999999978</v>
      </c>
      <c r="I23" s="51">
        <v>902.74782000000005</v>
      </c>
      <c r="J23" s="51">
        <v>976.94872000000009</v>
      </c>
      <c r="K23" s="51">
        <v>937.24977999999987</v>
      </c>
      <c r="L23" s="51">
        <v>984.68868488043404</v>
      </c>
      <c r="M23" s="51">
        <v>959.51381740308523</v>
      </c>
      <c r="N23" s="51">
        <v>938.28023651342994</v>
      </c>
      <c r="O23" s="51">
        <v>893.21350037421962</v>
      </c>
      <c r="P23" s="51">
        <v>991.29979148882467</v>
      </c>
      <c r="Q23" s="51">
        <v>994.35865480289192</v>
      </c>
    </row>
    <row r="24" spans="1:17" x14ac:dyDescent="0.25">
      <c r="A24" s="53" t="s">
        <v>24</v>
      </c>
      <c r="B24" s="51">
        <v>694.65206165152972</v>
      </c>
      <c r="C24" s="51">
        <v>680.08774000000017</v>
      </c>
      <c r="D24" s="51">
        <v>730.17902000000015</v>
      </c>
      <c r="E24" s="51">
        <v>749.74797000000001</v>
      </c>
      <c r="F24" s="51">
        <v>779.96437000000003</v>
      </c>
      <c r="G24" s="51">
        <v>758.42445820888861</v>
      </c>
      <c r="H24" s="51">
        <v>803.2415299999999</v>
      </c>
      <c r="I24" s="51">
        <v>815.81828000000007</v>
      </c>
      <c r="J24" s="51">
        <v>890.40128000000004</v>
      </c>
      <c r="K24" s="51">
        <v>843.79967000000011</v>
      </c>
      <c r="L24" s="51">
        <v>877.54294953327883</v>
      </c>
      <c r="M24" s="51">
        <v>860.60788061313679</v>
      </c>
      <c r="N24" s="51">
        <v>812.69156824765776</v>
      </c>
      <c r="O24" s="51">
        <v>737.65159174192149</v>
      </c>
      <c r="P24" s="51">
        <v>827.46055952911843</v>
      </c>
      <c r="Q24" s="51">
        <v>864.78915448253758</v>
      </c>
    </row>
    <row r="25" spans="1:17" x14ac:dyDescent="0.25">
      <c r="A25" s="53" t="s">
        <v>75</v>
      </c>
      <c r="B25" s="51">
        <v>51.065146406526885</v>
      </c>
      <c r="C25" s="51">
        <v>53.380839999999999</v>
      </c>
      <c r="D25" s="51">
        <v>55.017050000000005</v>
      </c>
      <c r="E25" s="51">
        <v>68.08489999999999</v>
      </c>
      <c r="F25" s="51">
        <v>70.697030000000012</v>
      </c>
      <c r="G25" s="51">
        <v>64.775520108030861</v>
      </c>
      <c r="H25" s="51">
        <v>74.456699999999984</v>
      </c>
      <c r="I25" s="51">
        <v>78.579089999999994</v>
      </c>
      <c r="J25" s="51">
        <v>72.516069999999999</v>
      </c>
      <c r="K25" s="51">
        <v>78.155249999999981</v>
      </c>
      <c r="L25" s="51">
        <v>100.10087750695214</v>
      </c>
      <c r="M25" s="51">
        <v>96.37356509942525</v>
      </c>
      <c r="N25" s="51">
        <v>122.24167800495569</v>
      </c>
      <c r="O25" s="51">
        <v>150.04310368383767</v>
      </c>
      <c r="P25" s="51">
        <v>155.05945720653804</v>
      </c>
      <c r="Q25" s="51">
        <v>122.79127594008796</v>
      </c>
    </row>
    <row r="26" spans="1:17" x14ac:dyDescent="0.25">
      <c r="A26" s="53" t="s">
        <v>74</v>
      </c>
      <c r="B26" s="51">
        <v>0</v>
      </c>
      <c r="C26" s="51">
        <v>0</v>
      </c>
      <c r="D26" s="51">
        <v>0</v>
      </c>
      <c r="E26" s="51">
        <v>6.0125500000000001</v>
      </c>
      <c r="F26" s="51">
        <v>2.35107</v>
      </c>
      <c r="G26" s="51">
        <v>6.7354450812041815</v>
      </c>
      <c r="H26" s="51">
        <v>14.131599999999999</v>
      </c>
      <c r="I26" s="51">
        <v>7.8010299999999999</v>
      </c>
      <c r="J26" s="51">
        <v>13.381789999999999</v>
      </c>
      <c r="K26" s="51">
        <v>14.67872</v>
      </c>
      <c r="L26" s="51">
        <v>6.2805538086310371</v>
      </c>
      <c r="M26" s="51">
        <v>1.7680655128352123</v>
      </c>
      <c r="N26" s="51">
        <v>2.5110357088877748</v>
      </c>
      <c r="O26" s="51">
        <v>4.205148580636263</v>
      </c>
      <c r="P26" s="51">
        <v>6.5346497765108404</v>
      </c>
      <c r="Q26" s="51">
        <v>5.2496174828735995</v>
      </c>
    </row>
    <row r="27" spans="1:17" x14ac:dyDescent="0.25">
      <c r="A27" s="53" t="s">
        <v>73</v>
      </c>
      <c r="B27" s="51">
        <v>4.7769402145154488E-2</v>
      </c>
      <c r="C27" s="51">
        <v>0.10028000000000613</v>
      </c>
      <c r="D27" s="51">
        <v>0.13303999999999699</v>
      </c>
      <c r="E27" s="51">
        <v>0.25005999999999851</v>
      </c>
      <c r="F27" s="51">
        <v>0.34584000000000109</v>
      </c>
      <c r="G27" s="51">
        <v>0.40604974129002769</v>
      </c>
      <c r="H27" s="51">
        <v>0.40003999999999995</v>
      </c>
      <c r="I27" s="51">
        <v>0.54942000000000002</v>
      </c>
      <c r="J27" s="51">
        <v>0.64958000000000005</v>
      </c>
      <c r="K27" s="51">
        <v>0.61614000000000002</v>
      </c>
      <c r="L27" s="51">
        <v>0.74041944190901532</v>
      </c>
      <c r="M27" s="51">
        <v>0.74042158802500513</v>
      </c>
      <c r="N27" s="51">
        <v>0.7881855954978324</v>
      </c>
      <c r="O27" s="51">
        <v>0.88373307313138882</v>
      </c>
      <c r="P27" s="51">
        <v>1.1942251916499762</v>
      </c>
      <c r="Q27" s="51">
        <v>1.1942212871036986</v>
      </c>
    </row>
    <row r="28" spans="1:17" x14ac:dyDescent="0.25">
      <c r="A28" s="53" t="s">
        <v>72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2.3884589662749998E-2</v>
      </c>
      <c r="M28" s="51">
        <v>2.3884589662749998E-2</v>
      </c>
      <c r="N28" s="51">
        <v>4.7768956431035153E-2</v>
      </c>
      <c r="O28" s="51">
        <v>0.42992329469284118</v>
      </c>
      <c r="P28" s="51">
        <v>1.0508997850073918</v>
      </c>
      <c r="Q28" s="51">
        <v>0.33438561028904529</v>
      </c>
    </row>
    <row r="29" spans="1:17" x14ac:dyDescent="0.25">
      <c r="A29" s="52" t="s">
        <v>23</v>
      </c>
      <c r="B29" s="51">
        <v>702.07087483976295</v>
      </c>
      <c r="C29" s="51">
        <v>680.43586999999991</v>
      </c>
      <c r="D29" s="51">
        <v>752.57946000000004</v>
      </c>
      <c r="E29" s="51">
        <v>739.25050999999996</v>
      </c>
      <c r="F29" s="51">
        <v>993.85477000000014</v>
      </c>
      <c r="G29" s="51">
        <v>902.0055880323938</v>
      </c>
      <c r="H29" s="51">
        <v>895.8799600000001</v>
      </c>
      <c r="I29" s="51">
        <v>1070.4901100000002</v>
      </c>
      <c r="J29" s="51">
        <v>1040.0449799999999</v>
      </c>
      <c r="K29" s="51">
        <v>944.85847000000001</v>
      </c>
      <c r="L29" s="51">
        <v>911.12047389172449</v>
      </c>
      <c r="M29" s="51">
        <v>1027.9786367072136</v>
      </c>
      <c r="N29" s="51">
        <v>1038.6733180321071</v>
      </c>
      <c r="O29" s="51">
        <v>1106.3795548781713</v>
      </c>
      <c r="P29" s="51">
        <v>1240.8718524470778</v>
      </c>
      <c r="Q29" s="51">
        <v>1266.8863291268128</v>
      </c>
    </row>
    <row r="30" spans="1:17" x14ac:dyDescent="0.25">
      <c r="A30" s="63" t="s">
        <v>22</v>
      </c>
      <c r="B30" s="62">
        <v>8522.6753581880585</v>
      </c>
      <c r="C30" s="62">
        <v>8709.0265499999987</v>
      </c>
      <c r="D30" s="62">
        <v>8974.2169400000002</v>
      </c>
      <c r="E30" s="62">
        <v>9240.6350000000002</v>
      </c>
      <c r="F30" s="62">
        <v>9421.7347900000004</v>
      </c>
      <c r="G30" s="62">
        <v>9621.2637582914977</v>
      </c>
      <c r="H30" s="62">
        <v>9494.532729999999</v>
      </c>
      <c r="I30" s="62">
        <v>9629.0550100000019</v>
      </c>
      <c r="J30" s="62">
        <v>9692.055379999998</v>
      </c>
      <c r="K30" s="62">
        <v>9418.0015900000035</v>
      </c>
      <c r="L30" s="62">
        <v>9606.95194964047</v>
      </c>
      <c r="M30" s="62">
        <v>9622.4416973525222</v>
      </c>
      <c r="N30" s="62">
        <v>9578.1854779142177</v>
      </c>
      <c r="O30" s="62">
        <v>9645.458868286265</v>
      </c>
      <c r="P30" s="62">
        <v>9833.1271355109584</v>
      </c>
      <c r="Q30" s="62">
        <v>9981.186036956411</v>
      </c>
    </row>
    <row r="32" spans="1:17" x14ac:dyDescent="0.25">
      <c r="A32" s="31" t="s">
        <v>64</v>
      </c>
      <c r="B32" s="70">
        <v>56822.694817799129</v>
      </c>
      <c r="C32" s="70">
        <v>58136.58274272205</v>
      </c>
      <c r="D32" s="70">
        <v>59472.445678906894</v>
      </c>
      <c r="E32" s="70">
        <v>58908.113826623106</v>
      </c>
      <c r="F32" s="70">
        <v>57222.763492354316</v>
      </c>
      <c r="G32" s="70">
        <v>52768.673914169602</v>
      </c>
      <c r="H32" s="70">
        <v>49322.89579014654</v>
      </c>
      <c r="I32" s="70">
        <v>48771.928808517252</v>
      </c>
      <c r="J32" s="70">
        <v>46261.417014477287</v>
      </c>
      <c r="K32" s="70">
        <v>42992.906785074025</v>
      </c>
      <c r="L32" s="70">
        <v>44472.772353052482</v>
      </c>
      <c r="M32" s="70">
        <v>42212.97489571866</v>
      </c>
      <c r="N32" s="70">
        <v>43330.231829530167</v>
      </c>
      <c r="O32" s="70">
        <v>42871.837141729105</v>
      </c>
      <c r="P32" s="70">
        <v>42399.317782347294</v>
      </c>
      <c r="Q32" s="70">
        <v>43312.271016905201</v>
      </c>
    </row>
    <row r="34" spans="1:17" x14ac:dyDescent="0.25">
      <c r="A34" s="184" t="s">
        <v>253</v>
      </c>
      <c r="B34" s="190">
        <f t="shared" ref="B34:Q34" si="2">IF(B$12=0,"",B$12/B$3*1000)</f>
        <v>133.6435545127687</v>
      </c>
      <c r="C34" s="190">
        <f t="shared" si="2"/>
        <v>134.70595617671248</v>
      </c>
      <c r="D34" s="190">
        <f t="shared" si="2"/>
        <v>137.378631064377</v>
      </c>
      <c r="E34" s="190">
        <f t="shared" si="2"/>
        <v>136.33861559740308</v>
      </c>
      <c r="F34" s="190">
        <f t="shared" si="2"/>
        <v>135.91687276796441</v>
      </c>
      <c r="G34" s="190">
        <f t="shared" si="2"/>
        <v>129.5753106110449</v>
      </c>
      <c r="H34" s="190">
        <f t="shared" si="2"/>
        <v>126.38745153512787</v>
      </c>
      <c r="I34" s="190">
        <f t="shared" si="2"/>
        <v>126.51560128969986</v>
      </c>
      <c r="J34" s="190">
        <f t="shared" si="2"/>
        <v>125.69458785752526</v>
      </c>
      <c r="K34" s="190">
        <f t="shared" si="2"/>
        <v>117.4911948221354</v>
      </c>
      <c r="L34" s="190">
        <f t="shared" si="2"/>
        <v>122.06409726719109</v>
      </c>
      <c r="M34" s="190">
        <f t="shared" si="2"/>
        <v>118.13365049059406</v>
      </c>
      <c r="N34" s="190">
        <f t="shared" si="2"/>
        <v>118.72437429822183</v>
      </c>
      <c r="O34" s="190">
        <f t="shared" si="2"/>
        <v>116.72981046320106</v>
      </c>
      <c r="P34" s="190">
        <f t="shared" si="2"/>
        <v>115.47726937642544</v>
      </c>
      <c r="Q34" s="190">
        <f t="shared" si="2"/>
        <v>114.90793999343813</v>
      </c>
    </row>
    <row r="35" spans="1:17" x14ac:dyDescent="0.25">
      <c r="A35" s="286" t="s">
        <v>252</v>
      </c>
      <c r="B35" s="285">
        <f t="shared" ref="B35:Q35" si="3">IF(B$12=0,"",B$12/B$5*1000)</f>
        <v>142.08679439627622</v>
      </c>
      <c r="C35" s="285">
        <f t="shared" si="3"/>
        <v>141.83881977238218</v>
      </c>
      <c r="D35" s="285">
        <f t="shared" si="3"/>
        <v>141.52530606017416</v>
      </c>
      <c r="E35" s="285">
        <f t="shared" si="3"/>
        <v>140.7047503410852</v>
      </c>
      <c r="F35" s="285">
        <f t="shared" si="3"/>
        <v>139.4323141490683</v>
      </c>
      <c r="G35" s="285">
        <f t="shared" si="3"/>
        <v>137.90906131637288</v>
      </c>
      <c r="H35" s="285">
        <f t="shared" si="3"/>
        <v>136.84621718950396</v>
      </c>
      <c r="I35" s="285">
        <f t="shared" si="3"/>
        <v>135.42091588579126</v>
      </c>
      <c r="J35" s="285">
        <f t="shared" si="3"/>
        <v>133.86425686303926</v>
      </c>
      <c r="K35" s="285">
        <f t="shared" si="3"/>
        <v>131.4968065809384</v>
      </c>
      <c r="L35" s="285">
        <f t="shared" si="3"/>
        <v>129.46456648557381</v>
      </c>
      <c r="M35" s="285">
        <f t="shared" si="3"/>
        <v>126.87414882821477</v>
      </c>
      <c r="N35" s="285">
        <f t="shared" si="3"/>
        <v>123.80301068762667</v>
      </c>
      <c r="O35" s="285">
        <f t="shared" si="3"/>
        <v>119.85257918938808</v>
      </c>
      <c r="P35" s="285">
        <f t="shared" si="3"/>
        <v>117.28677874626834</v>
      </c>
      <c r="Q35" s="285">
        <f t="shared" si="3"/>
        <v>114.90793999343815</v>
      </c>
    </row>
    <row r="36" spans="1:17" x14ac:dyDescent="0.25">
      <c r="A36" s="286" t="s">
        <v>251</v>
      </c>
      <c r="B36" s="285">
        <f>IF(FBT_ued!B$5=0,"",FBT_ued!B$5/B$5*1000)</f>
        <v>54.152162027418186</v>
      </c>
      <c r="C36" s="285">
        <f>IF(FBT_ued!C$5=0,"",FBT_ued!C$5/C$5*1000)</f>
        <v>54.152162027418164</v>
      </c>
      <c r="D36" s="285">
        <f>IF(FBT_ued!D$5=0,"",FBT_ued!D$5/D$5*1000)</f>
        <v>54.152162027418171</v>
      </c>
      <c r="E36" s="285">
        <f>IF(FBT_ued!E$5=0,"",FBT_ued!E$5/E$5*1000)</f>
        <v>54.152162027418179</v>
      </c>
      <c r="F36" s="285">
        <f>IF(FBT_ued!F$5=0,"",FBT_ued!F$5/F$5*1000)</f>
        <v>54.1521620274182</v>
      </c>
      <c r="G36" s="285">
        <f>IF(FBT_ued!G$5=0,"",FBT_ued!G$5/G$5*1000)</f>
        <v>54.152162027418179</v>
      </c>
      <c r="H36" s="285">
        <f>IF(FBT_ued!H$5=0,"",FBT_ued!H$5/H$5*1000)</f>
        <v>54.152162027418171</v>
      </c>
      <c r="I36" s="285">
        <f>IF(FBT_ued!I$5=0,"",FBT_ued!I$5/I$5*1000)</f>
        <v>54.152162027418179</v>
      </c>
      <c r="J36" s="285">
        <f>IF(FBT_ued!J$5=0,"",FBT_ued!J$5/J$5*1000)</f>
        <v>54.152162027418179</v>
      </c>
      <c r="K36" s="285">
        <f>IF(FBT_ued!K$5=0,"",FBT_ued!K$5/K$5*1000)</f>
        <v>54.152162027418171</v>
      </c>
      <c r="L36" s="285">
        <f>IF(FBT_ued!L$5=0,"",FBT_ued!L$5/L$5*1000)</f>
        <v>54.152162027418171</v>
      </c>
      <c r="M36" s="285">
        <f>IF(FBT_ued!M$5=0,"",FBT_ued!M$5/M$5*1000)</f>
        <v>54.152162027418171</v>
      </c>
      <c r="N36" s="285">
        <f>IF(FBT_ued!N$5=0,"",FBT_ued!N$5/N$5*1000)</f>
        <v>54.152162027418164</v>
      </c>
      <c r="O36" s="285">
        <f>IF(FBT_ued!O$5=0,"",FBT_ued!O$5/O$5*1000)</f>
        <v>54.152162027418193</v>
      </c>
      <c r="P36" s="285">
        <f>IF(FBT_ued!P$5=0,"",FBT_ued!P$5/P$5*1000)</f>
        <v>54.152162027418193</v>
      </c>
      <c r="Q36" s="285">
        <f>IF(FBT_ued!Q$5=0,"",FBT_ued!Q$5/Q$5*1000)</f>
        <v>54.152162027418186</v>
      </c>
    </row>
    <row r="37" spans="1:17" x14ac:dyDescent="0.25">
      <c r="A37" s="284" t="s">
        <v>61</v>
      </c>
      <c r="B37" s="283">
        <f t="shared" ref="B37:Q37" si="4">IF(B$12=0,"",B$32/B$12)</f>
        <v>1.8400390480200768</v>
      </c>
      <c r="C37" s="283">
        <f t="shared" si="4"/>
        <v>1.8383495125516265</v>
      </c>
      <c r="D37" s="283">
        <f t="shared" si="4"/>
        <v>1.8237779662720806</v>
      </c>
      <c r="E37" s="283">
        <f t="shared" si="4"/>
        <v>1.794527533925014</v>
      </c>
      <c r="F37" s="283">
        <f t="shared" si="4"/>
        <v>1.7540957305224636</v>
      </c>
      <c r="G37" s="283">
        <f t="shared" si="4"/>
        <v>1.7030209887470944</v>
      </c>
      <c r="H37" s="283">
        <f t="shared" si="4"/>
        <v>1.6643948129057715</v>
      </c>
      <c r="I37" s="283">
        <f t="shared" si="4"/>
        <v>1.6366644179972325</v>
      </c>
      <c r="J37" s="283">
        <f t="shared" si="4"/>
        <v>1.5902916684536068</v>
      </c>
      <c r="K37" s="283">
        <f t="shared" si="4"/>
        <v>1.5588764480106689</v>
      </c>
      <c r="L37" s="283">
        <f t="shared" si="4"/>
        <v>1.5599256109194086</v>
      </c>
      <c r="M37" s="283">
        <f t="shared" si="4"/>
        <v>1.5175529693357144</v>
      </c>
      <c r="N37" s="283">
        <f t="shared" si="4"/>
        <v>1.5353164837138731</v>
      </c>
      <c r="O37" s="283">
        <f t="shared" si="4"/>
        <v>1.5110147874279671</v>
      </c>
      <c r="P37" s="283">
        <f t="shared" si="4"/>
        <v>1.4791588008973968</v>
      </c>
      <c r="Q37" s="283">
        <f t="shared" si="4"/>
        <v>1.4843934008537953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90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30881.244003458312</v>
      </c>
      <c r="C5" s="96">
        <v>31624.336039357691</v>
      </c>
      <c r="D5" s="96">
        <v>32609.477018999409</v>
      </c>
      <c r="E5" s="96">
        <v>32826.53105788715</v>
      </c>
      <c r="F5" s="96">
        <v>32622.372027158577</v>
      </c>
      <c r="G5" s="96">
        <v>30985.333864259243</v>
      </c>
      <c r="H5" s="96">
        <v>29634.132122796349</v>
      </c>
      <c r="I5" s="96">
        <v>29799.59011279717</v>
      </c>
      <c r="J5" s="96">
        <v>29089.894597424194</v>
      </c>
      <c r="K5" s="96">
        <v>27579.419036023424</v>
      </c>
      <c r="L5" s="96">
        <v>28509.54689232941</v>
      </c>
      <c r="M5" s="96">
        <v>27816.47543689809</v>
      </c>
      <c r="N5" s="96">
        <v>28222.345222736076</v>
      </c>
      <c r="O5" s="96">
        <v>28372.877286465919</v>
      </c>
      <c r="P5" s="96">
        <v>28664.479944022158</v>
      </c>
      <c r="Q5" s="96">
        <v>29178.431399649711</v>
      </c>
    </row>
    <row r="6" spans="1:17" x14ac:dyDescent="0.25">
      <c r="A6" s="132" t="s">
        <v>84</v>
      </c>
      <c r="B6" s="160">
        <v>464.367416191671</v>
      </c>
      <c r="C6" s="160">
        <v>475.92353028142156</v>
      </c>
      <c r="D6" s="160">
        <v>490.78999504153643</v>
      </c>
      <c r="E6" s="160">
        <v>493.58310082603674</v>
      </c>
      <c r="F6" s="160">
        <v>490.45793576267789</v>
      </c>
      <c r="G6" s="160">
        <v>465.42153267705589</v>
      </c>
      <c r="H6" s="160">
        <v>444.56679113670288</v>
      </c>
      <c r="I6" s="160">
        <v>446.80620453815027</v>
      </c>
      <c r="J6" s="160">
        <v>436.36276291768536</v>
      </c>
      <c r="K6" s="160">
        <v>413.32692696614049</v>
      </c>
      <c r="L6" s="160">
        <v>427.22800334135445</v>
      </c>
      <c r="M6" s="160">
        <v>416.44107621569174</v>
      </c>
      <c r="N6" s="160">
        <v>422.47801824097115</v>
      </c>
      <c r="O6" s="160">
        <v>424.78048469249336</v>
      </c>
      <c r="P6" s="160">
        <v>429.1286647905294</v>
      </c>
      <c r="Q6" s="160">
        <v>436.96152613842492</v>
      </c>
    </row>
    <row r="7" spans="1:17" x14ac:dyDescent="0.25">
      <c r="A7" s="76" t="s">
        <v>83</v>
      </c>
      <c r="B7" s="159">
        <v>480.98882129286187</v>
      </c>
      <c r="C7" s="159">
        <v>493.98520735647003</v>
      </c>
      <c r="D7" s="159">
        <v>510.35525398718437</v>
      </c>
      <c r="E7" s="159">
        <v>513.21697910801061</v>
      </c>
      <c r="F7" s="159">
        <v>508.89742077618763</v>
      </c>
      <c r="G7" s="159">
        <v>479.51270466528371</v>
      </c>
      <c r="H7" s="159">
        <v>458.69062251684318</v>
      </c>
      <c r="I7" s="159">
        <v>460.08490469183801</v>
      </c>
      <c r="J7" s="159">
        <v>449.60905409781822</v>
      </c>
      <c r="K7" s="159">
        <v>426.86549398593911</v>
      </c>
      <c r="L7" s="159">
        <v>441.56640182171731</v>
      </c>
      <c r="M7" s="159">
        <v>428.12513420457037</v>
      </c>
      <c r="N7" s="159">
        <v>435.05461590645251</v>
      </c>
      <c r="O7" s="159">
        <v>438.75790732765</v>
      </c>
      <c r="P7" s="159">
        <v>442.4593307471348</v>
      </c>
      <c r="Q7" s="159">
        <v>451.67724656050854</v>
      </c>
    </row>
    <row r="8" spans="1:17" x14ac:dyDescent="0.25">
      <c r="A8" s="76" t="s">
        <v>82</v>
      </c>
      <c r="B8" s="159">
        <v>1104.7432285193554</v>
      </c>
      <c r="C8" s="159">
        <v>1134.5028615700078</v>
      </c>
      <c r="D8" s="159">
        <v>1171.4513505423599</v>
      </c>
      <c r="E8" s="159">
        <v>1178.087471730209</v>
      </c>
      <c r="F8" s="159">
        <v>1168.9918481301388</v>
      </c>
      <c r="G8" s="159">
        <v>1102.2959563076008</v>
      </c>
      <c r="H8" s="159">
        <v>1053.0681457503345</v>
      </c>
      <c r="I8" s="159">
        <v>1057.3256765625779</v>
      </c>
      <c r="J8" s="159">
        <v>1033.2349000359254</v>
      </c>
      <c r="K8" s="159">
        <v>980.27674526765702</v>
      </c>
      <c r="L8" s="159">
        <v>1014.0019323801566</v>
      </c>
      <c r="M8" s="159">
        <v>983.38015675949896</v>
      </c>
      <c r="N8" s="159">
        <v>999.47739219713753</v>
      </c>
      <c r="O8" s="159">
        <v>1008.4344587924479</v>
      </c>
      <c r="P8" s="159">
        <v>1017.0755201617351</v>
      </c>
      <c r="Q8" s="159">
        <v>1036.8601413384106</v>
      </c>
    </row>
    <row r="9" spans="1:17" x14ac:dyDescent="0.25">
      <c r="A9" s="76" t="s">
        <v>81</v>
      </c>
      <c r="B9" s="159">
        <v>844.77781388257279</v>
      </c>
      <c r="C9" s="159">
        <v>867.16505035091495</v>
      </c>
      <c r="D9" s="159">
        <v>894.9244987552097</v>
      </c>
      <c r="E9" s="159">
        <v>900.61420535014952</v>
      </c>
      <c r="F9" s="159">
        <v>893.74460283553117</v>
      </c>
      <c r="G9" s="159">
        <v>843.53924469038384</v>
      </c>
      <c r="H9" s="159">
        <v>806.23813927729293</v>
      </c>
      <c r="I9" s="159">
        <v>809.71311977035066</v>
      </c>
      <c r="J9" s="159">
        <v>791.08163342665398</v>
      </c>
      <c r="K9" s="159">
        <v>750.59707627013483</v>
      </c>
      <c r="L9" s="159">
        <v>776.30672417794074</v>
      </c>
      <c r="M9" s="159">
        <v>753.569824536071</v>
      </c>
      <c r="N9" s="159">
        <v>765.74268327233824</v>
      </c>
      <c r="O9" s="159">
        <v>772.37440859745618</v>
      </c>
      <c r="P9" s="159">
        <v>779.10026196823208</v>
      </c>
      <c r="Q9" s="159">
        <v>793.47619697838536</v>
      </c>
    </row>
    <row r="10" spans="1:17" x14ac:dyDescent="0.25">
      <c r="A10" s="129" t="s">
        <v>80</v>
      </c>
      <c r="B10" s="158">
        <v>616.91985633703848</v>
      </c>
      <c r="C10" s="158">
        <v>632.24153486086129</v>
      </c>
      <c r="D10" s="158">
        <v>651.65024529529512</v>
      </c>
      <c r="E10" s="158">
        <v>655.65220767419351</v>
      </c>
      <c r="F10" s="158">
        <v>651.40093141087971</v>
      </c>
      <c r="G10" s="158">
        <v>617.95287926502488</v>
      </c>
      <c r="H10" s="158">
        <v>590.0883224248671</v>
      </c>
      <c r="I10" s="158">
        <v>593.16739874839834</v>
      </c>
      <c r="J10" s="158">
        <v>579.27381235178257</v>
      </c>
      <c r="K10" s="158">
        <v>548.38135043718239</v>
      </c>
      <c r="L10" s="158">
        <v>566.73296640074796</v>
      </c>
      <c r="M10" s="158">
        <v>552.35230332780918</v>
      </c>
      <c r="N10" s="158">
        <v>560.28800252403687</v>
      </c>
      <c r="O10" s="158">
        <v>563.5793153469458</v>
      </c>
      <c r="P10" s="158">
        <v>569.45208707308325</v>
      </c>
      <c r="Q10" s="158">
        <v>579.39813247768097</v>
      </c>
    </row>
    <row r="11" spans="1:17" x14ac:dyDescent="0.25">
      <c r="A11" s="92" t="s">
        <v>126</v>
      </c>
      <c r="B11" s="91">
        <v>99.441685533379356</v>
      </c>
      <c r="C11" s="91">
        <v>107.38181290593656</v>
      </c>
      <c r="D11" s="91">
        <v>108.71809325295098</v>
      </c>
      <c r="E11" s="91">
        <v>102.69779724801286</v>
      </c>
      <c r="F11" s="91">
        <v>111.30261084569372</v>
      </c>
      <c r="G11" s="91">
        <v>109.96448295675356</v>
      </c>
      <c r="H11" s="91">
        <v>104.39679110106007</v>
      </c>
      <c r="I11" s="91">
        <v>102.98552989392779</v>
      </c>
      <c r="J11" s="91">
        <v>93.687465023395475</v>
      </c>
      <c r="K11" s="91">
        <v>84.11704922299468</v>
      </c>
      <c r="L11" s="91">
        <v>87.451698908671418</v>
      </c>
      <c r="M11" s="91">
        <v>81.575785864354515</v>
      </c>
      <c r="N11" s="91">
        <v>77.986256905864266</v>
      </c>
      <c r="O11" s="91">
        <v>71.169497601132647</v>
      </c>
      <c r="P11" s="91">
        <v>72.360981054933461</v>
      </c>
      <c r="Q11" s="91">
        <v>77.346156161679119</v>
      </c>
    </row>
    <row r="12" spans="1:17" x14ac:dyDescent="0.25">
      <c r="A12" s="92" t="s">
        <v>27</v>
      </c>
      <c r="B12" s="91">
        <v>184.82130479483163</v>
      </c>
      <c r="C12" s="91">
        <v>189.3844378582094</v>
      </c>
      <c r="D12" s="91">
        <v>194.5589550558349</v>
      </c>
      <c r="E12" s="91">
        <v>193.16586160226308</v>
      </c>
      <c r="F12" s="91">
        <v>192.03315532280857</v>
      </c>
      <c r="G12" s="91">
        <v>182.243688515484</v>
      </c>
      <c r="H12" s="91">
        <v>176.63710025332247</v>
      </c>
      <c r="I12" s="91">
        <v>177.52342782771132</v>
      </c>
      <c r="J12" s="91">
        <v>173.32384808255594</v>
      </c>
      <c r="K12" s="91">
        <v>164.07957340279793</v>
      </c>
      <c r="L12" s="91">
        <v>169.11208164565909</v>
      </c>
      <c r="M12" s="91">
        <v>162.60119201860081</v>
      </c>
      <c r="N12" s="91">
        <v>167.29427144886137</v>
      </c>
      <c r="O12" s="91">
        <v>165.12897265174291</v>
      </c>
      <c r="P12" s="91">
        <v>164.35860600125136</v>
      </c>
      <c r="Q12" s="91">
        <v>167.75300104169904</v>
      </c>
    </row>
    <row r="13" spans="1:17" x14ac:dyDescent="0.25">
      <c r="A13" s="92" t="s">
        <v>127</v>
      </c>
      <c r="B13" s="91">
        <v>4.7769402145154488E-2</v>
      </c>
      <c r="C13" s="91">
        <v>0.10028000000000613</v>
      </c>
      <c r="D13" s="91">
        <v>0.13303999999999699</v>
      </c>
      <c r="E13" s="91">
        <v>0.25005999999999851</v>
      </c>
      <c r="F13" s="91">
        <v>0.34584000000000109</v>
      </c>
      <c r="G13" s="91">
        <v>0.40604974129002769</v>
      </c>
      <c r="H13" s="91">
        <v>0.40003999999999995</v>
      </c>
      <c r="I13" s="91">
        <v>0.54942000000000002</v>
      </c>
      <c r="J13" s="91">
        <v>0.64958000000000005</v>
      </c>
      <c r="K13" s="91">
        <v>0.61614000000000002</v>
      </c>
      <c r="L13" s="91">
        <v>0.7643040315717653</v>
      </c>
      <c r="M13" s="91">
        <v>0.76430617768775511</v>
      </c>
      <c r="N13" s="91">
        <v>0.83595455192886758</v>
      </c>
      <c r="O13" s="91">
        <v>1.3136563678242301</v>
      </c>
      <c r="P13" s="91">
        <v>2.245124976657368</v>
      </c>
      <c r="Q13" s="91">
        <v>1.5286068973927438</v>
      </c>
    </row>
    <row r="14" spans="1:17" x14ac:dyDescent="0.25">
      <c r="A14" s="92" t="s">
        <v>22</v>
      </c>
      <c r="B14" s="157">
        <v>332.60909660668244</v>
      </c>
      <c r="C14" s="157">
        <v>335.37500409671532</v>
      </c>
      <c r="D14" s="157">
        <v>348.24015698650931</v>
      </c>
      <c r="E14" s="157">
        <v>359.53848882391753</v>
      </c>
      <c r="F14" s="157">
        <v>347.71932524237741</v>
      </c>
      <c r="G14" s="157">
        <v>325.33865805149725</v>
      </c>
      <c r="H14" s="157">
        <v>308.65439107048445</v>
      </c>
      <c r="I14" s="157">
        <v>312.10902102675919</v>
      </c>
      <c r="J14" s="157">
        <v>311.61291924583116</v>
      </c>
      <c r="K14" s="157">
        <v>299.56858781138982</v>
      </c>
      <c r="L14" s="157">
        <v>309.40488181484579</v>
      </c>
      <c r="M14" s="157">
        <v>307.41101926716607</v>
      </c>
      <c r="N14" s="157">
        <v>314.17151961738227</v>
      </c>
      <c r="O14" s="157">
        <v>325.96718872624581</v>
      </c>
      <c r="P14" s="157">
        <v>330.48737504024115</v>
      </c>
      <c r="Q14" s="157">
        <v>332.77036837691003</v>
      </c>
    </row>
    <row r="15" spans="1:17" x14ac:dyDescent="0.25">
      <c r="A15" s="156" t="s">
        <v>264</v>
      </c>
      <c r="B15" s="204">
        <v>1838.7247494233675</v>
      </c>
      <c r="C15" s="204">
        <v>1872.7611570778847</v>
      </c>
      <c r="D15" s="204">
        <v>1911.9310605483029</v>
      </c>
      <c r="E15" s="204">
        <v>1954.487019763832</v>
      </c>
      <c r="F15" s="204">
        <v>1948.0445477838412</v>
      </c>
      <c r="G15" s="204">
        <v>1850.8511711051042</v>
      </c>
      <c r="H15" s="204">
        <v>1770.2785061503712</v>
      </c>
      <c r="I15" s="204">
        <v>1780.7307606913282</v>
      </c>
      <c r="J15" s="204">
        <v>1738.8012462253639</v>
      </c>
      <c r="K15" s="204">
        <v>1648.9651223811607</v>
      </c>
      <c r="L15" s="204">
        <v>1704.6898258832427</v>
      </c>
      <c r="M15" s="204">
        <v>1663.1276597211115</v>
      </c>
      <c r="N15" s="204">
        <v>1687.6295053338774</v>
      </c>
      <c r="O15" s="204">
        <v>1696.8431530115131</v>
      </c>
      <c r="P15" s="204">
        <v>1714.0329851622778</v>
      </c>
      <c r="Q15" s="204">
        <v>1744.4261501459009</v>
      </c>
    </row>
    <row r="16" spans="1:17" x14ac:dyDescent="0.25">
      <c r="A16" s="152" t="s">
        <v>278</v>
      </c>
      <c r="B16" s="264">
        <v>756.80145695808767</v>
      </c>
      <c r="C16" s="264">
        <v>766.683808284017</v>
      </c>
      <c r="D16" s="264">
        <v>788.40490149410232</v>
      </c>
      <c r="E16" s="264">
        <v>799.2413572630544</v>
      </c>
      <c r="F16" s="264">
        <v>799.32076520035594</v>
      </c>
      <c r="G16" s="264">
        <v>768.23887355312036</v>
      </c>
      <c r="H16" s="264">
        <v>735.03656637184997</v>
      </c>
      <c r="I16" s="264">
        <v>738.89476414525336</v>
      </c>
      <c r="J16" s="264">
        <v>720.55463453277162</v>
      </c>
      <c r="K16" s="264">
        <v>679.76490213147645</v>
      </c>
      <c r="L16" s="264">
        <v>703.81153645330483</v>
      </c>
      <c r="M16" s="264">
        <v>692.09860071430114</v>
      </c>
      <c r="N16" s="264">
        <v>699.22330368529538</v>
      </c>
      <c r="O16" s="264">
        <v>700.45275640385512</v>
      </c>
      <c r="P16" s="264">
        <v>708.5531120744198</v>
      </c>
      <c r="Q16" s="264">
        <v>721.46552735915259</v>
      </c>
    </row>
    <row r="17" spans="1:17" x14ac:dyDescent="0.25">
      <c r="A17" s="154" t="s">
        <v>34</v>
      </c>
      <c r="B17" s="83">
        <v>6.0011788379379434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0.3672651187939483</v>
      </c>
      <c r="L17" s="83">
        <v>0.14770888338501509</v>
      </c>
      <c r="M17" s="83">
        <v>0</v>
      </c>
      <c r="N17" s="83">
        <v>0</v>
      </c>
      <c r="O17" s="83">
        <v>0</v>
      </c>
      <c r="P17" s="83">
        <v>0.25832638860083246</v>
      </c>
      <c r="Q17" s="83">
        <v>0</v>
      </c>
    </row>
    <row r="18" spans="1:17" x14ac:dyDescent="0.25">
      <c r="A18" s="154" t="s">
        <v>31</v>
      </c>
      <c r="B18" s="83">
        <v>110.74911070633904</v>
      </c>
      <c r="C18" s="83">
        <v>117.17730839196071</v>
      </c>
      <c r="D18" s="83">
        <v>119.96603848233264</v>
      </c>
      <c r="E18" s="83">
        <v>103.07827484726693</v>
      </c>
      <c r="F18" s="83">
        <v>95.830218405291944</v>
      </c>
      <c r="G18" s="83">
        <v>88.418387829272632</v>
      </c>
      <c r="H18" s="83">
        <v>90.655298855937104</v>
      </c>
      <c r="I18" s="83">
        <v>102.08565206542626</v>
      </c>
      <c r="J18" s="83">
        <v>79.044494990483329</v>
      </c>
      <c r="K18" s="83">
        <v>72.918483734949447</v>
      </c>
      <c r="L18" s="83">
        <v>83.704017015271461</v>
      </c>
      <c r="M18" s="83">
        <v>77.599235904957411</v>
      </c>
      <c r="N18" s="83">
        <v>75.705377540705157</v>
      </c>
      <c r="O18" s="83">
        <v>85.373068969367282</v>
      </c>
      <c r="P18" s="83">
        <v>87.247181874345827</v>
      </c>
      <c r="Q18" s="83">
        <v>87.653311466134454</v>
      </c>
    </row>
    <row r="19" spans="1:17" x14ac:dyDescent="0.25">
      <c r="A19" s="154" t="s">
        <v>126</v>
      </c>
      <c r="B19" s="83">
        <v>107.43791335083971</v>
      </c>
      <c r="C19" s="83">
        <v>102.1127403902241</v>
      </c>
      <c r="D19" s="83">
        <v>96.122564559036675</v>
      </c>
      <c r="E19" s="83">
        <v>85.092326838179815</v>
      </c>
      <c r="F19" s="83">
        <v>84.140260221481654</v>
      </c>
      <c r="G19" s="83">
        <v>79.072571637368924</v>
      </c>
      <c r="H19" s="83">
        <v>68.206830147055314</v>
      </c>
      <c r="I19" s="83">
        <v>69.888931835331789</v>
      </c>
      <c r="J19" s="83">
        <v>68.519558129441535</v>
      </c>
      <c r="K19" s="83">
        <v>51.929165838680717</v>
      </c>
      <c r="L19" s="83">
        <v>44.700928374793847</v>
      </c>
      <c r="M19" s="83">
        <v>35.296962197021713</v>
      </c>
      <c r="N19" s="83">
        <v>29.686511473946467</v>
      </c>
      <c r="O19" s="83">
        <v>26.127330753247261</v>
      </c>
      <c r="P19" s="83">
        <v>22.843699895067054</v>
      </c>
      <c r="Q19" s="83">
        <v>21.915728474222519</v>
      </c>
    </row>
    <row r="20" spans="1:17" x14ac:dyDescent="0.25">
      <c r="A20" s="154" t="s">
        <v>30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0.18289110264334293</v>
      </c>
      <c r="L20" s="83">
        <v>8.9975349971533978E-3</v>
      </c>
      <c r="M20" s="83">
        <v>0</v>
      </c>
      <c r="N20" s="83">
        <v>0</v>
      </c>
      <c r="O20" s="83">
        <v>0</v>
      </c>
      <c r="P20" s="83">
        <v>0.12106983691255851</v>
      </c>
      <c r="Q20" s="83">
        <v>0</v>
      </c>
    </row>
    <row r="21" spans="1:17" x14ac:dyDescent="0.25">
      <c r="A21" s="154" t="s">
        <v>27</v>
      </c>
      <c r="B21" s="83">
        <v>532.6132540629709</v>
      </c>
      <c r="C21" s="83">
        <v>547.39375950183239</v>
      </c>
      <c r="D21" s="83">
        <v>572.31629845273301</v>
      </c>
      <c r="E21" s="83">
        <v>611.07075557760788</v>
      </c>
      <c r="F21" s="83">
        <v>619.35028657358248</v>
      </c>
      <c r="G21" s="83">
        <v>600.74791408647877</v>
      </c>
      <c r="H21" s="83">
        <v>576.17443736885764</v>
      </c>
      <c r="I21" s="83">
        <v>566.92018024449544</v>
      </c>
      <c r="J21" s="83">
        <v>572.99058141284672</v>
      </c>
      <c r="K21" s="83">
        <v>554.36709633640885</v>
      </c>
      <c r="L21" s="83">
        <v>575.2498846448575</v>
      </c>
      <c r="M21" s="83">
        <v>579.20240261232209</v>
      </c>
      <c r="N21" s="83">
        <v>593.83141467064354</v>
      </c>
      <c r="O21" s="83">
        <v>588.95235668124087</v>
      </c>
      <c r="P21" s="83">
        <v>598.08283407949352</v>
      </c>
      <c r="Q21" s="83">
        <v>611.8964874187958</v>
      </c>
    </row>
    <row r="22" spans="1:17" x14ac:dyDescent="0.25">
      <c r="A22" s="152" t="s">
        <v>277</v>
      </c>
      <c r="B22" s="264">
        <v>1079.8393578086607</v>
      </c>
      <c r="C22" s="264">
        <v>1103.9335833132284</v>
      </c>
      <c r="D22" s="264">
        <v>1121.3699027805608</v>
      </c>
      <c r="E22" s="264">
        <v>1152.9798483746122</v>
      </c>
      <c r="F22" s="264">
        <v>1146.4598125068999</v>
      </c>
      <c r="G22" s="264">
        <v>1080.4826230076098</v>
      </c>
      <c r="H22" s="264">
        <v>1033.2753116436049</v>
      </c>
      <c r="I22" s="264">
        <v>1039.8499696651181</v>
      </c>
      <c r="J22" s="264">
        <v>1016.3169690617927</v>
      </c>
      <c r="K22" s="264">
        <v>967.34417133878378</v>
      </c>
      <c r="L22" s="264">
        <v>998.94941808992655</v>
      </c>
      <c r="M22" s="264">
        <v>969.21870872502063</v>
      </c>
      <c r="N22" s="264">
        <v>986.52095218185639</v>
      </c>
      <c r="O22" s="264">
        <v>994.48302875257491</v>
      </c>
      <c r="P22" s="264">
        <v>1003.5490523276359</v>
      </c>
      <c r="Q22" s="264">
        <v>1021.0030064929006</v>
      </c>
    </row>
    <row r="23" spans="1:17" x14ac:dyDescent="0.25">
      <c r="A23" s="152" t="s">
        <v>276</v>
      </c>
      <c r="B23" s="264">
        <v>2.0839346566194381</v>
      </c>
      <c r="C23" s="264">
        <v>2.1437654806392556</v>
      </c>
      <c r="D23" s="264">
        <v>2.1562562736400022</v>
      </c>
      <c r="E23" s="264">
        <v>2.2658141261656475</v>
      </c>
      <c r="F23" s="264">
        <v>2.2639700765847817</v>
      </c>
      <c r="G23" s="264">
        <v>2.1296745443739047</v>
      </c>
      <c r="H23" s="264">
        <v>1.9666281349166905</v>
      </c>
      <c r="I23" s="264">
        <v>1.9860268809568908</v>
      </c>
      <c r="J23" s="264">
        <v>1.9296426307996903</v>
      </c>
      <c r="K23" s="264">
        <v>1.8560489109003029</v>
      </c>
      <c r="L23" s="264">
        <v>1.9288713400114275</v>
      </c>
      <c r="M23" s="264">
        <v>1.8103502817891377</v>
      </c>
      <c r="N23" s="264">
        <v>1.8852494667254858</v>
      </c>
      <c r="O23" s="264">
        <v>1.9073678550830033</v>
      </c>
      <c r="P23" s="264">
        <v>1.9308207602226619</v>
      </c>
      <c r="Q23" s="264">
        <v>1.9576162938479433</v>
      </c>
    </row>
    <row r="24" spans="1:17" x14ac:dyDescent="0.25">
      <c r="A24" s="156" t="s">
        <v>263</v>
      </c>
      <c r="B24" s="204">
        <v>1543.0825409787162</v>
      </c>
      <c r="C24" s="204">
        <v>1580.0008392123177</v>
      </c>
      <c r="D24" s="204">
        <v>1629.133016090914</v>
      </c>
      <c r="E24" s="204">
        <v>1640.2468157187834</v>
      </c>
      <c r="F24" s="204">
        <v>1630.1116921169673</v>
      </c>
      <c r="G24" s="204">
        <v>1548.5155441650652</v>
      </c>
      <c r="H24" s="204">
        <v>1481.2775372049539</v>
      </c>
      <c r="I24" s="204">
        <v>1489.7005818342352</v>
      </c>
      <c r="J24" s="204">
        <v>1454.1342679765805</v>
      </c>
      <c r="K24" s="204">
        <v>1378.8220524182093</v>
      </c>
      <c r="L24" s="204">
        <v>1425.3285161019339</v>
      </c>
      <c r="M24" s="204">
        <v>1390.745763974709</v>
      </c>
      <c r="N24" s="204">
        <v>1411.1116860746588</v>
      </c>
      <c r="O24" s="204">
        <v>1418.6525157190972</v>
      </c>
      <c r="P24" s="204">
        <v>1433.1205088940274</v>
      </c>
      <c r="Q24" s="204">
        <v>1458.7274966386121</v>
      </c>
    </row>
    <row r="25" spans="1:17" x14ac:dyDescent="0.25">
      <c r="A25" s="152" t="s">
        <v>275</v>
      </c>
      <c r="B25" s="264">
        <v>1128.3050067581239</v>
      </c>
      <c r="C25" s="264">
        <v>1139.7273350231396</v>
      </c>
      <c r="D25" s="264">
        <v>1177.0424869352912</v>
      </c>
      <c r="E25" s="264">
        <v>1194.2919519799261</v>
      </c>
      <c r="F25" s="264">
        <v>1178.0909568825246</v>
      </c>
      <c r="G25" s="264">
        <v>1116.5659813332704</v>
      </c>
      <c r="H25" s="264">
        <v>1067.2854263696918</v>
      </c>
      <c r="I25" s="264">
        <v>1075.3511773036582</v>
      </c>
      <c r="J25" s="264">
        <v>1056.2136898500464</v>
      </c>
      <c r="K25" s="264">
        <v>1005.1289421980766</v>
      </c>
      <c r="L25" s="264">
        <v>1038.6161017193863</v>
      </c>
      <c r="M25" s="264">
        <v>1021.1641708158969</v>
      </c>
      <c r="N25" s="264">
        <v>1037.2023668172187</v>
      </c>
      <c r="O25" s="264">
        <v>1052.146192009915</v>
      </c>
      <c r="P25" s="264">
        <v>1064.0403915541726</v>
      </c>
      <c r="Q25" s="264">
        <v>1079.5703297414809</v>
      </c>
    </row>
    <row r="26" spans="1:17" x14ac:dyDescent="0.25">
      <c r="A26" s="154" t="s">
        <v>34</v>
      </c>
      <c r="B26" s="83">
        <v>6.3071431409704743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0.78747594934951315</v>
      </c>
      <c r="L26" s="83">
        <v>0.31671178998142441</v>
      </c>
      <c r="M26" s="83">
        <v>0</v>
      </c>
      <c r="N26" s="83">
        <v>0</v>
      </c>
      <c r="O26" s="83">
        <v>0</v>
      </c>
      <c r="P26" s="83">
        <v>0.55389365255676049</v>
      </c>
      <c r="Q26" s="83">
        <v>0</v>
      </c>
    </row>
    <row r="27" spans="1:17" x14ac:dyDescent="0.25">
      <c r="A27" s="154" t="s">
        <v>31</v>
      </c>
      <c r="B27" s="83">
        <v>176.08484599369061</v>
      </c>
      <c r="C27" s="83">
        <v>181.03621562803343</v>
      </c>
      <c r="D27" s="83">
        <v>183.30935629321112</v>
      </c>
      <c r="E27" s="83">
        <v>163.36961354889823</v>
      </c>
      <c r="F27" s="83">
        <v>151.79787358001875</v>
      </c>
      <c r="G27" s="83">
        <v>137.79495512881712</v>
      </c>
      <c r="H27" s="83">
        <v>135.87796551395141</v>
      </c>
      <c r="I27" s="83">
        <v>154.29661760098625</v>
      </c>
      <c r="J27" s="83">
        <v>123.11125575926779</v>
      </c>
      <c r="K27" s="83">
        <v>110.84713809488404</v>
      </c>
      <c r="L27" s="83">
        <v>127.96725035155363</v>
      </c>
      <c r="M27" s="83">
        <v>124.08668991977588</v>
      </c>
      <c r="N27" s="83">
        <v>114.08743263875193</v>
      </c>
      <c r="O27" s="83">
        <v>133.04448561441615</v>
      </c>
      <c r="P27" s="83">
        <v>137.21955097886482</v>
      </c>
      <c r="Q27" s="83">
        <v>135.3239800465123</v>
      </c>
    </row>
    <row r="28" spans="1:17" x14ac:dyDescent="0.25">
      <c r="A28" s="154" t="s">
        <v>126</v>
      </c>
      <c r="B28" s="83">
        <v>136.91279655916776</v>
      </c>
      <c r="C28" s="83">
        <v>131.5234850930263</v>
      </c>
      <c r="D28" s="83">
        <v>122.28534926307637</v>
      </c>
      <c r="E28" s="83">
        <v>108.75963865329625</v>
      </c>
      <c r="F28" s="83">
        <v>111.07356667778561</v>
      </c>
      <c r="G28" s="83">
        <v>106.86826607993412</v>
      </c>
      <c r="H28" s="83">
        <v>91.048871541224969</v>
      </c>
      <c r="I28" s="83">
        <v>93.915810706367878</v>
      </c>
      <c r="J28" s="83">
        <v>92.186980699131709</v>
      </c>
      <c r="K28" s="83">
        <v>72.248832826302163</v>
      </c>
      <c r="L28" s="83">
        <v>62.131286528212279</v>
      </c>
      <c r="M28" s="83">
        <v>49.665152443539348</v>
      </c>
      <c r="N28" s="83">
        <v>40.776557403045544</v>
      </c>
      <c r="O28" s="83">
        <v>37.55966942314965</v>
      </c>
      <c r="P28" s="83">
        <v>33.433436898483365</v>
      </c>
      <c r="Q28" s="83">
        <v>32.671003157830818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0.39214817120285383</v>
      </c>
      <c r="L29" s="83">
        <v>1.9292173558317315E-2</v>
      </c>
      <c r="M29" s="83">
        <v>0</v>
      </c>
      <c r="N29" s="83">
        <v>0</v>
      </c>
      <c r="O29" s="83">
        <v>0</v>
      </c>
      <c r="P29" s="83">
        <v>0.25959335608399497</v>
      </c>
      <c r="Q29" s="83">
        <v>0</v>
      </c>
    </row>
    <row r="30" spans="1:17" x14ac:dyDescent="0.25">
      <c r="A30" s="154" t="s">
        <v>27</v>
      </c>
      <c r="B30" s="83">
        <v>809.00022106429503</v>
      </c>
      <c r="C30" s="83">
        <v>827.16763430207982</v>
      </c>
      <c r="D30" s="83">
        <v>871.4477813790038</v>
      </c>
      <c r="E30" s="83">
        <v>922.16269977773129</v>
      </c>
      <c r="F30" s="83">
        <v>915.21951662471986</v>
      </c>
      <c r="G30" s="83">
        <v>871.90276012451909</v>
      </c>
      <c r="H30" s="83">
        <v>840.3585893145156</v>
      </c>
      <c r="I30" s="83">
        <v>827.13874899630423</v>
      </c>
      <c r="J30" s="83">
        <v>840.91545339164679</v>
      </c>
      <c r="K30" s="83">
        <v>820.85334715633826</v>
      </c>
      <c r="L30" s="83">
        <v>848.18156087608065</v>
      </c>
      <c r="M30" s="83">
        <v>847.41232845258162</v>
      </c>
      <c r="N30" s="83">
        <v>882.33837677542112</v>
      </c>
      <c r="O30" s="83">
        <v>881.54203697234902</v>
      </c>
      <c r="P30" s="83">
        <v>892.57391666818387</v>
      </c>
      <c r="Q30" s="83">
        <v>911.57534653713765</v>
      </c>
    </row>
    <row r="31" spans="1:17" x14ac:dyDescent="0.25">
      <c r="A31" s="152" t="s">
        <v>274</v>
      </c>
      <c r="B31" s="264">
        <v>406.57674112962621</v>
      </c>
      <c r="C31" s="264">
        <v>431.69844226662065</v>
      </c>
      <c r="D31" s="264">
        <v>443.4655040610632</v>
      </c>
      <c r="E31" s="264">
        <v>436.89160723419474</v>
      </c>
      <c r="F31" s="264">
        <v>442.96485492810348</v>
      </c>
      <c r="G31" s="264">
        <v>423.43086465429923</v>
      </c>
      <c r="H31" s="264">
        <v>406.12559829559541</v>
      </c>
      <c r="I31" s="264">
        <v>406.40529700674961</v>
      </c>
      <c r="J31" s="264">
        <v>390.20200760333546</v>
      </c>
      <c r="K31" s="264">
        <v>366.26891457653147</v>
      </c>
      <c r="L31" s="264">
        <v>378.99692902250194</v>
      </c>
      <c r="M31" s="264">
        <v>362.34019203165553</v>
      </c>
      <c r="N31" s="264">
        <v>366.3683213905382</v>
      </c>
      <c r="O31" s="264">
        <v>358.87685228885056</v>
      </c>
      <c r="P31" s="264">
        <v>361.35683429896454</v>
      </c>
      <c r="Q31" s="264">
        <v>371.32670172173931</v>
      </c>
    </row>
    <row r="32" spans="1:17" x14ac:dyDescent="0.25">
      <c r="A32" s="152" t="s">
        <v>273</v>
      </c>
      <c r="B32" s="264">
        <v>8.2007930909663216</v>
      </c>
      <c r="C32" s="264">
        <v>8.5750619225570244</v>
      </c>
      <c r="D32" s="264">
        <v>8.6250250945600122</v>
      </c>
      <c r="E32" s="264">
        <v>9.0632565046625899</v>
      </c>
      <c r="F32" s="264">
        <v>9.0558803063391302</v>
      </c>
      <c r="G32" s="264">
        <v>8.5186981774956223</v>
      </c>
      <c r="H32" s="264">
        <v>7.8665125396667648</v>
      </c>
      <c r="I32" s="264">
        <v>7.9441075238275669</v>
      </c>
      <c r="J32" s="264">
        <v>7.7185705231987631</v>
      </c>
      <c r="K32" s="264">
        <v>7.4241956436012151</v>
      </c>
      <c r="L32" s="264">
        <v>7.7154853600457134</v>
      </c>
      <c r="M32" s="264">
        <v>7.2414011271565517</v>
      </c>
      <c r="N32" s="264">
        <v>7.540997866901944</v>
      </c>
      <c r="O32" s="264">
        <v>7.6294714203320151</v>
      </c>
      <c r="P32" s="264">
        <v>7.7232830408906512</v>
      </c>
      <c r="Q32" s="264">
        <v>7.8304651753917751</v>
      </c>
    </row>
    <row r="33" spans="1:17" x14ac:dyDescent="0.25">
      <c r="A33" s="156" t="s">
        <v>262</v>
      </c>
      <c r="B33" s="204">
        <v>16808.109630290273</v>
      </c>
      <c r="C33" s="204">
        <v>17245.084323513824</v>
      </c>
      <c r="D33" s="204">
        <v>17792.733751872212</v>
      </c>
      <c r="E33" s="204">
        <v>17703.640185311815</v>
      </c>
      <c r="F33" s="204">
        <v>17342.88459503591</v>
      </c>
      <c r="G33" s="204">
        <v>15774.647290696697</v>
      </c>
      <c r="H33" s="204">
        <v>14806.064931852439</v>
      </c>
      <c r="I33" s="204">
        <v>14804.47390454882</v>
      </c>
      <c r="J33" s="204">
        <v>14165.778400624196</v>
      </c>
      <c r="K33" s="204">
        <v>13214.877229723561</v>
      </c>
      <c r="L33" s="204">
        <v>13785.597593850032</v>
      </c>
      <c r="M33" s="204">
        <v>13189.345498772926</v>
      </c>
      <c r="N33" s="204">
        <v>13569.524042985657</v>
      </c>
      <c r="O33" s="204">
        <v>13630.396759134368</v>
      </c>
      <c r="P33" s="204">
        <v>13681.735245940627</v>
      </c>
      <c r="Q33" s="204">
        <v>13954.008206970586</v>
      </c>
    </row>
    <row r="34" spans="1:17" x14ac:dyDescent="0.25">
      <c r="A34" s="150" t="s">
        <v>34</v>
      </c>
      <c r="B34" s="87">
        <v>1966.1393970261881</v>
      </c>
      <c r="C34" s="87">
        <v>1825.991905349706</v>
      </c>
      <c r="D34" s="87">
        <v>1826.0024123615806</v>
      </c>
      <c r="E34" s="87">
        <v>1733.3132258342168</v>
      </c>
      <c r="F34" s="87">
        <v>1756.1222276681542</v>
      </c>
      <c r="G34" s="87">
        <v>1754.7436689930637</v>
      </c>
      <c r="H34" s="87">
        <v>1628.0352573431048</v>
      </c>
      <c r="I34" s="87">
        <v>1662.8694568307612</v>
      </c>
      <c r="J34" s="87">
        <v>1419.2536675455635</v>
      </c>
      <c r="K34" s="87">
        <v>1357.2001077880911</v>
      </c>
      <c r="L34" s="87">
        <v>1352.6339635617464</v>
      </c>
      <c r="M34" s="87">
        <v>1298.1362390568409</v>
      </c>
      <c r="N34" s="87">
        <v>1370.6777170912933</v>
      </c>
      <c r="O34" s="87">
        <v>1133.2791791498287</v>
      </c>
      <c r="P34" s="87">
        <v>1128.6253738918231</v>
      </c>
      <c r="Q34" s="87">
        <v>1172.050319216173</v>
      </c>
    </row>
    <row r="35" spans="1:17" x14ac:dyDescent="0.25">
      <c r="A35" s="150" t="s">
        <v>32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6.5930297298470294E-15</v>
      </c>
      <c r="C36" s="87">
        <v>5.9184012864919507E-14</v>
      </c>
      <c r="D36" s="87">
        <v>3.1634109111463485E-13</v>
      </c>
      <c r="E36" s="87">
        <v>3.5504747605274249</v>
      </c>
      <c r="F36" s="87">
        <v>9.7822307659616712</v>
      </c>
      <c r="G36" s="87">
        <v>2.2902245804414791</v>
      </c>
      <c r="H36" s="87">
        <v>5.5936100000000266</v>
      </c>
      <c r="I36" s="87">
        <v>5.5999700000003205</v>
      </c>
      <c r="J36" s="87">
        <v>5.5970400000002769</v>
      </c>
      <c r="K36" s="87">
        <v>3.4013400000000056</v>
      </c>
      <c r="L36" s="87">
        <v>3.3927208294881588</v>
      </c>
      <c r="M36" s="87">
        <v>6.0258981661181634</v>
      </c>
      <c r="N36" s="87">
        <v>5.6548576852328427</v>
      </c>
      <c r="O36" s="87">
        <v>9.956164193229224</v>
      </c>
      <c r="P36" s="87">
        <v>11.957997499137466</v>
      </c>
      <c r="Q36" s="87">
        <v>9.5996322284671827</v>
      </c>
    </row>
    <row r="37" spans="1:17" x14ac:dyDescent="0.25">
      <c r="A37" s="150" t="s">
        <v>126</v>
      </c>
      <c r="B37" s="87">
        <v>1196.1264887334585</v>
      </c>
      <c r="C37" s="87">
        <v>1321.0589700328151</v>
      </c>
      <c r="D37" s="87">
        <v>1273.5020590364488</v>
      </c>
      <c r="E37" s="87">
        <v>1172.4822260613757</v>
      </c>
      <c r="F37" s="87">
        <v>1266.9892647057604</v>
      </c>
      <c r="G37" s="87">
        <v>1223.8099884517503</v>
      </c>
      <c r="H37" s="87">
        <v>988.52362144308279</v>
      </c>
      <c r="I37" s="87">
        <v>1018.6903947728401</v>
      </c>
      <c r="J37" s="87">
        <v>913.36359534090707</v>
      </c>
      <c r="K37" s="87">
        <v>744.21653013466744</v>
      </c>
      <c r="L37" s="87">
        <v>707.25005742188216</v>
      </c>
      <c r="M37" s="87">
        <v>575.02644497305459</v>
      </c>
      <c r="N37" s="87">
        <v>545.03816745528013</v>
      </c>
      <c r="O37" s="87">
        <v>532.52801095935217</v>
      </c>
      <c r="P37" s="87">
        <v>491.53992623388945</v>
      </c>
      <c r="Q37" s="87">
        <v>514.76306164240884</v>
      </c>
    </row>
    <row r="38" spans="1:17" x14ac:dyDescent="0.25">
      <c r="A38" s="150" t="s">
        <v>30</v>
      </c>
      <c r="B38" s="87">
        <v>2617.6297124292882</v>
      </c>
      <c r="C38" s="87">
        <v>2707.9794966462086</v>
      </c>
      <c r="D38" s="87">
        <v>2750.2141094736112</v>
      </c>
      <c r="E38" s="87">
        <v>2674.1799784814239</v>
      </c>
      <c r="F38" s="87">
        <v>2424.2502514920657</v>
      </c>
      <c r="G38" s="87">
        <v>2051.6605890354849</v>
      </c>
      <c r="H38" s="87">
        <v>2074.8398211753197</v>
      </c>
      <c r="I38" s="87">
        <v>1765.6658665320242</v>
      </c>
      <c r="J38" s="87">
        <v>1705.0475590365079</v>
      </c>
      <c r="K38" s="87">
        <v>1307.1782947314739</v>
      </c>
      <c r="L38" s="87">
        <v>1061.6200954883955</v>
      </c>
      <c r="M38" s="87">
        <v>905.79654982513136</v>
      </c>
      <c r="N38" s="87">
        <v>814.1786688239323</v>
      </c>
      <c r="O38" s="87">
        <v>677.70147045898148</v>
      </c>
      <c r="P38" s="87">
        <v>591.39904461787251</v>
      </c>
      <c r="Q38" s="87">
        <v>611.02531286103499</v>
      </c>
    </row>
    <row r="39" spans="1:17" x14ac:dyDescent="0.25">
      <c r="A39" s="150" t="s">
        <v>29</v>
      </c>
      <c r="B39" s="87">
        <v>22.882635167313495</v>
      </c>
      <c r="C39" s="87">
        <v>27.14653140999787</v>
      </c>
      <c r="D39" s="87">
        <v>36.762877759929026</v>
      </c>
      <c r="E39" s="87">
        <v>23.156069892898081</v>
      </c>
      <c r="F39" s="87">
        <v>15.074539177211978</v>
      </c>
      <c r="G39" s="87">
        <v>14.516165102315565</v>
      </c>
      <c r="H39" s="87">
        <v>17.568834505540238</v>
      </c>
      <c r="I39" s="87">
        <v>27.212593158863076</v>
      </c>
      <c r="J39" s="87">
        <v>40.19511650160451</v>
      </c>
      <c r="K39" s="87">
        <v>28.732564328349312</v>
      </c>
      <c r="L39" s="87">
        <v>34.105864695201483</v>
      </c>
      <c r="M39" s="87">
        <v>54.425347582094318</v>
      </c>
      <c r="N39" s="87">
        <v>46.049311692356433</v>
      </c>
      <c r="O39" s="87">
        <v>54.782582262136344</v>
      </c>
      <c r="P39" s="87">
        <v>38.56758446621722</v>
      </c>
      <c r="Q39" s="87">
        <v>54.92534113731913</v>
      </c>
    </row>
    <row r="40" spans="1:17" x14ac:dyDescent="0.25">
      <c r="A40" s="150" t="s">
        <v>27</v>
      </c>
      <c r="B40" s="87">
        <v>9663.7789960124901</v>
      </c>
      <c r="C40" s="87">
        <v>10059.631668216298</v>
      </c>
      <c r="D40" s="87">
        <v>10489.945270112199</v>
      </c>
      <c r="E40" s="87">
        <v>10718.126388319843</v>
      </c>
      <c r="F40" s="87">
        <v>10231.080417267065</v>
      </c>
      <c r="G40" s="87">
        <v>9196.8098160171758</v>
      </c>
      <c r="H40" s="87">
        <v>8530.0026727464356</v>
      </c>
      <c r="I40" s="87">
        <v>8592.5014964183174</v>
      </c>
      <c r="J40" s="87">
        <v>8309.743745058915</v>
      </c>
      <c r="K40" s="87">
        <v>8133.4976429779699</v>
      </c>
      <c r="L40" s="87">
        <v>8985.4252325176803</v>
      </c>
      <c r="M40" s="87">
        <v>8623.9225418741353</v>
      </c>
      <c r="N40" s="87">
        <v>9095.6837873597342</v>
      </c>
      <c r="O40" s="87">
        <v>9538.2332147400612</v>
      </c>
      <c r="P40" s="87">
        <v>9529.2733385451247</v>
      </c>
      <c r="Q40" s="87">
        <v>9643.529336908603</v>
      </c>
    </row>
    <row r="41" spans="1:17" x14ac:dyDescent="0.25">
      <c r="A41" s="150" t="s">
        <v>26</v>
      </c>
      <c r="B41" s="87">
        <v>47.517442159074882</v>
      </c>
      <c r="C41" s="87">
        <v>42.777442857657107</v>
      </c>
      <c r="D41" s="87">
        <v>41.483375821904339</v>
      </c>
      <c r="E41" s="87">
        <v>4.2769301696324318</v>
      </c>
      <c r="F41" s="87">
        <v>5.6687777585453967</v>
      </c>
      <c r="G41" s="87">
        <v>0.75360931104292705</v>
      </c>
      <c r="H41" s="87">
        <v>0.27118305738984455</v>
      </c>
      <c r="I41" s="87">
        <v>0</v>
      </c>
      <c r="J41" s="87">
        <v>1.1828178065619133</v>
      </c>
      <c r="K41" s="87">
        <v>0.90918074320890796</v>
      </c>
      <c r="L41" s="87">
        <v>0.87252384189128296</v>
      </c>
      <c r="M41" s="87">
        <v>0.23338236977742957</v>
      </c>
      <c r="N41" s="87">
        <v>2.1602177139355274E-2</v>
      </c>
      <c r="O41" s="87">
        <v>0.45072265530719996</v>
      </c>
      <c r="P41" s="87">
        <v>0.77687679279440047</v>
      </c>
      <c r="Q41" s="87">
        <v>0.77518798111262399</v>
      </c>
    </row>
    <row r="42" spans="1:17" x14ac:dyDescent="0.25">
      <c r="A42" s="150" t="s">
        <v>87</v>
      </c>
      <c r="B42" s="87">
        <v>647.70050356066031</v>
      </c>
      <c r="C42" s="87">
        <v>634.71698359307049</v>
      </c>
      <c r="D42" s="87">
        <v>682.51823773447768</v>
      </c>
      <c r="E42" s="87">
        <v>696.64289335926048</v>
      </c>
      <c r="F42" s="87">
        <v>723.29626832478118</v>
      </c>
      <c r="G42" s="87">
        <v>702.69586347473262</v>
      </c>
      <c r="H42" s="87">
        <v>740.52626623763081</v>
      </c>
      <c r="I42" s="87">
        <v>751.01029613333935</v>
      </c>
      <c r="J42" s="87">
        <v>818.95738404525628</v>
      </c>
      <c r="K42" s="87">
        <v>775.25130523177734</v>
      </c>
      <c r="L42" s="87">
        <v>805.83495462694452</v>
      </c>
      <c r="M42" s="87">
        <v>786.03496858101823</v>
      </c>
      <c r="N42" s="87">
        <v>743.79857435295833</v>
      </c>
      <c r="O42" s="87">
        <v>673.77446119611398</v>
      </c>
      <c r="P42" s="87">
        <v>755.32227330926446</v>
      </c>
      <c r="Q42" s="87">
        <v>790.44652844148072</v>
      </c>
    </row>
    <row r="43" spans="1:17" x14ac:dyDescent="0.25">
      <c r="A43" s="150" t="s">
        <v>23</v>
      </c>
      <c r="B43" s="87">
        <v>646.33445520180419</v>
      </c>
      <c r="C43" s="87">
        <v>625.78132540807167</v>
      </c>
      <c r="D43" s="87">
        <v>692.30540957206074</v>
      </c>
      <c r="E43" s="87">
        <v>677.91199843263962</v>
      </c>
      <c r="F43" s="87">
        <v>910.62061787636355</v>
      </c>
      <c r="G43" s="87">
        <v>827.3673657306914</v>
      </c>
      <c r="H43" s="87">
        <v>820.70366534393679</v>
      </c>
      <c r="I43" s="87">
        <v>980.92383070267977</v>
      </c>
      <c r="J43" s="87">
        <v>952.43747528888287</v>
      </c>
      <c r="K43" s="87">
        <v>864.4902637880208</v>
      </c>
      <c r="L43" s="87">
        <v>834.46218086680267</v>
      </c>
      <c r="M43" s="87">
        <v>939.74412634475209</v>
      </c>
      <c r="N43" s="87">
        <v>948.42135634773331</v>
      </c>
      <c r="O43" s="87">
        <v>1009.6909535193554</v>
      </c>
      <c r="P43" s="87">
        <v>1134.2728305845012</v>
      </c>
      <c r="Q43" s="87">
        <v>1156.8934865539898</v>
      </c>
    </row>
    <row r="44" spans="1:17" x14ac:dyDescent="0.25">
      <c r="A44" s="156" t="s">
        <v>261</v>
      </c>
      <c r="B44" s="204">
        <v>2911.0497794709736</v>
      </c>
      <c r="C44" s="204">
        <v>2981.9480588137153</v>
      </c>
      <c r="D44" s="204">
        <v>3074.5054498025042</v>
      </c>
      <c r="E44" s="204">
        <v>3094.2171090754387</v>
      </c>
      <c r="F44" s="204">
        <v>3076.6214770109432</v>
      </c>
      <c r="G44" s="204">
        <v>2921.7127058755023</v>
      </c>
      <c r="H44" s="204">
        <v>2793.4754724552886</v>
      </c>
      <c r="I44" s="204">
        <v>2810.3062586375145</v>
      </c>
      <c r="J44" s="204">
        <v>2742.1843373154611</v>
      </c>
      <c r="K44" s="204">
        <v>2600.3303278389053</v>
      </c>
      <c r="L44" s="204">
        <v>2689.7604074704172</v>
      </c>
      <c r="M44" s="204">
        <v>2623.2889692761887</v>
      </c>
      <c r="N44" s="204">
        <v>2663.7598847363502</v>
      </c>
      <c r="O44" s="204">
        <v>2680.298405635263</v>
      </c>
      <c r="P44" s="204">
        <v>2705.8617415986523</v>
      </c>
      <c r="Q44" s="204">
        <v>2754.4145786886584</v>
      </c>
    </row>
    <row r="45" spans="1:17" x14ac:dyDescent="0.25">
      <c r="A45" s="299" t="s">
        <v>272</v>
      </c>
      <c r="B45" s="298">
        <v>1266.7523603630007</v>
      </c>
      <c r="C45" s="298">
        <v>1298.5346707751446</v>
      </c>
      <c r="D45" s="298">
        <v>1338.8863769319366</v>
      </c>
      <c r="E45" s="298">
        <v>1346.7503922855876</v>
      </c>
      <c r="F45" s="298">
        <v>1339.4346839979212</v>
      </c>
      <c r="G45" s="298">
        <v>1271.2056257371</v>
      </c>
      <c r="H45" s="298">
        <v>1214.4536474717372</v>
      </c>
      <c r="I45" s="298">
        <v>1222.1772310480339</v>
      </c>
      <c r="J45" s="298">
        <v>1191.2746397558487</v>
      </c>
      <c r="K45" s="298">
        <v>1128.8791668149165</v>
      </c>
      <c r="L45" s="298">
        <v>1169.0816072463444</v>
      </c>
      <c r="M45" s="298">
        <v>1139.0208839809341</v>
      </c>
      <c r="N45" s="298">
        <v>1156.8483313926367</v>
      </c>
      <c r="O45" s="298">
        <v>1165.1710980849884</v>
      </c>
      <c r="P45" s="298">
        <v>1176.3055912493087</v>
      </c>
      <c r="Q45" s="298">
        <v>1199.1350563955682</v>
      </c>
    </row>
    <row r="46" spans="1:17" x14ac:dyDescent="0.25">
      <c r="A46" s="154" t="s">
        <v>34</v>
      </c>
      <c r="B46" s="83">
        <v>7.1263998700513085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1.0467055885627523</v>
      </c>
      <c r="L46" s="83">
        <v>0.42097031764729304</v>
      </c>
      <c r="M46" s="83">
        <v>0</v>
      </c>
      <c r="N46" s="83">
        <v>0</v>
      </c>
      <c r="O46" s="83">
        <v>0</v>
      </c>
      <c r="P46" s="83">
        <v>0.73623020751237245</v>
      </c>
      <c r="Q46" s="83">
        <v>0</v>
      </c>
    </row>
    <row r="47" spans="1:17" x14ac:dyDescent="0.25">
      <c r="A47" s="154" t="s">
        <v>31</v>
      </c>
      <c r="B47" s="83">
        <v>193.42636635762796</v>
      </c>
      <c r="C47" s="83">
        <v>199.46879598000558</v>
      </c>
      <c r="D47" s="83">
        <v>200.99848522445495</v>
      </c>
      <c r="E47" s="83">
        <v>175.13076946565931</v>
      </c>
      <c r="F47" s="83">
        <v>164.20003325654474</v>
      </c>
      <c r="G47" s="83">
        <v>150.05481663845001</v>
      </c>
      <c r="H47" s="83">
        <v>152.53229563011158</v>
      </c>
      <c r="I47" s="83">
        <v>171.11130033358697</v>
      </c>
      <c r="J47" s="83">
        <v>137.70445925024865</v>
      </c>
      <c r="K47" s="83">
        <v>122.26028817016662</v>
      </c>
      <c r="L47" s="83">
        <v>140.58464513694193</v>
      </c>
      <c r="M47" s="83">
        <v>134.983368756337</v>
      </c>
      <c r="N47" s="83">
        <v>123.15091410715051</v>
      </c>
      <c r="O47" s="83">
        <v>138.27106374890164</v>
      </c>
      <c r="P47" s="83">
        <v>139.64678564208245</v>
      </c>
      <c r="Q47" s="83">
        <v>139.56420564170165</v>
      </c>
    </row>
    <row r="48" spans="1:17" x14ac:dyDescent="0.25">
      <c r="A48" s="154" t="s">
        <v>126</v>
      </c>
      <c r="B48" s="83">
        <v>155.61783173217776</v>
      </c>
      <c r="C48" s="83">
        <v>150.57278121422789</v>
      </c>
      <c r="D48" s="83">
        <v>139.58295624135408</v>
      </c>
      <c r="E48" s="83">
        <v>124.32925064723736</v>
      </c>
      <c r="F48" s="83">
        <v>129.89253350619495</v>
      </c>
      <c r="G48" s="83">
        <v>126.1198625355461</v>
      </c>
      <c r="H48" s="83">
        <v>105.7350354642208</v>
      </c>
      <c r="I48" s="83">
        <v>110.50817084159466</v>
      </c>
      <c r="J48" s="83">
        <v>108.0228156239742</v>
      </c>
      <c r="K48" s="83">
        <v>84.792673490761061</v>
      </c>
      <c r="L48" s="83">
        <v>73.514937664556129</v>
      </c>
      <c r="M48" s="83">
        <v>58.483122238433232</v>
      </c>
      <c r="N48" s="83">
        <v>47.773837405849427</v>
      </c>
      <c r="O48" s="83">
        <v>45.151646750377118</v>
      </c>
      <c r="P48" s="83">
        <v>40.79984603225703</v>
      </c>
      <c r="Q48" s="83">
        <v>40.435020366790198</v>
      </c>
    </row>
    <row r="49" spans="1:17" x14ac:dyDescent="0.25">
      <c r="A49" s="154" t="s">
        <v>30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0.52123964253352717</v>
      </c>
      <c r="L49" s="83">
        <v>2.5642974741887186E-2</v>
      </c>
      <c r="M49" s="83">
        <v>0</v>
      </c>
      <c r="N49" s="83">
        <v>0</v>
      </c>
      <c r="O49" s="83">
        <v>0</v>
      </c>
      <c r="P49" s="83">
        <v>0.34504903520079172</v>
      </c>
      <c r="Q49" s="83">
        <v>0</v>
      </c>
    </row>
    <row r="50" spans="1:17" x14ac:dyDescent="0.25">
      <c r="A50" s="154" t="s">
        <v>27</v>
      </c>
      <c r="B50" s="83">
        <v>910.58176240314401</v>
      </c>
      <c r="C50" s="83">
        <v>948.49309358091114</v>
      </c>
      <c r="D50" s="83">
        <v>998.30493546612752</v>
      </c>
      <c r="E50" s="83">
        <v>1047.2903721726907</v>
      </c>
      <c r="F50" s="83">
        <v>1045.3421172351821</v>
      </c>
      <c r="G50" s="83">
        <v>995.03094656310395</v>
      </c>
      <c r="H50" s="83">
        <v>956.18631637740498</v>
      </c>
      <c r="I50" s="83">
        <v>940.55775987285278</v>
      </c>
      <c r="J50" s="83">
        <v>945.54736488162553</v>
      </c>
      <c r="K50" s="83">
        <v>920.25825992289288</v>
      </c>
      <c r="L50" s="83">
        <v>954.53541115245741</v>
      </c>
      <c r="M50" s="83">
        <v>945.55439298616398</v>
      </c>
      <c r="N50" s="83">
        <v>985.92357987963669</v>
      </c>
      <c r="O50" s="83">
        <v>981.74838758570945</v>
      </c>
      <c r="P50" s="83">
        <v>994.77768033225618</v>
      </c>
      <c r="Q50" s="83">
        <v>1019.1358303870767</v>
      </c>
    </row>
    <row r="51" spans="1:17" x14ac:dyDescent="0.25">
      <c r="A51" s="299" t="s">
        <v>271</v>
      </c>
      <c r="B51" s="298">
        <v>1195.6705636972529</v>
      </c>
      <c r="C51" s="298">
        <v>1224.5156613924646</v>
      </c>
      <c r="D51" s="298">
        <v>1262.4496234542069</v>
      </c>
      <c r="E51" s="298">
        <v>1270.2828816078882</v>
      </c>
      <c r="F51" s="298">
        <v>1263.701481094294</v>
      </c>
      <c r="G51" s="298">
        <v>1203.0846355803631</v>
      </c>
      <c r="H51" s="298">
        <v>1149.17820586687</v>
      </c>
      <c r="I51" s="298">
        <v>1156.3596871012408</v>
      </c>
      <c r="J51" s="298">
        <v>1128.2397915049614</v>
      </c>
      <c r="K51" s="298">
        <v>1068.7263313718065</v>
      </c>
      <c r="L51" s="298">
        <v>1104.9534450396745</v>
      </c>
      <c r="M51" s="298">
        <v>1079.3818821246925</v>
      </c>
      <c r="N51" s="298">
        <v>1095.3320588666186</v>
      </c>
      <c r="O51" s="298">
        <v>1101.1905151742656</v>
      </c>
      <c r="P51" s="298">
        <v>1111.6520739078708</v>
      </c>
      <c r="Q51" s="298">
        <v>1130.4937621284726</v>
      </c>
    </row>
    <row r="52" spans="1:17" x14ac:dyDescent="0.25">
      <c r="A52" s="150" t="s">
        <v>34</v>
      </c>
      <c r="B52" s="87">
        <v>146.56471457367593</v>
      </c>
      <c r="C52" s="87">
        <v>137.72523340875259</v>
      </c>
      <c r="D52" s="87">
        <v>137.6489947142567</v>
      </c>
      <c r="E52" s="87">
        <v>131.02565871392287</v>
      </c>
      <c r="F52" s="87">
        <v>134.36865896626267</v>
      </c>
      <c r="G52" s="87">
        <v>140.66620477493416</v>
      </c>
      <c r="H52" s="87">
        <v>133.04145447032434</v>
      </c>
      <c r="I52" s="87">
        <v>136.01787170373322</v>
      </c>
      <c r="J52" s="87">
        <v>118.82763952227266</v>
      </c>
      <c r="K52" s="87">
        <v>114.13949310299328</v>
      </c>
      <c r="L52" s="87">
        <v>111.69277790890953</v>
      </c>
      <c r="M52" s="87">
        <v>110.04591980862928</v>
      </c>
      <c r="N52" s="87">
        <v>114.22234470513386</v>
      </c>
      <c r="O52" s="87">
        <v>96.203025225051647</v>
      </c>
      <c r="P52" s="87">
        <v>96.574905630264624</v>
      </c>
      <c r="Q52" s="87">
        <v>101.05755330561431</v>
      </c>
    </row>
    <row r="53" spans="1:17" x14ac:dyDescent="0.25">
      <c r="A53" s="150" t="s">
        <v>32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31</v>
      </c>
      <c r="B54" s="87">
        <v>4.3351430533402805E-16</v>
      </c>
      <c r="C54" s="87">
        <v>4.1062963393066957E-15</v>
      </c>
      <c r="D54" s="87">
        <v>2.0907557528499204E-14</v>
      </c>
      <c r="E54" s="87">
        <v>2.3470458252260538E-2</v>
      </c>
      <c r="F54" s="87">
        <v>0.63136867785180573</v>
      </c>
      <c r="G54" s="87">
        <v>9.4026729376824655E-3</v>
      </c>
      <c r="H54" s="87">
        <v>2.7343277563644261E-15</v>
      </c>
      <c r="I54" s="87">
        <v>2.4004848199504567E-14</v>
      </c>
      <c r="J54" s="87">
        <v>2.0476201636898048E-14</v>
      </c>
      <c r="K54" s="87">
        <v>4.6078997515229418E-16</v>
      </c>
      <c r="L54" s="87">
        <v>3.9847120990126716E-15</v>
      </c>
      <c r="M54" s="87">
        <v>0.17855402026639822</v>
      </c>
      <c r="N54" s="87">
        <v>1.518570485545949E-14</v>
      </c>
      <c r="O54" s="87">
        <v>0.33236357138606953</v>
      </c>
      <c r="P54" s="87">
        <v>0.69406509418386786</v>
      </c>
      <c r="Q54" s="87">
        <v>0.37832981735146648</v>
      </c>
    </row>
    <row r="55" spans="1:17" x14ac:dyDescent="0.25">
      <c r="A55" s="150" t="s">
        <v>126</v>
      </c>
      <c r="B55" s="87">
        <v>87.128041524078043</v>
      </c>
      <c r="C55" s="87">
        <v>95.473213918058903</v>
      </c>
      <c r="D55" s="87">
        <v>92.623168086431903</v>
      </c>
      <c r="E55" s="87">
        <v>86.117484159650246</v>
      </c>
      <c r="F55" s="87">
        <v>94.050266841617514</v>
      </c>
      <c r="G55" s="87">
        <v>94.225262466280427</v>
      </c>
      <c r="H55" s="87">
        <v>78.424204211395477</v>
      </c>
      <c r="I55" s="87">
        <v>80.781732769690947</v>
      </c>
      <c r="J55" s="87">
        <v>74.720918071610242</v>
      </c>
      <c r="K55" s="87">
        <v>62.046316833936615</v>
      </c>
      <c r="L55" s="87">
        <v>58.880775647045482</v>
      </c>
      <c r="M55" s="87">
        <v>49.16607055093246</v>
      </c>
      <c r="N55" s="87">
        <v>45.188678483440015</v>
      </c>
      <c r="O55" s="87">
        <v>43.850673403741318</v>
      </c>
      <c r="P55" s="87">
        <v>41.911037611110842</v>
      </c>
      <c r="Q55" s="87">
        <v>43.880653149563955</v>
      </c>
    </row>
    <row r="56" spans="1:17" x14ac:dyDescent="0.25">
      <c r="A56" s="150" t="s">
        <v>30</v>
      </c>
      <c r="B56" s="87">
        <v>186.37341871013891</v>
      </c>
      <c r="C56" s="87">
        <v>194.30095376377599</v>
      </c>
      <c r="D56" s="87">
        <v>194.93208229968357</v>
      </c>
      <c r="E56" s="87">
        <v>189.09661000271493</v>
      </c>
      <c r="F56" s="87">
        <v>175.86755317037822</v>
      </c>
      <c r="G56" s="87">
        <v>157.5896764772645</v>
      </c>
      <c r="H56" s="87">
        <v>161.04822613244076</v>
      </c>
      <c r="I56" s="87">
        <v>137.76476873160547</v>
      </c>
      <c r="J56" s="87">
        <v>133.10778105752527</v>
      </c>
      <c r="K56" s="87">
        <v>104.77218439452054</v>
      </c>
      <c r="L56" s="87">
        <v>85.287151511974997</v>
      </c>
      <c r="M56" s="87">
        <v>75.898308710027109</v>
      </c>
      <c r="N56" s="87">
        <v>65.461368355869055</v>
      </c>
      <c r="O56" s="87">
        <v>54.001203263216901</v>
      </c>
      <c r="P56" s="87">
        <v>47.185250779711879</v>
      </c>
      <c r="Q56" s="87">
        <v>48.07573563067357</v>
      </c>
    </row>
    <row r="57" spans="1:17" x14ac:dyDescent="0.25">
      <c r="A57" s="150" t="s">
        <v>29</v>
      </c>
      <c r="B57" s="87">
        <v>1.6529771573866119</v>
      </c>
      <c r="C57" s="87">
        <v>1.9145463545460597</v>
      </c>
      <c r="D57" s="87">
        <v>2.635529311574031</v>
      </c>
      <c r="E57" s="87">
        <v>1.8620865352597349</v>
      </c>
      <c r="F57" s="87">
        <v>1.2113002857671167</v>
      </c>
      <c r="G57" s="87">
        <v>1.0894265449123712</v>
      </c>
      <c r="H57" s="87">
        <v>1.3196032869007308</v>
      </c>
      <c r="I57" s="87">
        <v>2.0877539024078602</v>
      </c>
      <c r="J57" s="87">
        <v>2.9764776813905875</v>
      </c>
      <c r="K57" s="87">
        <v>2.325786029161037</v>
      </c>
      <c r="L57" s="87">
        <v>3.0237770279715455</v>
      </c>
      <c r="M57" s="87">
        <v>4.7556290534122354</v>
      </c>
      <c r="N57" s="87">
        <v>4.2275040328148874</v>
      </c>
      <c r="O57" s="87">
        <v>4.9937022499978632</v>
      </c>
      <c r="P57" s="87">
        <v>3.5361068312634649</v>
      </c>
      <c r="Q57" s="87">
        <v>4.7895750384192937</v>
      </c>
    </row>
    <row r="58" spans="1:17" x14ac:dyDescent="0.25">
      <c r="A58" s="150" t="s">
        <v>27</v>
      </c>
      <c r="B58" s="87">
        <v>685.19780242004174</v>
      </c>
      <c r="C58" s="87">
        <v>708.93813167375822</v>
      </c>
      <c r="D58" s="87">
        <v>741.78141100871835</v>
      </c>
      <c r="E58" s="87">
        <v>766.92662939995228</v>
      </c>
      <c r="F58" s="87">
        <v>740.3583318489184</v>
      </c>
      <c r="G58" s="87">
        <v>700.49767974910583</v>
      </c>
      <c r="H58" s="87">
        <v>660.20060574556987</v>
      </c>
      <c r="I58" s="87">
        <v>670.28543041920648</v>
      </c>
      <c r="J58" s="87">
        <v>665.34861561787204</v>
      </c>
      <c r="K58" s="87">
        <v>659.88825077320121</v>
      </c>
      <c r="L58" s="87">
        <v>720.80956293164343</v>
      </c>
      <c r="M58" s="87">
        <v>702.11221662702053</v>
      </c>
      <c r="N58" s="87">
        <v>732.2285877471104</v>
      </c>
      <c r="O58" s="87">
        <v>766.50416644634697</v>
      </c>
      <c r="P58" s="87">
        <v>770.8369219391551</v>
      </c>
      <c r="Q58" s="87">
        <v>777.03561292572886</v>
      </c>
    </row>
    <row r="59" spans="1:17" x14ac:dyDescent="0.25">
      <c r="A59" s="150" t="s">
        <v>26</v>
      </c>
      <c r="B59" s="87">
        <v>3.7602042171109118</v>
      </c>
      <c r="C59" s="87">
        <v>3.4399448678496229</v>
      </c>
      <c r="D59" s="87">
        <v>3.3537632555001959</v>
      </c>
      <c r="E59" s="87">
        <v>0.3756342417462174</v>
      </c>
      <c r="F59" s="87">
        <v>0.54397546313957157</v>
      </c>
      <c r="G59" s="87">
        <v>7.4468016540277127E-2</v>
      </c>
      <c r="H59" s="87">
        <v>2.4357290215615182E-2</v>
      </c>
      <c r="I59" s="87">
        <v>0</v>
      </c>
      <c r="J59" s="87">
        <v>0.10908586376504983</v>
      </c>
      <c r="K59" s="87">
        <v>7.8107701776897964E-2</v>
      </c>
      <c r="L59" s="87">
        <v>7.2850773320458848E-2</v>
      </c>
      <c r="M59" s="87">
        <v>2.0428141120846097E-2</v>
      </c>
      <c r="N59" s="87">
        <v>1.9625134110764103E-3</v>
      </c>
      <c r="O59" s="87">
        <v>4.1421052132239337E-2</v>
      </c>
      <c r="P59" s="87">
        <v>7.1378614607587459E-2</v>
      </c>
      <c r="Q59" s="87">
        <v>7.2822513173847594E-2</v>
      </c>
    </row>
    <row r="60" spans="1:17" x14ac:dyDescent="0.25">
      <c r="A60" s="150" t="s">
        <v>87</v>
      </c>
      <c r="B60" s="87">
        <v>39.913731187990379</v>
      </c>
      <c r="C60" s="87">
        <v>38.572489413739426</v>
      </c>
      <c r="D60" s="87">
        <v>40.504537269014165</v>
      </c>
      <c r="E60" s="87">
        <v>45.134714011616637</v>
      </c>
      <c r="F60" s="87">
        <v>48.177673101292648</v>
      </c>
      <c r="G60" s="87">
        <v>47.398077774896578</v>
      </c>
      <c r="H60" s="87">
        <v>53.311681912894947</v>
      </c>
      <c r="I60" s="87">
        <v>55.093908010001648</v>
      </c>
      <c r="J60" s="87">
        <v>60.69327941925954</v>
      </c>
      <c r="K60" s="87">
        <v>58.297949473602635</v>
      </c>
      <c r="L60" s="87">
        <v>60.986093018795835</v>
      </c>
      <c r="M60" s="87">
        <v>63.411782810798137</v>
      </c>
      <c r="N60" s="87">
        <v>58.506052726684366</v>
      </c>
      <c r="O60" s="87">
        <v>54.226967026702368</v>
      </c>
      <c r="P60" s="87">
        <v>61.232667752035574</v>
      </c>
      <c r="Q60" s="87">
        <v>62.931461119364684</v>
      </c>
    </row>
    <row r="61" spans="1:17" x14ac:dyDescent="0.25">
      <c r="A61" s="150" t="s">
        <v>23</v>
      </c>
      <c r="B61" s="87">
        <v>45.079673906830145</v>
      </c>
      <c r="C61" s="87">
        <v>44.15114799198367</v>
      </c>
      <c r="D61" s="87">
        <v>48.970137509027829</v>
      </c>
      <c r="E61" s="87">
        <v>49.72059408477282</v>
      </c>
      <c r="F61" s="87">
        <v>68.492352739065979</v>
      </c>
      <c r="G61" s="87">
        <v>61.534437103491214</v>
      </c>
      <c r="H61" s="87">
        <v>61.80807281712854</v>
      </c>
      <c r="I61" s="87">
        <v>74.328221564594983</v>
      </c>
      <c r="J61" s="87">
        <v>72.455994271266164</v>
      </c>
      <c r="K61" s="87">
        <v>67.178243062614172</v>
      </c>
      <c r="L61" s="87">
        <v>64.200456220013166</v>
      </c>
      <c r="M61" s="87">
        <v>73.792972402485574</v>
      </c>
      <c r="N61" s="87">
        <v>75.495560302154999</v>
      </c>
      <c r="O61" s="87">
        <v>81.036992935690037</v>
      </c>
      <c r="P61" s="87">
        <v>89.609739655538206</v>
      </c>
      <c r="Q61" s="87">
        <v>92.272018628582472</v>
      </c>
    </row>
    <row r="62" spans="1:17" x14ac:dyDescent="0.25">
      <c r="A62" s="303" t="s">
        <v>270</v>
      </c>
      <c r="B62" s="302">
        <v>150.8065587548781</v>
      </c>
      <c r="C62" s="302">
        <v>154.39861412983595</v>
      </c>
      <c r="D62" s="302">
        <v>159.36257126375995</v>
      </c>
      <c r="E62" s="302">
        <v>160.85888477403853</v>
      </c>
      <c r="F62" s="302">
        <v>159.588934835467</v>
      </c>
      <c r="G62" s="302">
        <v>150.91392614032446</v>
      </c>
      <c r="H62" s="302">
        <v>144.89989036095852</v>
      </c>
      <c r="I62" s="302">
        <v>145.62655432188342</v>
      </c>
      <c r="J62" s="302">
        <v>142.63356341794835</v>
      </c>
      <c r="K62" s="302">
        <v>136.02844685838923</v>
      </c>
      <c r="L62" s="302">
        <v>140.47273388130984</v>
      </c>
      <c r="M62" s="302">
        <v>136.78146964641368</v>
      </c>
      <c r="N62" s="302">
        <v>139.61553500412273</v>
      </c>
      <c r="O62" s="302">
        <v>140.25910903757006</v>
      </c>
      <c r="P62" s="302">
        <v>141.82879976676307</v>
      </c>
      <c r="Q62" s="302">
        <v>143.81266930533752</v>
      </c>
    </row>
    <row r="63" spans="1:17" x14ac:dyDescent="0.25">
      <c r="A63" s="152" t="s">
        <v>269</v>
      </c>
      <c r="B63" s="151">
        <v>283.76716416414945</v>
      </c>
      <c r="C63" s="151">
        <v>290.15210058328211</v>
      </c>
      <c r="D63" s="151">
        <v>299.10560406693867</v>
      </c>
      <c r="E63" s="151">
        <v>301.43057812936286</v>
      </c>
      <c r="F63" s="151">
        <v>299.06205478615669</v>
      </c>
      <c r="G63" s="151">
        <v>282.6026044907814</v>
      </c>
      <c r="H63" s="151">
        <v>271.32161140054029</v>
      </c>
      <c r="I63" s="151">
        <v>272.3565226311872</v>
      </c>
      <c r="J63" s="151">
        <v>266.60404540466152</v>
      </c>
      <c r="K63" s="151">
        <v>253.73143781049649</v>
      </c>
      <c r="L63" s="151">
        <v>261.71870782119413</v>
      </c>
      <c r="M63" s="151">
        <v>254.87735004681855</v>
      </c>
      <c r="N63" s="151">
        <v>258.46480434834598</v>
      </c>
      <c r="O63" s="151">
        <v>260.08225105073768</v>
      </c>
      <c r="P63" s="151">
        <v>262.43682256084134</v>
      </c>
      <c r="Q63" s="151">
        <v>267.07310767178745</v>
      </c>
    </row>
    <row r="64" spans="1:17" x14ac:dyDescent="0.25">
      <c r="A64" s="301" t="s">
        <v>268</v>
      </c>
      <c r="B64" s="300">
        <v>14.053132491691979</v>
      </c>
      <c r="C64" s="300">
        <v>14.347011932987778</v>
      </c>
      <c r="D64" s="300">
        <v>14.701274085661437</v>
      </c>
      <c r="E64" s="300">
        <v>14.894372278561468</v>
      </c>
      <c r="F64" s="300">
        <v>14.834322297103498</v>
      </c>
      <c r="G64" s="300">
        <v>13.905913926933495</v>
      </c>
      <c r="H64" s="300">
        <v>13.622117355181947</v>
      </c>
      <c r="I64" s="300">
        <v>13.786263535169251</v>
      </c>
      <c r="J64" s="300">
        <v>13.432297232040703</v>
      </c>
      <c r="K64" s="300">
        <v>12.96494498329632</v>
      </c>
      <c r="L64" s="300">
        <v>13.533913481894416</v>
      </c>
      <c r="M64" s="300">
        <v>13.227383477329402</v>
      </c>
      <c r="N64" s="300">
        <v>13.499155124626647</v>
      </c>
      <c r="O64" s="300">
        <v>13.595432287701136</v>
      </c>
      <c r="P64" s="300">
        <v>13.638454113867299</v>
      </c>
      <c r="Q64" s="300">
        <v>13.899983187492378</v>
      </c>
    </row>
    <row r="65" spans="1:17" x14ac:dyDescent="0.25">
      <c r="A65" s="156" t="s">
        <v>260</v>
      </c>
      <c r="B65" s="204">
        <v>2633.4150991776228</v>
      </c>
      <c r="C65" s="204">
        <v>2697.6804074562651</v>
      </c>
      <c r="D65" s="204">
        <v>2781.4164960409798</v>
      </c>
      <c r="E65" s="204">
        <v>2799.1153097118504</v>
      </c>
      <c r="F65" s="204">
        <v>2783.3322240469738</v>
      </c>
      <c r="G65" s="204">
        <v>2643.1021163457867</v>
      </c>
      <c r="H65" s="204">
        <v>2526.9544780748015</v>
      </c>
      <c r="I65" s="204">
        <v>2542.2590395157335</v>
      </c>
      <c r="J65" s="204">
        <v>2480.5356916018413</v>
      </c>
      <c r="K65" s="204">
        <v>2352.2283396219914</v>
      </c>
      <c r="L65" s="204">
        <v>2433.293624430316</v>
      </c>
      <c r="M65" s="204">
        <v>2373.0770675050553</v>
      </c>
      <c r="N65" s="204">
        <v>2409.8689809838024</v>
      </c>
      <c r="O65" s="204">
        <v>2425.0407221997798</v>
      </c>
      <c r="P65" s="204">
        <v>2448.0333461588957</v>
      </c>
      <c r="Q65" s="204">
        <v>2491.985855501579</v>
      </c>
    </row>
    <row r="66" spans="1:17" x14ac:dyDescent="0.25">
      <c r="A66" s="299" t="s">
        <v>267</v>
      </c>
      <c r="B66" s="298">
        <v>695.47790226976826</v>
      </c>
      <c r="C66" s="298">
        <v>715.05806592751946</v>
      </c>
      <c r="D66" s="298">
        <v>736.9969426245284</v>
      </c>
      <c r="E66" s="298">
        <v>737.7220005009849</v>
      </c>
      <c r="F66" s="298">
        <v>737.80799967907865</v>
      </c>
      <c r="G66" s="298">
        <v>714.14240966663021</v>
      </c>
      <c r="H66" s="298">
        <v>672.0327510966996</v>
      </c>
      <c r="I66" s="298">
        <v>677.75338222901962</v>
      </c>
      <c r="J66" s="298">
        <v>659.23719495500984</v>
      </c>
      <c r="K66" s="298">
        <v>618.10843982782967</v>
      </c>
      <c r="L66" s="298">
        <v>639.43990506391742</v>
      </c>
      <c r="M66" s="298">
        <v>629.08300331001749</v>
      </c>
      <c r="N66" s="298">
        <v>638.20337989067593</v>
      </c>
      <c r="O66" s="298">
        <v>637.82611420118963</v>
      </c>
      <c r="P66" s="298">
        <v>645.51740996794126</v>
      </c>
      <c r="Q66" s="298">
        <v>657.47454755798208</v>
      </c>
    </row>
    <row r="67" spans="1:17" x14ac:dyDescent="0.25">
      <c r="A67" s="299" t="s">
        <v>266</v>
      </c>
      <c r="B67" s="298">
        <v>223.14096520337921</v>
      </c>
      <c r="C67" s="298">
        <v>228.83909367743919</v>
      </c>
      <c r="D67" s="298">
        <v>235.33590737834396</v>
      </c>
      <c r="E67" s="298">
        <v>237.85357008762418</v>
      </c>
      <c r="F67" s="298">
        <v>235.71514909999109</v>
      </c>
      <c r="G67" s="298">
        <v>223.5710681870294</v>
      </c>
      <c r="H67" s="298">
        <v>214.11393241267535</v>
      </c>
      <c r="I67" s="298">
        <v>214.46657869949777</v>
      </c>
      <c r="J67" s="298">
        <v>208.87997309539989</v>
      </c>
      <c r="K67" s="298">
        <v>197.11967132996651</v>
      </c>
      <c r="L67" s="298">
        <v>203.76666873036862</v>
      </c>
      <c r="M67" s="298">
        <v>198.99841576615742</v>
      </c>
      <c r="N67" s="298">
        <v>201.709778277091</v>
      </c>
      <c r="O67" s="298">
        <v>202.62285655036811</v>
      </c>
      <c r="P67" s="298">
        <v>204.58427178401476</v>
      </c>
      <c r="Q67" s="298">
        <v>208.47016843927838</v>
      </c>
    </row>
    <row r="68" spans="1:17" x14ac:dyDescent="0.25">
      <c r="A68" s="150" t="s">
        <v>34</v>
      </c>
      <c r="B68" s="87">
        <v>26.805848066443883</v>
      </c>
      <c r="C68" s="87">
        <v>24.971211241541372</v>
      </c>
      <c r="D68" s="87">
        <v>24.79817292416228</v>
      </c>
      <c r="E68" s="87">
        <v>24.011255451868159</v>
      </c>
      <c r="F68" s="87">
        <v>23.758733365583137</v>
      </c>
      <c r="G68" s="87">
        <v>24.956459763365505</v>
      </c>
      <c r="H68" s="87">
        <v>23.415688186570513</v>
      </c>
      <c r="I68" s="87">
        <v>23.885911465505139</v>
      </c>
      <c r="J68" s="87">
        <v>21.021142932163876</v>
      </c>
      <c r="K68" s="87">
        <v>20.096592452210501</v>
      </c>
      <c r="L68" s="87">
        <v>19.617861823343063</v>
      </c>
      <c r="M68" s="87">
        <v>19.305148609587505</v>
      </c>
      <c r="N68" s="87">
        <v>20.26465956892061</v>
      </c>
      <c r="O68" s="87">
        <v>16.852983058056306</v>
      </c>
      <c r="P68" s="87">
        <v>16.946580863914811</v>
      </c>
      <c r="Q68" s="87">
        <v>18.041046894510135</v>
      </c>
    </row>
    <row r="69" spans="1:17" x14ac:dyDescent="0.25">
      <c r="A69" s="150" t="s">
        <v>32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7.8883322419944786E-17</v>
      </c>
      <c r="C70" s="87">
        <v>6.5853701418281671E-16</v>
      </c>
      <c r="D70" s="87">
        <v>3.8118645217139853E-15</v>
      </c>
      <c r="E70" s="87">
        <v>3.8369193958798951E-3</v>
      </c>
      <c r="F70" s="87">
        <v>0.10321531433100885</v>
      </c>
      <c r="G70" s="87">
        <v>1.5371365049603109E-3</v>
      </c>
      <c r="H70" s="87">
        <v>4.4700427619786762E-16</v>
      </c>
      <c r="I70" s="87">
        <v>5.5687844930238566E-15</v>
      </c>
      <c r="J70" s="87">
        <v>3.7741899846551888E-15</v>
      </c>
      <c r="K70" s="87">
        <v>5.9252299436449325E-17</v>
      </c>
      <c r="L70" s="87">
        <v>6.9558156494746913E-16</v>
      </c>
      <c r="M70" s="87">
        <v>2.9189774490503032E-2</v>
      </c>
      <c r="N70" s="87">
        <v>2.7769250901139703E-15</v>
      </c>
      <c r="O70" s="87">
        <v>5.4802679418829943E-2</v>
      </c>
      <c r="P70" s="87">
        <v>0.11397259745876055</v>
      </c>
      <c r="Q70" s="87">
        <v>6.2381950008633454E-2</v>
      </c>
    </row>
    <row r="71" spans="1:17" x14ac:dyDescent="0.25">
      <c r="A71" s="150" t="s">
        <v>126</v>
      </c>
      <c r="B71" s="87">
        <v>15.690385866795619</v>
      </c>
      <c r="C71" s="87">
        <v>17.042665803405278</v>
      </c>
      <c r="D71" s="87">
        <v>16.419198560110942</v>
      </c>
      <c r="E71" s="87">
        <v>15.11611427939596</v>
      </c>
      <c r="F71" s="87">
        <v>16.639544360043921</v>
      </c>
      <c r="G71" s="87">
        <v>16.723359426199178</v>
      </c>
      <c r="H71" s="87">
        <v>13.741148888307313</v>
      </c>
      <c r="I71" s="87">
        <v>14.165171977415342</v>
      </c>
      <c r="J71" s="87">
        <v>13.049934535728713</v>
      </c>
      <c r="K71" s="87">
        <v>10.925907676081327</v>
      </c>
      <c r="L71" s="87">
        <v>10.388348189841123</v>
      </c>
      <c r="M71" s="87">
        <v>8.6685327976282114</v>
      </c>
      <c r="N71" s="87">
        <v>7.9511725590386337</v>
      </c>
      <c r="O71" s="87">
        <v>7.7450202190827291</v>
      </c>
      <c r="P71" s="87">
        <v>7.4231263546535722</v>
      </c>
      <c r="Q71" s="87">
        <v>7.8316798760372546</v>
      </c>
    </row>
    <row r="72" spans="1:17" x14ac:dyDescent="0.25">
      <c r="A72" s="150" t="s">
        <v>30</v>
      </c>
      <c r="B72" s="87">
        <v>33.519489189893463</v>
      </c>
      <c r="C72" s="87">
        <v>36.219319590014834</v>
      </c>
      <c r="D72" s="87">
        <v>36.249378226705005</v>
      </c>
      <c r="E72" s="87">
        <v>35.325081515860639</v>
      </c>
      <c r="F72" s="87">
        <v>32.613005337556423</v>
      </c>
      <c r="G72" s="87">
        <v>29.212865625589856</v>
      </c>
      <c r="H72" s="87">
        <v>29.653092692238673</v>
      </c>
      <c r="I72" s="87">
        <v>25.269654736370498</v>
      </c>
      <c r="J72" s="87">
        <v>24.536429905966912</v>
      </c>
      <c r="K72" s="87">
        <v>19.335451957625647</v>
      </c>
      <c r="L72" s="87">
        <v>15.758586908291043</v>
      </c>
      <c r="M72" s="87">
        <v>13.821972721564222</v>
      </c>
      <c r="N72" s="87">
        <v>11.732820420326846</v>
      </c>
      <c r="O72" s="87">
        <v>9.6667396736172826</v>
      </c>
      <c r="P72" s="87">
        <v>8.4373263094240052</v>
      </c>
      <c r="Q72" s="87">
        <v>8.6923411925744922</v>
      </c>
    </row>
    <row r="73" spans="1:17" x14ac:dyDescent="0.25">
      <c r="A73" s="150" t="s">
        <v>29</v>
      </c>
      <c r="B73" s="87">
        <v>0.27045544395618915</v>
      </c>
      <c r="C73" s="87">
        <v>0.33158223545599896</v>
      </c>
      <c r="D73" s="87">
        <v>0.46264292849596272</v>
      </c>
      <c r="E73" s="87">
        <v>0.31284357184161887</v>
      </c>
      <c r="F73" s="87">
        <v>0.20476053702050107</v>
      </c>
      <c r="G73" s="87">
        <v>0.18433709518832159</v>
      </c>
      <c r="H73" s="87">
        <v>0.22251220755780879</v>
      </c>
      <c r="I73" s="87">
        <v>0.36380293872897806</v>
      </c>
      <c r="J73" s="87">
        <v>0.53110581700506687</v>
      </c>
      <c r="K73" s="87">
        <v>0.41357964248962475</v>
      </c>
      <c r="L73" s="87">
        <v>0.56321929276328353</v>
      </c>
      <c r="M73" s="87">
        <v>0.88599684146936952</v>
      </c>
      <c r="N73" s="87">
        <v>0.7916514102567237</v>
      </c>
      <c r="O73" s="87">
        <v>0.93030618889730365</v>
      </c>
      <c r="P73" s="87">
        <v>0.66616326219071165</v>
      </c>
      <c r="Q73" s="87">
        <v>0.91926800701031863</v>
      </c>
    </row>
    <row r="74" spans="1:17" x14ac:dyDescent="0.25">
      <c r="A74" s="150" t="s">
        <v>27</v>
      </c>
      <c r="B74" s="87">
        <v>128.53139057376541</v>
      </c>
      <c r="C74" s="87">
        <v>132.3974889393937</v>
      </c>
      <c r="D74" s="87">
        <v>138.37564590085469</v>
      </c>
      <c r="E74" s="87">
        <v>143.42784264893004</v>
      </c>
      <c r="F74" s="87">
        <v>139.07465544864431</v>
      </c>
      <c r="G74" s="87">
        <v>131.04511832178773</v>
      </c>
      <c r="H74" s="87">
        <v>124.30440709719753</v>
      </c>
      <c r="I74" s="87">
        <v>125.82990399209353</v>
      </c>
      <c r="J74" s="87">
        <v>123.82145659952738</v>
      </c>
      <c r="K74" s="87">
        <v>122.89504960256026</v>
      </c>
      <c r="L74" s="87">
        <v>134.2470578019105</v>
      </c>
      <c r="M74" s="87">
        <v>130.68158328397902</v>
      </c>
      <c r="N74" s="87">
        <v>135.8258123811521</v>
      </c>
      <c r="O74" s="87">
        <v>142.06449176390413</v>
      </c>
      <c r="P74" s="87">
        <v>143.09058528464999</v>
      </c>
      <c r="Q74" s="87">
        <v>143.77961023059973</v>
      </c>
    </row>
    <row r="75" spans="1:17" x14ac:dyDescent="0.25">
      <c r="A75" s="150" t="s">
        <v>26</v>
      </c>
      <c r="B75" s="87">
        <v>0.62882342851698247</v>
      </c>
      <c r="C75" s="87">
        <v>0.57516227449325852</v>
      </c>
      <c r="D75" s="87">
        <v>0.57071092259546274</v>
      </c>
      <c r="E75" s="87">
        <v>6.8315588621350634E-2</v>
      </c>
      <c r="F75" s="87">
        <v>8.900677831503119E-2</v>
      </c>
      <c r="G75" s="87">
        <v>1.3088660923178244E-2</v>
      </c>
      <c r="H75" s="87">
        <v>5.279652394540299E-3</v>
      </c>
      <c r="I75" s="87">
        <v>0</v>
      </c>
      <c r="J75" s="87">
        <v>1.7776329673035898E-2</v>
      </c>
      <c r="K75" s="87">
        <v>1.2711555014194157E-2</v>
      </c>
      <c r="L75" s="87">
        <v>1.1856021772791412E-2</v>
      </c>
      <c r="M75" s="87">
        <v>3.3245561421980166E-3</v>
      </c>
      <c r="N75" s="87">
        <v>3.193871618735826E-4</v>
      </c>
      <c r="O75" s="87">
        <v>6.7410251607287206E-3</v>
      </c>
      <c r="P75" s="87">
        <v>1.1616436865764678E-2</v>
      </c>
      <c r="Q75" s="87">
        <v>1.1851422605229367E-2</v>
      </c>
    </row>
    <row r="76" spans="1:17" x14ac:dyDescent="0.25">
      <c r="A76" s="150" t="s">
        <v>87</v>
      </c>
      <c r="B76" s="87">
        <v>7.0378269028791705</v>
      </c>
      <c r="C76" s="87">
        <v>6.798266993190146</v>
      </c>
      <c r="D76" s="87">
        <v>7.1562449965082724</v>
      </c>
      <c r="E76" s="87">
        <v>7.970362629122933</v>
      </c>
      <c r="F76" s="87">
        <v>8.4904285739261205</v>
      </c>
      <c r="G76" s="87">
        <v>8.3305169592594659</v>
      </c>
      <c r="H76" s="87">
        <v>9.4035818494743015</v>
      </c>
      <c r="I76" s="87">
        <v>9.7140758566590879</v>
      </c>
      <c r="J76" s="87">
        <v>10.750616535484157</v>
      </c>
      <c r="K76" s="87">
        <v>10.25041529462</v>
      </c>
      <c r="L76" s="87">
        <v>10.721901887538271</v>
      </c>
      <c r="M76" s="87">
        <v>11.16112922132028</v>
      </c>
      <c r="N76" s="87">
        <v>10.386941168015321</v>
      </c>
      <c r="O76" s="87">
        <v>9.6501635191049431</v>
      </c>
      <c r="P76" s="87">
        <v>10.905618467818629</v>
      </c>
      <c r="Q76" s="87">
        <v>11.411164921692084</v>
      </c>
    </row>
    <row r="77" spans="1:17" x14ac:dyDescent="0.25">
      <c r="A77" s="150" t="s">
        <v>23</v>
      </c>
      <c r="B77" s="87">
        <v>10.656745731128538</v>
      </c>
      <c r="C77" s="87">
        <v>10.50339659994459</v>
      </c>
      <c r="D77" s="87">
        <v>11.303912918911351</v>
      </c>
      <c r="E77" s="87">
        <v>11.617917482587533</v>
      </c>
      <c r="F77" s="87">
        <v>14.741799384570641</v>
      </c>
      <c r="G77" s="87">
        <v>13.103785198211135</v>
      </c>
      <c r="H77" s="87">
        <v>13.368221838934693</v>
      </c>
      <c r="I77" s="87">
        <v>15.238057732725226</v>
      </c>
      <c r="J77" s="87">
        <v>15.151510439850759</v>
      </c>
      <c r="K77" s="87">
        <v>13.189963149364903</v>
      </c>
      <c r="L77" s="87">
        <v>12.457836804908583</v>
      </c>
      <c r="M77" s="87">
        <v>14.44153795997615</v>
      </c>
      <c r="N77" s="87">
        <v>14.756401382218895</v>
      </c>
      <c r="O77" s="87">
        <v>15.651608423125907</v>
      </c>
      <c r="P77" s="87">
        <v>16.989282207038499</v>
      </c>
      <c r="Q77" s="87">
        <v>17.720823944240479</v>
      </c>
    </row>
    <row r="78" spans="1:17" x14ac:dyDescent="0.25">
      <c r="A78" s="299" t="s">
        <v>265</v>
      </c>
      <c r="B78" s="298">
        <v>1714.7962317044748</v>
      </c>
      <c r="C78" s="298">
        <v>1753.7832478513067</v>
      </c>
      <c r="D78" s="298">
        <v>1809.0836460381067</v>
      </c>
      <c r="E78" s="298">
        <v>1823.5397391232411</v>
      </c>
      <c r="F78" s="298">
        <v>1809.8090752679052</v>
      </c>
      <c r="G78" s="298">
        <v>1705.3886384921268</v>
      </c>
      <c r="H78" s="298">
        <v>1640.8077945654261</v>
      </c>
      <c r="I78" s="298">
        <v>1650.039078587216</v>
      </c>
      <c r="J78" s="298">
        <v>1612.4185235514319</v>
      </c>
      <c r="K78" s="298">
        <v>1537.0002284641955</v>
      </c>
      <c r="L78" s="298">
        <v>1590.08705063603</v>
      </c>
      <c r="M78" s="298">
        <v>1544.9956484288805</v>
      </c>
      <c r="N78" s="298">
        <v>1569.9558228160352</v>
      </c>
      <c r="O78" s="298">
        <v>1584.5917514482221</v>
      </c>
      <c r="P78" s="298">
        <v>1597.9316644069395</v>
      </c>
      <c r="Q78" s="298">
        <v>1626.0411395043184</v>
      </c>
    </row>
    <row r="79" spans="1:17" x14ac:dyDescent="0.25">
      <c r="A79" s="243" t="s">
        <v>259</v>
      </c>
      <c r="B79" s="278">
        <v>1635.0650678938466</v>
      </c>
      <c r="C79" s="278">
        <v>1643.0430688640124</v>
      </c>
      <c r="D79" s="278">
        <v>1700.5859010229096</v>
      </c>
      <c r="E79" s="278">
        <v>1893.6706536168369</v>
      </c>
      <c r="F79" s="278">
        <v>2127.8847522485257</v>
      </c>
      <c r="G79" s="278">
        <v>2737.7827184657358</v>
      </c>
      <c r="H79" s="278">
        <v>2903.4291759524508</v>
      </c>
      <c r="I79" s="278">
        <v>3005.0222632582195</v>
      </c>
      <c r="J79" s="278">
        <v>3218.8984908508774</v>
      </c>
      <c r="K79" s="278">
        <v>3264.7483711125446</v>
      </c>
      <c r="L79" s="278">
        <v>3245.0408964715425</v>
      </c>
      <c r="M79" s="278">
        <v>3443.0219826044599</v>
      </c>
      <c r="N79" s="278">
        <v>3297.4104104807843</v>
      </c>
      <c r="O79" s="278">
        <v>3313.719156008905</v>
      </c>
      <c r="P79" s="278">
        <v>3444.4802515269607</v>
      </c>
      <c r="Q79" s="278">
        <v>3476.4958682109595</v>
      </c>
    </row>
    <row r="81" spans="1:17" ht="12.75" x14ac:dyDescent="0.25">
      <c r="A81" s="98" t="s">
        <v>85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0.99999999999999956</v>
      </c>
      <c r="C83" s="77">
        <f t="shared" si="0"/>
        <v>1</v>
      </c>
      <c r="D83" s="77">
        <f t="shared" si="0"/>
        <v>1</v>
      </c>
      <c r="E83" s="77">
        <f t="shared" si="0"/>
        <v>1.0000000000000002</v>
      </c>
      <c r="F83" s="77">
        <f t="shared" si="0"/>
        <v>1</v>
      </c>
      <c r="G83" s="77">
        <f t="shared" si="0"/>
        <v>0.99999999999999989</v>
      </c>
      <c r="H83" s="77">
        <f t="shared" si="0"/>
        <v>0.99999999999999989</v>
      </c>
      <c r="I83" s="77">
        <f t="shared" si="0"/>
        <v>0.99999999999999978</v>
      </c>
      <c r="J83" s="77">
        <f t="shared" si="0"/>
        <v>0.99999999999999978</v>
      </c>
      <c r="K83" s="77">
        <f t="shared" si="0"/>
        <v>1</v>
      </c>
      <c r="L83" s="77">
        <f t="shared" si="0"/>
        <v>0.99999999999999967</v>
      </c>
      <c r="M83" s="77">
        <f t="shared" si="0"/>
        <v>1</v>
      </c>
      <c r="N83" s="77">
        <f t="shared" si="0"/>
        <v>0.99999999999999933</v>
      </c>
      <c r="O83" s="77">
        <f t="shared" si="0"/>
        <v>1</v>
      </c>
      <c r="P83" s="77">
        <f t="shared" si="0"/>
        <v>0.99999999999999978</v>
      </c>
      <c r="Q83" s="77">
        <f t="shared" si="0"/>
        <v>0.99999999999999989</v>
      </c>
    </row>
    <row r="84" spans="1:17" x14ac:dyDescent="0.25">
      <c r="A84" s="132" t="s">
        <v>84</v>
      </c>
      <c r="B84" s="203">
        <f t="shared" ref="B84:Q84" si="1">IF(B$6=0,0,B$6/B$5)</f>
        <v>1.503719915362437E-2</v>
      </c>
      <c r="C84" s="203">
        <f t="shared" si="1"/>
        <v>1.5049281341088603E-2</v>
      </c>
      <c r="D84" s="203">
        <f t="shared" si="1"/>
        <v>1.5050532541677538E-2</v>
      </c>
      <c r="E84" s="203">
        <f t="shared" si="1"/>
        <v>1.5036102960609503E-2</v>
      </c>
      <c r="F84" s="203">
        <f t="shared" si="1"/>
        <v>1.503440446802473E-2</v>
      </c>
      <c r="G84" s="203">
        <f t="shared" si="1"/>
        <v>1.5020704140738894E-2</v>
      </c>
      <c r="H84" s="203">
        <f t="shared" si="1"/>
        <v>1.5001849532644673E-2</v>
      </c>
      <c r="I84" s="203">
        <f t="shared" si="1"/>
        <v>1.4993703029031708E-2</v>
      </c>
      <c r="J84" s="203">
        <f t="shared" si="1"/>
        <v>1.500049309069424E-2</v>
      </c>
      <c r="K84" s="203">
        <f t="shared" si="1"/>
        <v>1.4986788750925647E-2</v>
      </c>
      <c r="L84" s="203">
        <f t="shared" si="1"/>
        <v>1.4985436455894766E-2</v>
      </c>
      <c r="M84" s="203">
        <f t="shared" si="1"/>
        <v>1.4971022377022273E-2</v>
      </c>
      <c r="N84" s="203">
        <f t="shared" si="1"/>
        <v>1.4969628317799065E-2</v>
      </c>
      <c r="O84" s="203">
        <f t="shared" si="1"/>
        <v>1.497135734256733E-2</v>
      </c>
      <c r="P84" s="203">
        <f t="shared" si="1"/>
        <v>1.4970746569571801E-2</v>
      </c>
      <c r="Q84" s="203">
        <f t="shared" si="1"/>
        <v>1.4975497488314971E-2</v>
      </c>
    </row>
    <row r="85" spans="1:17" x14ac:dyDescent="0.25">
      <c r="A85" s="76" t="s">
        <v>83</v>
      </c>
      <c r="B85" s="202">
        <f t="shared" ref="B85:Q85" si="2">IF(B$7=0,0,B$7/B$5)</f>
        <v>1.5575435407945261E-2</v>
      </c>
      <c r="C85" s="202">
        <f t="shared" si="2"/>
        <v>1.5620413555613836E-2</v>
      </c>
      <c r="D85" s="202">
        <f t="shared" si="2"/>
        <v>1.5650519439175115E-2</v>
      </c>
      <c r="E85" s="202">
        <f t="shared" si="2"/>
        <v>1.563421301516723E-2</v>
      </c>
      <c r="F85" s="202">
        <f t="shared" si="2"/>
        <v>1.5599644941591724E-2</v>
      </c>
      <c r="G85" s="202">
        <f t="shared" si="2"/>
        <v>1.5475473227622338E-2</v>
      </c>
      <c r="H85" s="202">
        <f t="shared" si="2"/>
        <v>1.5478456416950065E-2</v>
      </c>
      <c r="I85" s="202">
        <f t="shared" si="2"/>
        <v>1.5439303122973447E-2</v>
      </c>
      <c r="J85" s="202">
        <f t="shared" si="2"/>
        <v>1.5455850229778058E-2</v>
      </c>
      <c r="K85" s="202">
        <f t="shared" si="2"/>
        <v>1.547768259470513E-2</v>
      </c>
      <c r="L85" s="202">
        <f t="shared" si="2"/>
        <v>1.548836968505179E-2</v>
      </c>
      <c r="M85" s="202">
        <f t="shared" si="2"/>
        <v>1.5391063299006944E-2</v>
      </c>
      <c r="N85" s="202">
        <f t="shared" si="2"/>
        <v>1.5415253851971527E-2</v>
      </c>
      <c r="O85" s="202">
        <f t="shared" si="2"/>
        <v>1.546399058853791E-2</v>
      </c>
      <c r="P85" s="202">
        <f t="shared" si="2"/>
        <v>1.5435805275769798E-2</v>
      </c>
      <c r="Q85" s="202">
        <f t="shared" si="2"/>
        <v>1.5479833044278416E-2</v>
      </c>
    </row>
    <row r="86" spans="1:17" x14ac:dyDescent="0.25">
      <c r="A86" s="76" t="s">
        <v>82</v>
      </c>
      <c r="B86" s="202">
        <f t="shared" ref="B86:Q86" si="3">IF(B$8=0,0,B$8/B$5)</f>
        <v>3.5773922462308774E-2</v>
      </c>
      <c r="C86" s="202">
        <f t="shared" si="3"/>
        <v>3.5874361446136788E-2</v>
      </c>
      <c r="D86" s="202">
        <f t="shared" si="3"/>
        <v>3.5923647283881061E-2</v>
      </c>
      <c r="E86" s="202">
        <f t="shared" si="3"/>
        <v>3.5888271887539354E-2</v>
      </c>
      <c r="F86" s="202">
        <f t="shared" si="3"/>
        <v>3.5834054223798838E-2</v>
      </c>
      <c r="G86" s="202">
        <f t="shared" si="3"/>
        <v>3.5574764536556114E-2</v>
      </c>
      <c r="H86" s="202">
        <f t="shared" si="3"/>
        <v>3.553564995211219E-2</v>
      </c>
      <c r="I86" s="202">
        <f t="shared" si="3"/>
        <v>3.5481215431500811E-2</v>
      </c>
      <c r="J86" s="202">
        <f t="shared" si="3"/>
        <v>3.5518688339538182E-2</v>
      </c>
      <c r="K86" s="202">
        <f t="shared" si="3"/>
        <v>3.5543777915961479E-2</v>
      </c>
      <c r="L86" s="202">
        <f t="shared" si="3"/>
        <v>3.5567100950768787E-2</v>
      </c>
      <c r="M86" s="202">
        <f t="shared" si="3"/>
        <v>3.5352435609259887E-2</v>
      </c>
      <c r="N86" s="202">
        <f t="shared" si="3"/>
        <v>3.5414398920751385E-2</v>
      </c>
      <c r="O86" s="202">
        <f t="shared" si="3"/>
        <v>3.5542199284577983E-2</v>
      </c>
      <c r="P86" s="202">
        <f t="shared" si="3"/>
        <v>3.5482085220033495E-2</v>
      </c>
      <c r="Q86" s="202">
        <f t="shared" si="3"/>
        <v>3.5535157018442676E-2</v>
      </c>
    </row>
    <row r="87" spans="1:17" x14ac:dyDescent="0.25">
      <c r="A87" s="76" t="s">
        <v>81</v>
      </c>
      <c r="B87" s="202">
        <f t="shared" ref="B87:Q87" si="4">IF(B$9=0,0,B$9/B$5)</f>
        <v>2.73556924645901E-2</v>
      </c>
      <c r="C87" s="202">
        <f t="shared" si="4"/>
        <v>2.7420814440869051E-2</v>
      </c>
      <c r="D87" s="202">
        <f t="shared" si="4"/>
        <v>2.7443693691677293E-2</v>
      </c>
      <c r="E87" s="202">
        <f t="shared" si="4"/>
        <v>2.7435558261151117E-2</v>
      </c>
      <c r="F87" s="202">
        <f t="shared" si="4"/>
        <v>2.7396677411792018E-2</v>
      </c>
      <c r="G87" s="202">
        <f t="shared" si="4"/>
        <v>2.7223822999157155E-2</v>
      </c>
      <c r="H87" s="202">
        <f t="shared" si="4"/>
        <v>2.7206402938896472E-2</v>
      </c>
      <c r="I87" s="202">
        <f t="shared" si="4"/>
        <v>2.717195493983075E-2</v>
      </c>
      <c r="J87" s="202">
        <f t="shared" si="4"/>
        <v>2.7194379504444866E-2</v>
      </c>
      <c r="K87" s="202">
        <f t="shared" si="4"/>
        <v>2.721584074304564E-2</v>
      </c>
      <c r="L87" s="202">
        <f t="shared" si="4"/>
        <v>2.7229711054678623E-2</v>
      </c>
      <c r="M87" s="202">
        <f t="shared" si="4"/>
        <v>2.7090773101198624E-2</v>
      </c>
      <c r="N87" s="202">
        <f t="shared" si="4"/>
        <v>2.7132496510440661E-2</v>
      </c>
      <c r="O87" s="202">
        <f t="shared" si="4"/>
        <v>2.7222279954168933E-2</v>
      </c>
      <c r="P87" s="202">
        <f t="shared" si="4"/>
        <v>2.7179989432555875E-2</v>
      </c>
      <c r="Q87" s="202">
        <f t="shared" si="4"/>
        <v>2.7193929177012275E-2</v>
      </c>
    </row>
    <row r="88" spans="1:17" x14ac:dyDescent="0.25">
      <c r="A88" s="129" t="s">
        <v>80</v>
      </c>
      <c r="B88" s="201">
        <f t="shared" ref="B88:Q88" si="5">IF(B$10=0,0,B$10/B$5)</f>
        <v>1.9977169840306667E-2</v>
      </c>
      <c r="C88" s="201">
        <f t="shared" si="5"/>
        <v>1.999224692256029E-2</v>
      </c>
      <c r="D88" s="201">
        <f t="shared" si="5"/>
        <v>1.9983462013684585E-2</v>
      </c>
      <c r="E88" s="201">
        <f t="shared" si="5"/>
        <v>1.9973240745968544E-2</v>
      </c>
      <c r="F88" s="201">
        <f t="shared" si="5"/>
        <v>1.996792050769881E-2</v>
      </c>
      <c r="G88" s="201">
        <f t="shared" si="5"/>
        <v>1.994339909236276E-2</v>
      </c>
      <c r="H88" s="201">
        <f t="shared" si="5"/>
        <v>1.9912455002214686E-2</v>
      </c>
      <c r="I88" s="201">
        <f t="shared" si="5"/>
        <v>1.9905220055146593E-2</v>
      </c>
      <c r="J88" s="201">
        <f t="shared" si="5"/>
        <v>1.9913231737975261E-2</v>
      </c>
      <c r="K88" s="201">
        <f t="shared" si="5"/>
        <v>1.9883716539529091E-2</v>
      </c>
      <c r="L88" s="201">
        <f t="shared" si="5"/>
        <v>1.9878708298700788E-2</v>
      </c>
      <c r="M88" s="201">
        <f t="shared" si="5"/>
        <v>1.9857019793209425E-2</v>
      </c>
      <c r="N88" s="201">
        <f t="shared" si="5"/>
        <v>1.9852637975410554E-2</v>
      </c>
      <c r="O88" s="201">
        <f t="shared" si="5"/>
        <v>1.9863312051745189E-2</v>
      </c>
      <c r="P88" s="201">
        <f t="shared" si="5"/>
        <v>1.9866123096778519E-2</v>
      </c>
      <c r="Q88" s="201">
        <f t="shared" si="5"/>
        <v>1.9857069235210384E-2</v>
      </c>
    </row>
    <row r="89" spans="1:17" x14ac:dyDescent="0.25">
      <c r="A89" s="127" t="s">
        <v>264</v>
      </c>
      <c r="B89" s="200">
        <f t="shared" ref="B89:Q89" si="6">IF(B$15=0,0,B$15/B$5)</f>
        <v>5.9541796606945412E-2</v>
      </c>
      <c r="C89" s="200">
        <f t="shared" si="6"/>
        <v>5.921898738829369E-2</v>
      </c>
      <c r="D89" s="200">
        <f t="shared" si="6"/>
        <v>5.8631147608848362E-2</v>
      </c>
      <c r="E89" s="200">
        <f t="shared" si="6"/>
        <v>5.9539858668503205E-2</v>
      </c>
      <c r="F89" s="200">
        <f t="shared" si="6"/>
        <v>5.9714987805364585E-2</v>
      </c>
      <c r="G89" s="200">
        <f t="shared" si="6"/>
        <v>5.9733136302914318E-2</v>
      </c>
      <c r="H89" s="200">
        <f t="shared" si="6"/>
        <v>5.9737821874276079E-2</v>
      </c>
      <c r="I89" s="200">
        <f t="shared" si="6"/>
        <v>5.9756887727345255E-2</v>
      </c>
      <c r="J89" s="200">
        <f t="shared" si="6"/>
        <v>5.9773377328748677E-2</v>
      </c>
      <c r="K89" s="200">
        <f t="shared" si="6"/>
        <v>5.9789697535953569E-2</v>
      </c>
      <c r="L89" s="200">
        <f t="shared" si="6"/>
        <v>5.9793648503824355E-2</v>
      </c>
      <c r="M89" s="200">
        <f t="shared" si="6"/>
        <v>5.9789302332494666E-2</v>
      </c>
      <c r="N89" s="200">
        <f t="shared" si="6"/>
        <v>5.9797635243095032E-2</v>
      </c>
      <c r="O89" s="200">
        <f t="shared" si="6"/>
        <v>5.9805113731659511E-2</v>
      </c>
      <c r="P89" s="200">
        <f t="shared" si="6"/>
        <v>5.9796409650883314E-2</v>
      </c>
      <c r="Q89" s="200">
        <f t="shared" si="6"/>
        <v>5.978478165097123E-2</v>
      </c>
    </row>
    <row r="90" spans="1:17" x14ac:dyDescent="0.25">
      <c r="A90" s="142" t="s">
        <v>278</v>
      </c>
      <c r="B90" s="199">
        <f t="shared" ref="B90:Q90" si="7">IF(B$16=0,0,B$16/B$5)</f>
        <v>2.4506831942176142E-2</v>
      </c>
      <c r="C90" s="199">
        <f t="shared" si="7"/>
        <v>2.4243475256835425E-2</v>
      </c>
      <c r="D90" s="199">
        <f t="shared" si="7"/>
        <v>2.4177170981146075E-2</v>
      </c>
      <c r="E90" s="199">
        <f t="shared" si="7"/>
        <v>2.4347420562156007E-2</v>
      </c>
      <c r="F90" s="199">
        <f t="shared" si="7"/>
        <v>2.4502227015709047E-2</v>
      </c>
      <c r="G90" s="199">
        <f t="shared" si="7"/>
        <v>2.4793629041359577E-2</v>
      </c>
      <c r="H90" s="199">
        <f t="shared" si="7"/>
        <v>2.4803714963746681E-2</v>
      </c>
      <c r="I90" s="199">
        <f t="shared" si="7"/>
        <v>2.4795467365436735E-2</v>
      </c>
      <c r="J90" s="199">
        <f t="shared" si="7"/>
        <v>2.4769929369100364E-2</v>
      </c>
      <c r="K90" s="199">
        <f t="shared" si="7"/>
        <v>2.4647542475190923E-2</v>
      </c>
      <c r="L90" s="199">
        <f t="shared" si="7"/>
        <v>2.4686872054170306E-2</v>
      </c>
      <c r="M90" s="199">
        <f t="shared" si="7"/>
        <v>2.4880887669767246E-2</v>
      </c>
      <c r="N90" s="199">
        <f t="shared" si="7"/>
        <v>2.4775520891934851E-2</v>
      </c>
      <c r="O90" s="199">
        <f t="shared" si="7"/>
        <v>2.4687406544347073E-2</v>
      </c>
      <c r="P90" s="199">
        <f t="shared" si="7"/>
        <v>2.4718854605355757E-2</v>
      </c>
      <c r="Q90" s="199">
        <f t="shared" si="7"/>
        <v>2.4725987407527801E-2</v>
      </c>
    </row>
    <row r="91" spans="1:17" x14ac:dyDescent="0.25">
      <c r="A91" s="142" t="s">
        <v>277</v>
      </c>
      <c r="B91" s="199">
        <f t="shared" ref="B91:Q91" si="8">IF(B$22=0,0,B$22/B$5)</f>
        <v>3.4967482452705992E-2</v>
      </c>
      <c r="C91" s="199">
        <f t="shared" si="8"/>
        <v>3.4907723657481411E-2</v>
      </c>
      <c r="D91" s="199">
        <f t="shared" si="8"/>
        <v>3.438785301975901E-2</v>
      </c>
      <c r="E91" s="199">
        <f t="shared" si="8"/>
        <v>3.5123414238970842E-2</v>
      </c>
      <c r="F91" s="199">
        <f t="shared" si="8"/>
        <v>3.5143361480656776E-2</v>
      </c>
      <c r="G91" s="199">
        <f t="shared" si="8"/>
        <v>3.4870775565659394E-2</v>
      </c>
      <c r="H91" s="199">
        <f t="shared" si="8"/>
        <v>3.4867743295534132E-2</v>
      </c>
      <c r="I91" s="199">
        <f t="shared" si="8"/>
        <v>3.4894774247870068E-2</v>
      </c>
      <c r="J91" s="199">
        <f t="shared" si="8"/>
        <v>3.4937114180942544E-2</v>
      </c>
      <c r="K91" s="199">
        <f t="shared" si="8"/>
        <v>3.5074856728318581E-2</v>
      </c>
      <c r="L91" s="199">
        <f t="shared" si="8"/>
        <v>3.5039119417176613E-2</v>
      </c>
      <c r="M91" s="199">
        <f t="shared" si="8"/>
        <v>3.4843332719262057E-2</v>
      </c>
      <c r="N91" s="199">
        <f t="shared" si="8"/>
        <v>3.495531446433834E-2</v>
      </c>
      <c r="O91" s="199">
        <f t="shared" si="8"/>
        <v>3.5050482145741031E-2</v>
      </c>
      <c r="P91" s="199">
        <f t="shared" si="8"/>
        <v>3.5010195694721517E-2</v>
      </c>
      <c r="Q91" s="199">
        <f t="shared" si="8"/>
        <v>3.4991703032574865E-2</v>
      </c>
    </row>
    <row r="92" spans="1:17" x14ac:dyDescent="0.25">
      <c r="A92" s="142" t="s">
        <v>276</v>
      </c>
      <c r="B92" s="199">
        <f t="shared" ref="B92:Q92" si="9">IF(B$23=0,0,B$23/B$5)</f>
        <v>6.7482212063285513E-5</v>
      </c>
      <c r="C92" s="199">
        <f t="shared" si="9"/>
        <v>6.7788473976853068E-5</v>
      </c>
      <c r="D92" s="199">
        <f t="shared" si="9"/>
        <v>6.6123607943288773E-5</v>
      </c>
      <c r="E92" s="199">
        <f t="shared" si="9"/>
        <v>6.90238673763625E-5</v>
      </c>
      <c r="F92" s="199">
        <f t="shared" si="9"/>
        <v>6.9399308998744646E-5</v>
      </c>
      <c r="G92" s="199">
        <f t="shared" si="9"/>
        <v>6.8731695895341883E-5</v>
      </c>
      <c r="H92" s="199">
        <f t="shared" si="9"/>
        <v>6.6363614995285872E-5</v>
      </c>
      <c r="I92" s="199">
        <f t="shared" si="9"/>
        <v>6.6646114038461534E-5</v>
      </c>
      <c r="J92" s="199">
        <f t="shared" si="9"/>
        <v>6.6333778705769303E-5</v>
      </c>
      <c r="K92" s="199">
        <f t="shared" si="9"/>
        <v>6.7298332444058615E-5</v>
      </c>
      <c r="L92" s="199">
        <f t="shared" si="9"/>
        <v>6.7657032477439933E-5</v>
      </c>
      <c r="M92" s="199">
        <f t="shared" si="9"/>
        <v>6.5081943465337033E-5</v>
      </c>
      <c r="N92" s="199">
        <f t="shared" si="9"/>
        <v>6.6799886821833587E-5</v>
      </c>
      <c r="O92" s="199">
        <f t="shared" si="9"/>
        <v>6.7225041571403567E-5</v>
      </c>
      <c r="P92" s="199">
        <f t="shared" si="9"/>
        <v>6.7359350806060081E-5</v>
      </c>
      <c r="Q92" s="199">
        <f t="shared" si="9"/>
        <v>6.7091210868567953E-5</v>
      </c>
    </row>
    <row r="93" spans="1:17" x14ac:dyDescent="0.25">
      <c r="A93" s="127" t="s">
        <v>263</v>
      </c>
      <c r="B93" s="200">
        <f t="shared" ref="B93:Q93" si="10">IF(B$24=0,0,B$24/B$5)</f>
        <v>4.9968276563143323E-2</v>
      </c>
      <c r="C93" s="200">
        <f t="shared" si="10"/>
        <v>4.9961549777549366E-2</v>
      </c>
      <c r="D93" s="200">
        <f t="shared" si="10"/>
        <v>4.9958882049587143E-2</v>
      </c>
      <c r="E93" s="200">
        <f t="shared" si="10"/>
        <v>4.9967107789316206E-2</v>
      </c>
      <c r="F93" s="200">
        <f t="shared" si="10"/>
        <v>4.9969134395251108E-2</v>
      </c>
      <c r="G93" s="200">
        <f t="shared" si="10"/>
        <v>4.9975757916594102E-2</v>
      </c>
      <c r="H93" s="200">
        <f t="shared" si="10"/>
        <v>4.9985521123646015E-2</v>
      </c>
      <c r="I93" s="200">
        <f t="shared" si="10"/>
        <v>4.9990640012007967E-2</v>
      </c>
      <c r="J93" s="200">
        <f t="shared" si="10"/>
        <v>4.9987608690247334E-2</v>
      </c>
      <c r="K93" s="200">
        <f t="shared" si="10"/>
        <v>4.9994601068906949E-2</v>
      </c>
      <c r="L93" s="200">
        <f t="shared" si="10"/>
        <v>4.9994779695549052E-2</v>
      </c>
      <c r="M93" s="200">
        <f t="shared" si="10"/>
        <v>4.999719562349398E-2</v>
      </c>
      <c r="N93" s="200">
        <f t="shared" si="10"/>
        <v>4.9999802459288874E-2</v>
      </c>
      <c r="O93" s="200">
        <f t="shared" si="10"/>
        <v>5.0000304917816894E-2</v>
      </c>
      <c r="P93" s="200">
        <f t="shared" si="10"/>
        <v>4.9996389667376399E-2</v>
      </c>
      <c r="Q93" s="200">
        <f t="shared" si="10"/>
        <v>4.9993348739648981E-2</v>
      </c>
    </row>
    <row r="94" spans="1:17" x14ac:dyDescent="0.25">
      <c r="A94" s="142" t="s">
        <v>275</v>
      </c>
      <c r="B94" s="199">
        <f t="shared" ref="B94:Q94" si="11">IF(B$25=0,0,B$25/B$5)</f>
        <v>3.6536902678913061E-2</v>
      </c>
      <c r="C94" s="199">
        <f t="shared" si="11"/>
        <v>3.603956565616763E-2</v>
      </c>
      <c r="D94" s="199">
        <f t="shared" si="11"/>
        <v>3.6095104691482957E-2</v>
      </c>
      <c r="E94" s="199">
        <f t="shared" si="11"/>
        <v>3.6381911627332203E-2</v>
      </c>
      <c r="F94" s="199">
        <f t="shared" si="11"/>
        <v>3.6112976576373648E-2</v>
      </c>
      <c r="G94" s="199">
        <f t="shared" si="11"/>
        <v>3.6035305807086998E-2</v>
      </c>
      <c r="H94" s="199">
        <f t="shared" si="11"/>
        <v>3.6015410269048233E-2</v>
      </c>
      <c r="I94" s="199">
        <f t="shared" si="11"/>
        <v>3.6086106326739649E-2</v>
      </c>
      <c r="J94" s="199">
        <f t="shared" si="11"/>
        <v>3.6308611786567642E-2</v>
      </c>
      <c r="K94" s="199">
        <f t="shared" si="11"/>
        <v>3.6444891782716919E-2</v>
      </c>
      <c r="L94" s="199">
        <f t="shared" si="11"/>
        <v>3.64304668061501E-2</v>
      </c>
      <c r="M94" s="199">
        <f t="shared" si="11"/>
        <v>3.671076780134911E-2</v>
      </c>
      <c r="N94" s="199">
        <f t="shared" si="11"/>
        <v>3.6751104794141731E-2</v>
      </c>
      <c r="O94" s="199">
        <f t="shared" si="11"/>
        <v>3.7082816148216201E-2</v>
      </c>
      <c r="P94" s="199">
        <f t="shared" si="11"/>
        <v>3.7120519668666557E-2</v>
      </c>
      <c r="Q94" s="199">
        <f t="shared" si="11"/>
        <v>3.6998915910004718E-2</v>
      </c>
    </row>
    <row r="95" spans="1:17" x14ac:dyDescent="0.25">
      <c r="A95" s="142" t="s">
        <v>274</v>
      </c>
      <c r="B95" s="199">
        <f t="shared" ref="B95:Q95" si="12">IF(B$31=0,0,B$31/B$5)</f>
        <v>1.3165814857850115E-2</v>
      </c>
      <c r="C95" s="199">
        <f t="shared" si="12"/>
        <v>1.3650830225474314E-2</v>
      </c>
      <c r="D95" s="199">
        <f t="shared" si="12"/>
        <v>1.3599282926331044E-2</v>
      </c>
      <c r="E95" s="199">
        <f t="shared" si="12"/>
        <v>1.3309100692478558E-2</v>
      </c>
      <c r="F95" s="199">
        <f t="shared" si="12"/>
        <v>1.357856058288248E-2</v>
      </c>
      <c r="G95" s="199">
        <f t="shared" si="12"/>
        <v>1.3665525325925743E-2</v>
      </c>
      <c r="H95" s="199">
        <f t="shared" si="12"/>
        <v>1.3704656394616641E-2</v>
      </c>
      <c r="I95" s="199">
        <f t="shared" si="12"/>
        <v>1.3637949229114479E-2</v>
      </c>
      <c r="J95" s="199">
        <f t="shared" si="12"/>
        <v>1.3413661788856618E-2</v>
      </c>
      <c r="K95" s="199">
        <f t="shared" si="12"/>
        <v>1.3280515956413795E-2</v>
      </c>
      <c r="L95" s="199">
        <f t="shared" si="12"/>
        <v>1.3293684759489192E-2</v>
      </c>
      <c r="M95" s="199">
        <f t="shared" si="12"/>
        <v>1.3026100048283518E-2</v>
      </c>
      <c r="N95" s="199">
        <f t="shared" si="12"/>
        <v>1.2981498117859811E-2</v>
      </c>
      <c r="O95" s="199">
        <f t="shared" si="12"/>
        <v>1.2648588603315096E-2</v>
      </c>
      <c r="P95" s="199">
        <f t="shared" si="12"/>
        <v>1.2606432595485613E-2</v>
      </c>
      <c r="Q95" s="199">
        <f t="shared" si="12"/>
        <v>1.2726067986169987E-2</v>
      </c>
    </row>
    <row r="96" spans="1:17" x14ac:dyDescent="0.25">
      <c r="A96" s="142" t="s">
        <v>273</v>
      </c>
      <c r="B96" s="199">
        <f t="shared" ref="B96:Q96" si="13">IF(B$32=0,0,B$32/B$5)</f>
        <v>2.6555902638015279E-4</v>
      </c>
      <c r="C96" s="199">
        <f t="shared" si="13"/>
        <v>2.7115389590741233E-4</v>
      </c>
      <c r="D96" s="199">
        <f t="shared" si="13"/>
        <v>2.644944317731552E-4</v>
      </c>
      <c r="E96" s="199">
        <f t="shared" si="13"/>
        <v>2.7609546950545E-4</v>
      </c>
      <c r="F96" s="199">
        <f t="shared" si="13"/>
        <v>2.7759723599497869E-4</v>
      </c>
      <c r="G96" s="199">
        <f t="shared" si="13"/>
        <v>2.7492678358136764E-4</v>
      </c>
      <c r="H96" s="199">
        <f t="shared" si="13"/>
        <v>2.654544599811436E-4</v>
      </c>
      <c r="I96" s="199">
        <f t="shared" si="13"/>
        <v>2.6658445615384624E-4</v>
      </c>
      <c r="J96" s="199">
        <f t="shared" si="13"/>
        <v>2.6533511482307727E-4</v>
      </c>
      <c r="K96" s="199">
        <f t="shared" si="13"/>
        <v>2.6919332977623457E-4</v>
      </c>
      <c r="L96" s="199">
        <f t="shared" si="13"/>
        <v>2.7062812990975984E-4</v>
      </c>
      <c r="M96" s="199">
        <f t="shared" si="13"/>
        <v>2.6032777386134813E-4</v>
      </c>
      <c r="N96" s="199">
        <f t="shared" si="13"/>
        <v>2.671995472873344E-4</v>
      </c>
      <c r="O96" s="199">
        <f t="shared" si="13"/>
        <v>2.6890016628561432E-4</v>
      </c>
      <c r="P96" s="199">
        <f t="shared" si="13"/>
        <v>2.6943740322424043E-4</v>
      </c>
      <c r="Q96" s="199">
        <f t="shared" si="13"/>
        <v>2.6836484347427192E-4</v>
      </c>
    </row>
    <row r="97" spans="1:17" x14ac:dyDescent="0.25">
      <c r="A97" s="127" t="s">
        <v>262</v>
      </c>
      <c r="B97" s="200">
        <f t="shared" ref="B97:Q97" si="14">IF(B$33=0,0,B$33/B$5)</f>
        <v>0.54428214188547508</v>
      </c>
      <c r="C97" s="200">
        <f t="shared" si="14"/>
        <v>0.54531055773160453</v>
      </c>
      <c r="D97" s="200">
        <f t="shared" si="14"/>
        <v>0.54563076069896954</v>
      </c>
      <c r="E97" s="200">
        <f t="shared" si="14"/>
        <v>0.53930889481111366</v>
      </c>
      <c r="F97" s="200">
        <f t="shared" si="14"/>
        <v>0.53162549248711033</v>
      </c>
      <c r="G97" s="200">
        <f t="shared" si="14"/>
        <v>0.50910044603044713</v>
      </c>
      <c r="H97" s="200">
        <f t="shared" si="14"/>
        <v>0.49962876828988445</v>
      </c>
      <c r="I97" s="200">
        <f t="shared" si="14"/>
        <v>0.49680125963179506</v>
      </c>
      <c r="J97" s="200">
        <f t="shared" si="14"/>
        <v>0.48696561457732218</v>
      </c>
      <c r="K97" s="200">
        <f t="shared" si="14"/>
        <v>0.47915720097158965</v>
      </c>
      <c r="L97" s="200">
        <f t="shared" si="14"/>
        <v>0.4835432020688864</v>
      </c>
      <c r="M97" s="200">
        <f t="shared" si="14"/>
        <v>0.47415588393623292</v>
      </c>
      <c r="N97" s="200">
        <f t="shared" si="14"/>
        <v>0.48080781153700769</v>
      </c>
      <c r="O97" s="200">
        <f t="shared" si="14"/>
        <v>0.48040234416536148</v>
      </c>
      <c r="P97" s="200">
        <f t="shared" si="14"/>
        <v>0.47730624356901641</v>
      </c>
      <c r="Q97" s="200">
        <f t="shared" si="14"/>
        <v>0.47823023848835494</v>
      </c>
    </row>
    <row r="98" spans="1:17" x14ac:dyDescent="0.25">
      <c r="A98" s="127" t="s">
        <v>261</v>
      </c>
      <c r="B98" s="200">
        <f t="shared" ref="B98:Q98" si="15">IF(B$44=0,0,B$44/B$5)</f>
        <v>9.4265949232646598E-2</v>
      </c>
      <c r="C98" s="200">
        <f t="shared" si="15"/>
        <v>9.4292827368851861E-2</v>
      </c>
      <c r="D98" s="200">
        <f t="shared" si="15"/>
        <v>9.428257460281228E-2</v>
      </c>
      <c r="E98" s="200">
        <f t="shared" si="15"/>
        <v>9.4259643323841208E-2</v>
      </c>
      <c r="F98" s="200">
        <f t="shared" si="15"/>
        <v>9.431017077634983E-2</v>
      </c>
      <c r="G98" s="200">
        <f t="shared" si="15"/>
        <v>9.429340728342514E-2</v>
      </c>
      <c r="H98" s="200">
        <f t="shared" si="15"/>
        <v>9.4265472694791019E-2</v>
      </c>
      <c r="I98" s="200">
        <f t="shared" si="15"/>
        <v>9.4306876302659395E-2</v>
      </c>
      <c r="J98" s="200">
        <f t="shared" si="15"/>
        <v>9.4265873949171047E-2</v>
      </c>
      <c r="K98" s="200">
        <f t="shared" si="15"/>
        <v>9.4285174188855486E-2</v>
      </c>
      <c r="L98" s="200">
        <f t="shared" si="15"/>
        <v>9.4345954273798244E-2</v>
      </c>
      <c r="M98" s="200">
        <f t="shared" si="15"/>
        <v>9.4307022297887524E-2</v>
      </c>
      <c r="N98" s="200">
        <f t="shared" si="15"/>
        <v>9.4384781410384366E-2</v>
      </c>
      <c r="O98" s="200">
        <f t="shared" si="15"/>
        <v>9.4466922708391868E-2</v>
      </c>
      <c r="P98" s="200">
        <f t="shared" si="15"/>
        <v>9.4397726624827427E-2</v>
      </c>
      <c r="Q98" s="200">
        <f t="shared" si="15"/>
        <v>9.4398994276358714E-2</v>
      </c>
    </row>
    <row r="99" spans="1:17" x14ac:dyDescent="0.25">
      <c r="A99" s="142" t="s">
        <v>272</v>
      </c>
      <c r="B99" s="199">
        <f t="shared" ref="B99:Q99" si="16">IF(B$45=0,0,B$45/B$5)</f>
        <v>4.1020120828718566E-2</v>
      </c>
      <c r="C99" s="199">
        <f t="shared" si="16"/>
        <v>4.1061246919431561E-2</v>
      </c>
      <c r="D99" s="199">
        <f t="shared" si="16"/>
        <v>4.1058198392812467E-2</v>
      </c>
      <c r="E99" s="199">
        <f t="shared" si="16"/>
        <v>4.1026278101414168E-2</v>
      </c>
      <c r="F99" s="199">
        <f t="shared" si="16"/>
        <v>4.105877656237944E-2</v>
      </c>
      <c r="G99" s="199">
        <f t="shared" si="16"/>
        <v>4.1026042556327004E-2</v>
      </c>
      <c r="H99" s="199">
        <f t="shared" si="16"/>
        <v>4.0981583075871714E-2</v>
      </c>
      <c r="I99" s="199">
        <f t="shared" si="16"/>
        <v>4.1013222880645621E-2</v>
      </c>
      <c r="J99" s="199">
        <f t="shared" si="16"/>
        <v>4.0951493851797312E-2</v>
      </c>
      <c r="K99" s="199">
        <f t="shared" si="16"/>
        <v>4.0931941508282235E-2</v>
      </c>
      <c r="L99" s="199">
        <f t="shared" si="16"/>
        <v>4.1006670911381264E-2</v>
      </c>
      <c r="M99" s="199">
        <f t="shared" si="16"/>
        <v>4.0947706928752083E-2</v>
      </c>
      <c r="N99" s="199">
        <f t="shared" si="16"/>
        <v>4.0990510259249234E-2</v>
      </c>
      <c r="O99" s="199">
        <f t="shared" si="16"/>
        <v>4.106637075686307E-2</v>
      </c>
      <c r="P99" s="199">
        <f t="shared" si="16"/>
        <v>4.1037046321666187E-2</v>
      </c>
      <c r="Q99" s="199">
        <f t="shared" si="16"/>
        <v>4.1096625105418241E-2</v>
      </c>
    </row>
    <row r="100" spans="1:17" x14ac:dyDescent="0.25">
      <c r="A100" s="142" t="s">
        <v>271</v>
      </c>
      <c r="B100" s="199">
        <f t="shared" ref="B100:Q100" si="17">IF(B$51=0,0,B$51/B$5)</f>
        <v>3.8718341902397223E-2</v>
      </c>
      <c r="C100" s="199">
        <f t="shared" si="17"/>
        <v>3.8720675743785044E-2</v>
      </c>
      <c r="D100" s="199">
        <f t="shared" si="17"/>
        <v>3.8714194119662211E-2</v>
      </c>
      <c r="E100" s="199">
        <f t="shared" si="17"/>
        <v>3.8696835781028421E-2</v>
      </c>
      <c r="F100" s="199">
        <f t="shared" si="17"/>
        <v>3.8737265335648953E-2</v>
      </c>
      <c r="G100" s="199">
        <f t="shared" si="17"/>
        <v>3.8827551152130366E-2</v>
      </c>
      <c r="H100" s="199">
        <f t="shared" si="17"/>
        <v>3.8778871643851964E-2</v>
      </c>
      <c r="I100" s="199">
        <f t="shared" si="17"/>
        <v>3.880455008690379E-2</v>
      </c>
      <c r="J100" s="199">
        <f t="shared" si="17"/>
        <v>3.8784595376459806E-2</v>
      </c>
      <c r="K100" s="199">
        <f t="shared" si="17"/>
        <v>3.8750864547794417E-2</v>
      </c>
      <c r="L100" s="199">
        <f t="shared" si="17"/>
        <v>3.8757313443552689E-2</v>
      </c>
      <c r="M100" s="199">
        <f t="shared" si="17"/>
        <v>3.8803689726014334E-2</v>
      </c>
      <c r="N100" s="199">
        <f t="shared" si="17"/>
        <v>3.8810809315173889E-2</v>
      </c>
      <c r="O100" s="199">
        <f t="shared" si="17"/>
        <v>3.8811379757369265E-2</v>
      </c>
      <c r="P100" s="199">
        <f t="shared" si="17"/>
        <v>3.8781519011640071E-2</v>
      </c>
      <c r="Q100" s="199">
        <f t="shared" si="17"/>
        <v>3.87441581983754E-2</v>
      </c>
    </row>
    <row r="101" spans="1:17" x14ac:dyDescent="0.25">
      <c r="A101" s="142" t="s">
        <v>270</v>
      </c>
      <c r="B101" s="199">
        <f t="shared" ref="B101:Q101" si="18">IF(B$62=0,0,B$62/B$5)</f>
        <v>4.8834353544173819E-3</v>
      </c>
      <c r="C101" s="199">
        <f t="shared" si="18"/>
        <v>4.8822721190946421E-3</v>
      </c>
      <c r="D101" s="199">
        <f t="shared" si="18"/>
        <v>4.887001750163298E-3</v>
      </c>
      <c r="E101" s="199">
        <f t="shared" si="18"/>
        <v>4.9002705918080661E-3</v>
      </c>
      <c r="F101" s="199">
        <f t="shared" si="18"/>
        <v>4.8920089165376138E-3</v>
      </c>
      <c r="G101" s="199">
        <f t="shared" si="18"/>
        <v>4.8704954028073151E-3</v>
      </c>
      <c r="H101" s="199">
        <f t="shared" si="18"/>
        <v>4.889628275953216E-3</v>
      </c>
      <c r="I101" s="199">
        <f t="shared" si="18"/>
        <v>4.8868643417798348E-3</v>
      </c>
      <c r="J101" s="199">
        <f t="shared" si="18"/>
        <v>4.9031997328233025E-3</v>
      </c>
      <c r="K101" s="199">
        <f t="shared" si="18"/>
        <v>4.9322448265031573E-3</v>
      </c>
      <c r="L101" s="199">
        <f t="shared" si="18"/>
        <v>4.9272173427317607E-3</v>
      </c>
      <c r="M101" s="199">
        <f t="shared" si="18"/>
        <v>4.9172825635909051E-3</v>
      </c>
      <c r="N101" s="199">
        <f t="shared" si="18"/>
        <v>4.9469855854377296E-3</v>
      </c>
      <c r="O101" s="199">
        <f t="shared" si="18"/>
        <v>4.9434221147699646E-3</v>
      </c>
      <c r="P101" s="199">
        <f t="shared" si="18"/>
        <v>4.9478937013242687E-3</v>
      </c>
      <c r="Q101" s="199">
        <f t="shared" si="18"/>
        <v>4.9287320259122636E-3</v>
      </c>
    </row>
    <row r="102" spans="1:17" x14ac:dyDescent="0.25">
      <c r="A102" s="142" t="s">
        <v>269</v>
      </c>
      <c r="B102" s="199">
        <f t="shared" ref="B102:Q102" si="19">IF(B$63=0,0,B$63/B$5)</f>
        <v>9.1889809922285209E-3</v>
      </c>
      <c r="C102" s="199">
        <f t="shared" si="19"/>
        <v>9.1749626054497008E-3</v>
      </c>
      <c r="D102" s="199">
        <f t="shared" si="19"/>
        <v>9.1723520709231059E-3</v>
      </c>
      <c r="E102" s="199">
        <f t="shared" si="19"/>
        <v>9.182529143813959E-3</v>
      </c>
      <c r="F102" s="199">
        <f t="shared" si="19"/>
        <v>9.1673914618220706E-3</v>
      </c>
      <c r="G102" s="199">
        <f t="shared" si="19"/>
        <v>9.1205279803925551E-3</v>
      </c>
      <c r="H102" s="199">
        <f t="shared" si="19"/>
        <v>9.1557130904408521E-3</v>
      </c>
      <c r="I102" s="199">
        <f t="shared" si="19"/>
        <v>9.1396063368746165E-3</v>
      </c>
      <c r="J102" s="199">
        <f t="shared" si="19"/>
        <v>9.1648336679868332E-3</v>
      </c>
      <c r="K102" s="199">
        <f t="shared" si="19"/>
        <v>9.2000283790996448E-3</v>
      </c>
      <c r="L102" s="199">
        <f t="shared" si="19"/>
        <v>9.1800374383224741E-3</v>
      </c>
      <c r="M102" s="199">
        <f t="shared" si="19"/>
        <v>9.1628197333990056E-3</v>
      </c>
      <c r="N102" s="199">
        <f t="shared" si="19"/>
        <v>9.1581618149906736E-3</v>
      </c>
      <c r="O102" s="199">
        <f t="shared" si="19"/>
        <v>9.1665800554813284E-3</v>
      </c>
      <c r="P102" s="199">
        <f t="shared" si="19"/>
        <v>9.1554712687390415E-3</v>
      </c>
      <c r="Q102" s="199">
        <f t="shared" si="19"/>
        <v>9.1531002477053536E-3</v>
      </c>
    </row>
    <row r="103" spans="1:17" x14ac:dyDescent="0.25">
      <c r="A103" s="142" t="s">
        <v>268</v>
      </c>
      <c r="B103" s="199">
        <f t="shared" ref="B103:Q103" si="20">IF(B$64=0,0,B$64/B$5)</f>
        <v>4.5507015488489405E-4</v>
      </c>
      <c r="C103" s="199">
        <f t="shared" si="20"/>
        <v>4.5366998109090337E-4</v>
      </c>
      <c r="D103" s="199">
        <f t="shared" si="20"/>
        <v>4.50828269251174E-4</v>
      </c>
      <c r="E103" s="199">
        <f t="shared" si="20"/>
        <v>4.5372970577659726E-4</v>
      </c>
      <c r="F103" s="199">
        <f t="shared" si="20"/>
        <v>4.5472849996173542E-4</v>
      </c>
      <c r="G103" s="199">
        <f t="shared" si="20"/>
        <v>4.4879019176790593E-4</v>
      </c>
      <c r="H103" s="199">
        <f t="shared" si="20"/>
        <v>4.5967660867324669E-4</v>
      </c>
      <c r="I103" s="199">
        <f t="shared" si="20"/>
        <v>4.6263265645552832E-4</v>
      </c>
      <c r="J103" s="199">
        <f t="shared" si="20"/>
        <v>4.6175132010378906E-4</v>
      </c>
      <c r="K103" s="199">
        <f t="shared" si="20"/>
        <v>4.7009492717601815E-4</v>
      </c>
      <c r="L103" s="199">
        <f t="shared" si="20"/>
        <v>4.7471513781005624E-4</v>
      </c>
      <c r="M103" s="199">
        <f t="shared" si="20"/>
        <v>4.7552334613117444E-4</v>
      </c>
      <c r="N103" s="199">
        <f t="shared" si="20"/>
        <v>4.7831443553286468E-4</v>
      </c>
      <c r="O103" s="199">
        <f t="shared" si="20"/>
        <v>4.7917002390822952E-4</v>
      </c>
      <c r="P103" s="199">
        <f t="shared" si="20"/>
        <v>4.7579632145782342E-4</v>
      </c>
      <c r="Q103" s="199">
        <f t="shared" si="20"/>
        <v>4.7637869894744404E-4</v>
      </c>
    </row>
    <row r="104" spans="1:17" x14ac:dyDescent="0.25">
      <c r="A104" s="127" t="s">
        <v>260</v>
      </c>
      <c r="B104" s="200">
        <f t="shared" ref="B104:Q104" si="21">IF(B$65=0,0,B$65/B$5)</f>
        <v>8.5275551039417752E-2</v>
      </c>
      <c r="C104" s="200">
        <f t="shared" si="21"/>
        <v>8.5303938210715288E-2</v>
      </c>
      <c r="D104" s="200">
        <f t="shared" si="21"/>
        <v>8.5294728720133425E-2</v>
      </c>
      <c r="E104" s="200">
        <f t="shared" si="21"/>
        <v>8.5269908805649261E-2</v>
      </c>
      <c r="F104" s="200">
        <f t="shared" si="21"/>
        <v>8.5319737685837532E-2</v>
      </c>
      <c r="G104" s="200">
        <f t="shared" si="21"/>
        <v>8.5301714931480366E-2</v>
      </c>
      <c r="H104" s="200">
        <f t="shared" si="21"/>
        <v>8.5271755811971855E-2</v>
      </c>
      <c r="I104" s="200">
        <f t="shared" si="21"/>
        <v>8.5311879455146691E-2</v>
      </c>
      <c r="J104" s="200">
        <f t="shared" si="21"/>
        <v>8.5271388086139155E-2</v>
      </c>
      <c r="K104" s="200">
        <f t="shared" si="21"/>
        <v>8.528926358273102E-2</v>
      </c>
      <c r="L104" s="200">
        <f t="shared" si="21"/>
        <v>8.5350133189419503E-2</v>
      </c>
      <c r="M104" s="200">
        <f t="shared" si="21"/>
        <v>8.5311925045586767E-2</v>
      </c>
      <c r="N104" s="200">
        <f t="shared" si="21"/>
        <v>8.5388686233006564E-2</v>
      </c>
      <c r="O104" s="200">
        <f t="shared" si="21"/>
        <v>8.5470384188231163E-2</v>
      </c>
      <c r="P104" s="200">
        <f t="shared" si="21"/>
        <v>8.5403026705510546E-2</v>
      </c>
      <c r="Q104" s="200">
        <f t="shared" si="21"/>
        <v>8.5405065864215562E-2</v>
      </c>
    </row>
    <row r="105" spans="1:17" x14ac:dyDescent="0.25">
      <c r="A105" s="142" t="s">
        <v>267</v>
      </c>
      <c r="B105" s="199">
        <f t="shared" ref="B105:Q105" si="22">IF(B$66=0,0,B$66/B$5)</f>
        <v>2.252104553145215E-2</v>
      </c>
      <c r="C105" s="199">
        <f t="shared" si="22"/>
        <v>2.261100644255748E-2</v>
      </c>
      <c r="D105" s="199">
        <f t="shared" si="22"/>
        <v>2.2600698017791836E-2</v>
      </c>
      <c r="E105" s="199">
        <f t="shared" si="22"/>
        <v>2.2473346306378428E-2</v>
      </c>
      <c r="F105" s="199">
        <f t="shared" si="22"/>
        <v>2.2616626377286213E-2</v>
      </c>
      <c r="G105" s="199">
        <f t="shared" si="22"/>
        <v>2.3047755844592479E-2</v>
      </c>
      <c r="H105" s="199">
        <f t="shared" si="22"/>
        <v>2.2677659271814199E-2</v>
      </c>
      <c r="I105" s="199">
        <f t="shared" si="22"/>
        <v>2.2743714919017104E-2</v>
      </c>
      <c r="J105" s="199">
        <f t="shared" si="22"/>
        <v>2.2662068875745702E-2</v>
      </c>
      <c r="K105" s="199">
        <f t="shared" si="22"/>
        <v>2.2411945625847834E-2</v>
      </c>
      <c r="L105" s="199">
        <f t="shared" si="22"/>
        <v>2.24289746686911E-2</v>
      </c>
      <c r="M105" s="199">
        <f t="shared" si="22"/>
        <v>2.2615482135294157E-2</v>
      </c>
      <c r="N105" s="199">
        <f t="shared" si="22"/>
        <v>2.261340703098394E-2</v>
      </c>
      <c r="O105" s="199">
        <f t="shared" si="22"/>
        <v>2.248013508680833E-2</v>
      </c>
      <c r="P105" s="199">
        <f t="shared" si="22"/>
        <v>2.2519767015782222E-2</v>
      </c>
      <c r="Q105" s="199">
        <f t="shared" si="22"/>
        <v>2.2532895567712905E-2</v>
      </c>
    </row>
    <row r="106" spans="1:17" x14ac:dyDescent="0.25">
      <c r="A106" s="142" t="s">
        <v>266</v>
      </c>
      <c r="B106" s="199">
        <f t="shared" ref="B106:Q106" si="23">IF(B$67=0,0,B$67/B$5)</f>
        <v>7.2257764349904496E-3</v>
      </c>
      <c r="C106" s="199">
        <f t="shared" si="23"/>
        <v>7.23617069438676E-3</v>
      </c>
      <c r="D106" s="199">
        <f t="shared" si="23"/>
        <v>7.21679489803621E-3</v>
      </c>
      <c r="E106" s="199">
        <f t="shared" si="23"/>
        <v>7.2457723195968248E-3</v>
      </c>
      <c r="F106" s="199">
        <f t="shared" si="23"/>
        <v>7.225567438926727E-3</v>
      </c>
      <c r="G106" s="199">
        <f t="shared" si="23"/>
        <v>7.2153835477923528E-3</v>
      </c>
      <c r="H106" s="199">
        <f t="shared" si="23"/>
        <v>7.2252472765337401E-3</v>
      </c>
      <c r="I106" s="199">
        <f t="shared" si="23"/>
        <v>7.1969640484214918E-3</v>
      </c>
      <c r="J106" s="199">
        <f t="shared" si="23"/>
        <v>7.1804994822461631E-3</v>
      </c>
      <c r="K106" s="199">
        <f t="shared" si="23"/>
        <v>7.1473467614562363E-3</v>
      </c>
      <c r="L106" s="199">
        <f t="shared" si="23"/>
        <v>7.1473134771283487E-3</v>
      </c>
      <c r="M106" s="199">
        <f t="shared" si="23"/>
        <v>7.1539766501901728E-3</v>
      </c>
      <c r="N106" s="199">
        <f t="shared" si="23"/>
        <v>7.1471657186941541E-3</v>
      </c>
      <c r="O106" s="199">
        <f t="shared" si="23"/>
        <v>7.1414278680513232E-3</v>
      </c>
      <c r="P106" s="199">
        <f t="shared" si="23"/>
        <v>7.1372050769293602E-3</v>
      </c>
      <c r="Q106" s="199">
        <f t="shared" si="23"/>
        <v>7.14466674318144E-3</v>
      </c>
    </row>
    <row r="107" spans="1:17" x14ac:dyDescent="0.25">
      <c r="A107" s="142" t="s">
        <v>265</v>
      </c>
      <c r="B107" s="199">
        <f t="shared" ref="B107:Q107" si="24">IF(B$78=0,0,B$78/B$5)</f>
        <v>5.5528729072975139E-2</v>
      </c>
      <c r="C107" s="199">
        <f t="shared" si="24"/>
        <v>5.5456761073771052E-2</v>
      </c>
      <c r="D107" s="199">
        <f t="shared" si="24"/>
        <v>5.5477235804305358E-2</v>
      </c>
      <c r="E107" s="199">
        <f t="shared" si="24"/>
        <v>5.5550790179674001E-2</v>
      </c>
      <c r="F107" s="199">
        <f t="shared" si="24"/>
        <v>5.5477543869624626E-2</v>
      </c>
      <c r="G107" s="199">
        <f t="shared" si="24"/>
        <v>5.5038575539095518E-2</v>
      </c>
      <c r="H107" s="199">
        <f t="shared" si="24"/>
        <v>5.5368849263623905E-2</v>
      </c>
      <c r="I107" s="199">
        <f t="shared" si="24"/>
        <v>5.5371200487708092E-2</v>
      </c>
      <c r="J107" s="199">
        <f t="shared" si="24"/>
        <v>5.5428819728147304E-2</v>
      </c>
      <c r="K107" s="199">
        <f t="shared" si="24"/>
        <v>5.5729971195426962E-2</v>
      </c>
      <c r="L107" s="199">
        <f t="shared" si="24"/>
        <v>5.5773845043600057E-2</v>
      </c>
      <c r="M107" s="199">
        <f t="shared" si="24"/>
        <v>5.5542466260102438E-2</v>
      </c>
      <c r="N107" s="199">
        <f t="shared" si="24"/>
        <v>5.5628113483328454E-2</v>
      </c>
      <c r="O107" s="199">
        <f t="shared" si="24"/>
        <v>5.5848821233371516E-2</v>
      </c>
      <c r="P107" s="199">
        <f t="shared" si="24"/>
        <v>5.5746054612798954E-2</v>
      </c>
      <c r="Q107" s="199">
        <f t="shared" si="24"/>
        <v>5.5727503553321206E-2</v>
      </c>
    </row>
    <row r="108" spans="1:17" x14ac:dyDescent="0.25">
      <c r="A108" s="72" t="s">
        <v>259</v>
      </c>
      <c r="B108" s="71">
        <f t="shared" ref="B108:Q108" si="25">IF(B$79=0,0,B$79/B$5)</f>
        <v>5.2946865343596258E-2</v>
      </c>
      <c r="C108" s="71">
        <f t="shared" si="25"/>
        <v>5.1955021816716809E-2</v>
      </c>
      <c r="D108" s="71">
        <f t="shared" si="25"/>
        <v>5.2150051349553674E-2</v>
      </c>
      <c r="E108" s="71">
        <f t="shared" si="25"/>
        <v>5.7687199731140927E-2</v>
      </c>
      <c r="F108" s="71">
        <f t="shared" si="25"/>
        <v>6.5227775297180476E-2</v>
      </c>
      <c r="G108" s="71">
        <f t="shared" si="25"/>
        <v>8.8357373538701656E-2</v>
      </c>
      <c r="H108" s="71">
        <f t="shared" si="25"/>
        <v>9.7975846362612362E-2</v>
      </c>
      <c r="I108" s="71">
        <f t="shared" si="25"/>
        <v>0.10084106029256219</v>
      </c>
      <c r="J108" s="71">
        <f t="shared" si="25"/>
        <v>0.11065349446594074</v>
      </c>
      <c r="K108" s="71">
        <f t="shared" si="25"/>
        <v>0.11837625610779642</v>
      </c>
      <c r="L108" s="71">
        <f t="shared" si="25"/>
        <v>0.1138229558234274</v>
      </c>
      <c r="M108" s="71">
        <f t="shared" si="25"/>
        <v>0.12377635658460701</v>
      </c>
      <c r="N108" s="71">
        <f t="shared" si="25"/>
        <v>0.11683686754084392</v>
      </c>
      <c r="O108" s="71">
        <f t="shared" si="25"/>
        <v>0.11679179106694176</v>
      </c>
      <c r="P108" s="71">
        <f t="shared" si="25"/>
        <v>0.1201654541876763</v>
      </c>
      <c r="Q108" s="71">
        <f t="shared" si="25"/>
        <v>0.11914608501719168</v>
      </c>
    </row>
    <row r="110" spans="1:17" ht="12.75" x14ac:dyDescent="0.25">
      <c r="A110" s="98" t="s">
        <v>21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142.08679439627619</v>
      </c>
      <c r="C112" s="230">
        <f t="shared" si="26"/>
        <v>141.83881977238221</v>
      </c>
      <c r="D112" s="230">
        <f t="shared" si="26"/>
        <v>141.52530606017416</v>
      </c>
      <c r="E112" s="230">
        <f t="shared" si="26"/>
        <v>140.70475034108523</v>
      </c>
      <c r="F112" s="230">
        <f t="shared" si="26"/>
        <v>139.43231414906828</v>
      </c>
      <c r="G112" s="230">
        <f t="shared" si="26"/>
        <v>137.90906131637286</v>
      </c>
      <c r="H112" s="230">
        <f t="shared" si="26"/>
        <v>136.84621718950396</v>
      </c>
      <c r="I112" s="230">
        <f t="shared" si="26"/>
        <v>135.42091588579126</v>
      </c>
      <c r="J112" s="230">
        <f t="shared" si="26"/>
        <v>133.86425686303923</v>
      </c>
      <c r="K112" s="230">
        <f t="shared" si="26"/>
        <v>131.49680658093843</v>
      </c>
      <c r="L112" s="230">
        <f t="shared" si="26"/>
        <v>129.46456648557376</v>
      </c>
      <c r="M112" s="230">
        <f t="shared" si="26"/>
        <v>126.87414882821479</v>
      </c>
      <c r="N112" s="230">
        <f t="shared" si="26"/>
        <v>123.80301068762665</v>
      </c>
      <c r="O112" s="230">
        <f t="shared" si="26"/>
        <v>119.85257918938807</v>
      </c>
      <c r="P112" s="230">
        <f t="shared" si="26"/>
        <v>117.28677874626833</v>
      </c>
      <c r="Q112" s="230">
        <f t="shared" si="26"/>
        <v>114.90793999343813</v>
      </c>
    </row>
    <row r="113" spans="1:17" x14ac:dyDescent="0.25">
      <c r="A113" s="132" t="s">
        <v>84</v>
      </c>
      <c r="B113" s="275">
        <f>IF(B$6=0,0,B$6/FBT!B$5*1000)</f>
        <v>2.1365874244368852</v>
      </c>
      <c r="C113" s="275">
        <f>IF(C$6=0,0,C$6/FBT!C$5*1000)</f>
        <v>2.1345723038425399</v>
      </c>
      <c r="D113" s="275">
        <f>IF(D$6=0,0,D$6/FBT!D$5*1000)</f>
        <v>2.1300312243295241</v>
      </c>
      <c r="E113" s="275">
        <f>IF(E$6=0,0,E$6/FBT!E$5*1000)</f>
        <v>2.1156511131754119</v>
      </c>
      <c r="F113" s="275">
        <f>IF(F$6=0,0,F$6/FBT!F$5*1000)</f>
        <v>2.0962818068297802</v>
      </c>
      <c r="G113" s="275">
        <f>IF(G$6=0,0,G$6/FBT!G$5*1000)</f>
        <v>2.0714912083602561</v>
      </c>
      <c r="H113" s="275">
        <f>IF(H$6=0,0,H$6/FBT!H$5*1000)</f>
        <v>2.0529463593885513</v>
      </c>
      <c r="I113" s="275">
        <f>IF(I$6=0,0,I$6/FBT!I$5*1000)</f>
        <v>2.030460996711037</v>
      </c>
      <c r="J113" s="275">
        <f>IF(J$6=0,0,J$6/FBT!J$5*1000)</f>
        <v>2.0080298601649398</v>
      </c>
      <c r="K113" s="275">
        <f>IF(K$6=0,0,K$6/FBT!K$5*1000)</f>
        <v>1.9707148616498531</v>
      </c>
      <c r="L113" s="275">
        <f>IF(L$6=0,0,L$6/FBT!L$5*1000)</f>
        <v>1.9400830343595294</v>
      </c>
      <c r="M113" s="275">
        <f>IF(M$6=0,0,M$6/FBT!M$5*1000)</f>
        <v>1.8994357211728576</v>
      </c>
      <c r="N113" s="275">
        <f>IF(N$6=0,0,N$6/FBT!N$5*1000)</f>
        <v>1.8532850546182773</v>
      </c>
      <c r="O113" s="275">
        <f>IF(O$6=0,0,O$6/FBT!O$5*1000)</f>
        <v>1.7943557914726773</v>
      </c>
      <c r="P113" s="275">
        <f>IF(P$6=0,0,P$6/FBT!P$5*1000)</f>
        <v>1.7558706405718234</v>
      </c>
      <c r="Q113" s="275">
        <f>IF(Q$6=0,0,Q$6/FBT!Q$5*1000)</f>
        <v>1.7208035667591803</v>
      </c>
    </row>
    <row r="114" spans="1:17" x14ac:dyDescent="0.25">
      <c r="A114" s="76" t="s">
        <v>83</v>
      </c>
      <c r="B114" s="274">
        <f>IF(B$7=0,0,B$7/FBT!B$5*1000)</f>
        <v>2.2130636884411987</v>
      </c>
      <c r="C114" s="274">
        <f>IF(C$7=0,0,C$7/FBT!C$5*1000)</f>
        <v>2.2155810230847863</v>
      </c>
      <c r="D114" s="274">
        <f>IF(D$7=0,0,D$7/FBT!D$5*1000)</f>
        <v>2.2149445536299628</v>
      </c>
      <c r="E114" s="274">
        <f>IF(E$7=0,0,E$7/FBT!E$5*1000)</f>
        <v>2.1998080390784502</v>
      </c>
      <c r="F114" s="274">
        <f>IF(F$7=0,0,F$7/FBT!F$5*1000)</f>
        <v>2.1750945941099413</v>
      </c>
      <c r="G114" s="274">
        <f>IF(G$7=0,0,G$7/FBT!G$5*1000)</f>
        <v>2.1342079862480556</v>
      </c>
      <c r="H114" s="274">
        <f>IF(H$7=0,0,H$7/FBT!H$5*1000)</f>
        <v>2.1181682085922198</v>
      </c>
      <c r="I114" s="274">
        <f>IF(I$7=0,0,I$7/FBT!I$5*1000)</f>
        <v>2.0908045695514219</v>
      </c>
      <c r="J114" s="274">
        <f>IF(J$7=0,0,J$7/FBT!J$5*1000)</f>
        <v>2.0689859051956745</v>
      </c>
      <c r="K114" s="274">
        <f>IF(K$7=0,0,K$7/FBT!K$5*1000)</f>
        <v>2.0352658344770975</v>
      </c>
      <c r="L114" s="274">
        <f>IF(L$7=0,0,L$7/FBT!L$5*1000)</f>
        <v>2.0051950668435334</v>
      </c>
      <c r="M114" s="274">
        <f>IF(M$7=0,0,M$7/FBT!M$5*1000)</f>
        <v>1.9527280556226814</v>
      </c>
      <c r="N114" s="274">
        <f>IF(N$7=0,0,N$7/FBT!N$5*1000)</f>
        <v>1.9084548373881096</v>
      </c>
      <c r="O114" s="274">
        <f>IF(O$7=0,0,O$7/FBT!O$5*1000)</f>
        <v>1.8533991565966914</v>
      </c>
      <c r="P114" s="274">
        <f>IF(P$7=0,0,P$7/FBT!P$5*1000)</f>
        <v>1.8104158781496937</v>
      </c>
      <c r="Q114" s="274">
        <f>IF(Q$7=0,0,Q$7/FBT!Q$5*1000)</f>
        <v>1.7787557265603853</v>
      </c>
    </row>
    <row r="115" spans="1:17" x14ac:dyDescent="0.25">
      <c r="A115" s="76" t="s">
        <v>82</v>
      </c>
      <c r="B115" s="274">
        <f>IF(B$8=0,0,B$8/FBT!B$5*1000)</f>
        <v>5.0830019656503946</v>
      </c>
      <c r="C115" s="274">
        <f>IF(C$8=0,0,C$8/FBT!C$5*1000)</f>
        <v>5.0883770876078911</v>
      </c>
      <c r="D115" s="274">
        <f>IF(D$8=0,0,D$8/FBT!D$5*1000)</f>
        <v>5.0841051766490111</v>
      </c>
      <c r="E115" s="274">
        <f>IF(E$8=0,0,E$8/FBT!E$5*1000)</f>
        <v>5.0496503361092122</v>
      </c>
      <c r="F115" s="274">
        <f>IF(F$8=0,0,F$8/FBT!F$5*1000)</f>
        <v>4.9964251057674662</v>
      </c>
      <c r="G115" s="274">
        <f>IF(G$8=0,0,G$8/FBT!G$5*1000)</f>
        <v>4.9060823837874432</v>
      </c>
      <c r="H115" s="274">
        <f>IF(H$8=0,0,H$8/FBT!H$5*1000)</f>
        <v>4.8629192713169314</v>
      </c>
      <c r="I115" s="274">
        <f>IF(I$8=0,0,I$8/FBT!I$5*1000)</f>
        <v>4.8048986904749107</v>
      </c>
      <c r="J115" s="274">
        <f>IF(J$8=0,0,J$8/FBT!J$5*1000)</f>
        <v>4.7546828193221762</v>
      </c>
      <c r="K115" s="274">
        <f>IF(K$8=0,0,K$8/FBT!K$5*1000)</f>
        <v>4.6738932897710166</v>
      </c>
      <c r="L115" s="274">
        <f>IF(L$8=0,0,L$8/FBT!L$5*1000)</f>
        <v>4.6046793057399205</v>
      </c>
      <c r="M115" s="274">
        <f>IF(M$8=0,0,M$8/FBT!M$5*1000)</f>
        <v>4.4853101769291186</v>
      </c>
      <c r="N115" s="274">
        <f>IF(N$8=0,0,N$8/FBT!N$5*1000)</f>
        <v>4.3844092080816592</v>
      </c>
      <c r="O115" s="274">
        <f>IF(O$8=0,0,O$8/FBT!O$5*1000)</f>
        <v>4.259824254319895</v>
      </c>
      <c r="P115" s="274">
        <f>IF(P$8=0,0,P$8/FBT!P$5*1000)</f>
        <v>4.1615794786583056</v>
      </c>
      <c r="Q115" s="274">
        <f>IF(Q$8=0,0,Q$8/FBT!Q$5*1000)</f>
        <v>4.0832716903326132</v>
      </c>
    </row>
    <row r="116" spans="1:17" x14ac:dyDescent="0.25">
      <c r="A116" s="76" t="s">
        <v>81</v>
      </c>
      <c r="B116" s="274">
        <f>IF(B$9=0,0,B$9/FBT!B$5*1000)</f>
        <v>3.8868826507839764</v>
      </c>
      <c r="C116" s="274">
        <f>IF(C$9=0,0,C$9/FBT!C$5*1000)</f>
        <v>3.8893359574903599</v>
      </c>
      <c r="D116" s="274">
        <f>IF(D$9=0,0,D$9/FBT!D$5*1000)</f>
        <v>3.8839771491362991</v>
      </c>
      <c r="E116" s="274">
        <f>IF(E$9=0,0,E$9/FBT!E$5*1000)</f>
        <v>3.8603133756035652</v>
      </c>
      <c r="F116" s="274">
        <f>IF(F$9=0,0,F$9/FBT!F$5*1000)</f>
        <v>3.8199821315216678</v>
      </c>
      <c r="G116" s="274">
        <f>IF(G$9=0,0,G$9/FBT!G$5*1000)</f>
        <v>3.7544118752568463</v>
      </c>
      <c r="H116" s="274">
        <f>IF(H$9=0,0,H$9/FBT!H$5*1000)</f>
        <v>3.7230933255213854</v>
      </c>
      <c r="I116" s="274">
        <f>IF(I$9=0,0,I$9/FBT!I$5*1000)</f>
        <v>3.6796510243593312</v>
      </c>
      <c r="J116" s="274">
        <f>IF(J$9=0,0,J$9/FBT!J$5*1000)</f>
        <v>3.6403554032139782</v>
      </c>
      <c r="K116" s="274">
        <f>IF(K$9=0,0,K$9/FBT!K$5*1000)</f>
        <v>3.5787961461258955</v>
      </c>
      <c r="L116" s="274">
        <f>IF(L$9=0,0,L$9/FBT!L$5*1000)</f>
        <v>3.5252827372214046</v>
      </c>
      <c r="M116" s="274">
        <f>IF(M$9=0,0,M$9/FBT!M$5*1000)</f>
        <v>3.4371187783128714</v>
      </c>
      <c r="N116" s="274">
        <f>IF(N$9=0,0,N$9/FBT!N$5*1000)</f>
        <v>3.3590847554640795</v>
      </c>
      <c r="O116" s="274">
        <f>IF(O$9=0,0,O$9/FBT!O$5*1000)</f>
        <v>3.2626604639227232</v>
      </c>
      <c r="P116" s="274">
        <f>IF(P$9=0,0,P$9/FBT!P$5*1000)</f>
        <v>3.1878534069020925</v>
      </c>
      <c r="Q116" s="274">
        <f>IF(Q$9=0,0,Q$9/FBT!Q$5*1000)</f>
        <v>3.1247983820579335</v>
      </c>
    </row>
    <row r="117" spans="1:17" x14ac:dyDescent="0.25">
      <c r="A117" s="129" t="s">
        <v>80</v>
      </c>
      <c r="B117" s="273">
        <f>IF(B$10=0,0,B$10/FBT!B$5*1000)</f>
        <v>2.8384920237191436</v>
      </c>
      <c r="C117" s="273">
        <f>IF(C$10=0,0,C$10/FBT!C$5*1000)</f>
        <v>2.8356767080939909</v>
      </c>
      <c r="D117" s="273">
        <f>IF(D$10=0,0,D$10/FBT!D$5*1000)</f>
        <v>2.828165577628575</v>
      </c>
      <c r="E117" s="273">
        <f>IF(E$10=0,0,E$10/FBT!E$5*1000)</f>
        <v>2.810329852663894</v>
      </c>
      <c r="F117" s="273">
        <f>IF(F$10=0,0,F$10/FBT!F$5*1000)</f>
        <v>2.7841733651330833</v>
      </c>
      <c r="G117" s="273">
        <f>IF(G$10=0,0,G$10/FBT!G$5*1000)</f>
        <v>2.7503754482855509</v>
      </c>
      <c r="H117" s="273">
        <f>IF(H$10=0,0,H$10/FBT!H$5*1000)</f>
        <v>2.7249441420092952</v>
      </c>
      <c r="I117" s="273">
        <f>IF(I$10=0,0,I$10/FBT!I$5*1000)</f>
        <v>2.6955831307761726</v>
      </c>
      <c r="J117" s="273">
        <f>IF(J$10=0,0,J$10/FBT!J$5*1000)</f>
        <v>2.6656699683455463</v>
      </c>
      <c r="K117" s="273">
        <f>IF(K$10=0,0,K$10/FBT!K$5*1000)</f>
        <v>2.6146452279086629</v>
      </c>
      <c r="L117" s="273">
        <f>IF(L$10=0,0,L$10/FBT!L$5*1000)</f>
        <v>2.5735883521844762</v>
      </c>
      <c r="M117" s="273">
        <f>IF(M$10=0,0,M$10/FBT!M$5*1000)</f>
        <v>2.5193424845284595</v>
      </c>
      <c r="N117" s="273">
        <f>IF(N$10=0,0,N$10/FBT!N$5*1000)</f>
        <v>2.4578163514473368</v>
      </c>
      <c r="O117" s="273">
        <f>IF(O$10=0,0,O$10/FBT!O$5*1000)</f>
        <v>2.3806691806453166</v>
      </c>
      <c r="P117" s="273">
        <f>IF(P$10=0,0,P$10/FBT!P$5*1000)</f>
        <v>2.3300335841979933</v>
      </c>
      <c r="Q117" s="273">
        <f>IF(Q$10=0,0,Q$10/FBT!Q$5*1000)</f>
        <v>2.2817349201251016</v>
      </c>
    </row>
    <row r="118" spans="1:17" x14ac:dyDescent="0.25">
      <c r="A118" s="127" t="s">
        <v>264</v>
      </c>
      <c r="B118" s="296">
        <f>IF(B$15=0,0,B$15/FBT!B$5*1000)</f>
        <v>8.4601030124759511</v>
      </c>
      <c r="C118" s="296">
        <f>IF(C$15=0,0,C$15/FBT!C$5*1000)</f>
        <v>8.3995512792711615</v>
      </c>
      <c r="D118" s="296">
        <f>IF(D$15=0,0,D$15/FBT!D$5*1000)</f>
        <v>8.297791110001512</v>
      </c>
      <c r="E118" s="296">
        <f>IF(E$15=0,0,E$15/FBT!E$5*1000)</f>
        <v>8.3775409492952413</v>
      </c>
      <c r="F118" s="296">
        <f>IF(F$15=0,0,F$15/FBT!F$5*1000)</f>
        <v>8.3261989390853763</v>
      </c>
      <c r="G118" s="296">
        <f>IF(G$15=0,0,G$15/FBT!G$5*1000)</f>
        <v>8.2377407570178693</v>
      </c>
      <c r="H118" s="296">
        <f>IF(H$15=0,0,H$15/FBT!H$5*1000)</f>
        <v>8.1748949466350851</v>
      </c>
      <c r="I118" s="296">
        <f>IF(I$15=0,0,I$15/FBT!I$5*1000)</f>
        <v>8.092332466521496</v>
      </c>
      <c r="J118" s="296">
        <f>IF(J$15=0,0,J$15/FBT!J$5*1000)</f>
        <v>8.0015187363069824</v>
      </c>
      <c r="K118" s="296">
        <f>IF(K$15=0,0,K$15/FBT!K$5*1000)</f>
        <v>7.8621542924180963</v>
      </c>
      <c r="L118" s="296">
        <f>IF(L$15=0,0,L$15/FBT!L$5*1000)</f>
        <v>7.7411587821383998</v>
      </c>
      <c r="M118" s="296">
        <f>IF(M$15=0,0,M$15/FBT!M$5*1000)</f>
        <v>7.5857168424680568</v>
      </c>
      <c r="N118" s="296">
        <f>IF(N$15=0,0,N$15/FBT!N$5*1000)</f>
        <v>7.4031272750956969</v>
      </c>
      <c r="O118" s="296">
        <f>IF(O$15=0,0,O$15/FBT!O$5*1000)</f>
        <v>7.1677971294540805</v>
      </c>
      <c r="P118" s="296">
        <f>IF(P$15=0,0,P$15/FBT!P$5*1000)</f>
        <v>7.0133282685443756</v>
      </c>
      <c r="Q118" s="296">
        <f>IF(Q$15=0,0,Q$15/FBT!Q$5*1000)</f>
        <v>6.8697461024706046</v>
      </c>
    </row>
    <row r="119" spans="1:17" x14ac:dyDescent="0.25">
      <c r="A119" s="127" t="s">
        <v>263</v>
      </c>
      <c r="B119" s="296">
        <f>IF(B$24=0,0,B$24/FBT!B$5*1000)</f>
        <v>7.0998322383636134</v>
      </c>
      <c r="C119" s="296">
        <f>IF(C$24=0,0,C$24/FBT!C$5*1000)</f>
        <v>7.0864872544467259</v>
      </c>
      <c r="D119" s="296">
        <f>IF(D$24=0,0,D$24/FBT!D$5*1000)</f>
        <v>7.0704460724919604</v>
      </c>
      <c r="E119" s="296">
        <f>IF(E$24=0,0,E$24/FBT!E$5*1000)</f>
        <v>7.0306094267618313</v>
      </c>
      <c r="F119" s="296">
        <f>IF(F$24=0,0,F$24/FBT!F$5*1000)</f>
        <v>6.9673120447556656</v>
      </c>
      <c r="G119" s="296">
        <f>IF(G$24=0,0,G$24/FBT!G$5*1000)</f>
        <v>6.8921098628517825</v>
      </c>
      <c r="H119" s="296">
        <f>IF(H$24=0,0,H$24/FBT!H$5*1000)</f>
        <v>6.8403294800170009</v>
      </c>
      <c r="I119" s="296">
        <f>IF(I$24=0,0,I$24/FBT!I$5*1000)</f>
        <v>6.7697782561430033</v>
      </c>
      <c r="J119" s="296">
        <f>IF(J$24=0,0,J$24/FBT!J$5*1000)</f>
        <v>6.6915540896803627</v>
      </c>
      <c r="K119" s="296">
        <f>IF(K$24=0,0,K$24/FBT!K$5*1000)</f>
        <v>6.5741303868492329</v>
      </c>
      <c r="L119" s="296">
        <f>IF(L$24=0,0,L$24/FBT!L$5*1000)</f>
        <v>6.4725524798260254</v>
      </c>
      <c r="M119" s="296">
        <f>IF(M$24=0,0,M$24/FBT!M$5*1000)</f>
        <v>6.343351638528544</v>
      </c>
      <c r="N119" s="296">
        <f>IF(N$24=0,0,N$24/FBT!N$5*1000)</f>
        <v>6.1901260782465641</v>
      </c>
      <c r="O119" s="296">
        <f>IF(O$24=0,0,O$24/FBT!O$5*1000)</f>
        <v>5.9926655046561992</v>
      </c>
      <c r="P119" s="296">
        <f>IF(P$24=0,0,P$24/FBT!P$5*1000)</f>
        <v>5.8639154930297916</v>
      </c>
      <c r="Q119" s="296">
        <f>IF(Q$24=0,0,Q$24/FBT!Q$5*1000)</f>
        <v>5.7446327170466116</v>
      </c>
    </row>
    <row r="120" spans="1:17" x14ac:dyDescent="0.25">
      <c r="A120" s="127" t="s">
        <v>262</v>
      </c>
      <c r="B120" s="296">
        <f>IF(B$33=0,0,B$33/FBT!B$5*1000)</f>
        <v>77.335304787646351</v>
      </c>
      <c r="C120" s="296">
        <f>IF(C$33=0,0,C$33/FBT!C$5*1000)</f>
        <v>77.346205918070254</v>
      </c>
      <c r="D120" s="296">
        <f>IF(D$33=0,0,D$33/FBT!D$5*1000)</f>
        <v>77.220560403767294</v>
      </c>
      <c r="E120" s="296">
        <f>IF(E$33=0,0,E$33/FBT!E$5*1000)</f>
        <v>75.883323401124315</v>
      </c>
      <c r="F120" s="296">
        <f>IF(F$33=0,0,F$33/FBT!F$5*1000)</f>
        <v>74.125772678115922</v>
      </c>
      <c r="G120" s="296">
        <f>IF(G$33=0,0,G$33/FBT!G$5*1000)</f>
        <v>70.209564627805705</v>
      </c>
      <c r="H120" s="296">
        <f>IF(H$33=0,0,H$33/FBT!H$5*1000)</f>
        <v>68.372306939521877</v>
      </c>
      <c r="I120" s="296">
        <f>IF(I$33=0,0,I$33/FBT!I$5*1000)</f>
        <v>67.27728159255247</v>
      </c>
      <c r="J120" s="296">
        <f>IF(J$33=0,0,J$33/FBT!J$5*1000)</f>
        <v>65.187290113246434</v>
      </c>
      <c r="K120" s="296">
        <f>IF(K$33=0,0,K$33/FBT!K$5*1000)</f>
        <v>63.007641778024954</v>
      </c>
      <c r="L120" s="296">
        <f>IF(L$33=0,0,L$33/FBT!L$5*1000)</f>
        <v>62.601711032894592</v>
      </c>
      <c r="M120" s="296">
        <f>IF(M$33=0,0,M$33/FBT!M$5*1000)</f>
        <v>60.158124186299354</v>
      </c>
      <c r="N120" s="296">
        <f>IF(N$33=0,0,N$33/FBT!N$5*1000)</f>
        <v>59.525454630410572</v>
      </c>
      <c r="O120" s="296">
        <f>IF(O$33=0,0,O$33/FBT!O$5*1000)</f>
        <v>57.577459996846642</v>
      </c>
      <c r="P120" s="296">
        <f>IF(P$33=0,0,P$33/FBT!P$5*1000)</f>
        <v>55.981711783691694</v>
      </c>
      <c r="Q120" s="296">
        <f>IF(Q$33=0,0,Q$33/FBT!Q$5*1000)</f>
        <v>54.952451547267508</v>
      </c>
    </row>
    <row r="121" spans="1:17" x14ac:dyDescent="0.25">
      <c r="A121" s="127" t="s">
        <v>261</v>
      </c>
      <c r="B121" s="296">
        <f>IF(B$44=0,0,B$44/FBT!B$5*1000)</f>
        <v>13.393946547188872</v>
      </c>
      <c r="C121" s="296">
        <f>IF(C$44=0,0,C$44/FBT!C$5*1000)</f>
        <v>13.374383346998924</v>
      </c>
      <c r="D121" s="296">
        <f>IF(D$44=0,0,D$44/FBT!D$5*1000)</f>
        <v>13.343370226804209</v>
      </c>
      <c r="E121" s="296">
        <f>IF(E$44=0,0,E$44/FBT!E$5*1000)</f>
        <v>13.262779581120816</v>
      </c>
      <c r="F121" s="296">
        <f>IF(F$44=0,0,F$44/FBT!F$5*1000)</f>
        <v>13.14988535914029</v>
      </c>
      <c r="G121" s="296">
        <f>IF(G$44=0,0,G$44/FBT!G$5*1000)</f>
        <v>13.003915286779598</v>
      </c>
      <c r="H121" s="296">
        <f>IF(H$44=0,0,H$44/FBT!H$5*1000)</f>
        <v>12.899873349862625</v>
      </c>
      <c r="I121" s="296">
        <f>IF(I$44=0,0,I$44/FBT!I$5*1000)</f>
        <v>12.771123563234161</v>
      </c>
      <c r="J121" s="296">
        <f>IF(J$44=0,0,J$44/FBT!J$5*1000)</f>
        <v>12.618831163750716</v>
      </c>
      <c r="K121" s="296">
        <f>IF(K$44=0,0,K$44/FBT!K$5*1000)</f>
        <v>12.398199313762015</v>
      </c>
      <c r="L121" s="296">
        <f>IF(L$44=0,0,L$44/FBT!L$5*1000)</f>
        <v>12.21445806972506</v>
      </c>
      <c r="M121" s="296">
        <f>IF(M$44=0,0,M$44/FBT!M$5*1000)</f>
        <v>11.96512318256795</v>
      </c>
      <c r="N121" s="296">
        <f>IF(N$44=0,0,N$44/FBT!N$5*1000)</f>
        <v>11.685120101699127</v>
      </c>
      <c r="O121" s="296">
        <f>IF(O$44=0,0,O$44/FBT!O$5*1000)</f>
        <v>11.322104334685337</v>
      </c>
      <c r="P121" s="296">
        <f>IF(P$44=0,0,P$44/FBT!P$5*1000)</f>
        <v>11.071605276796857</v>
      </c>
      <c r="Q121" s="296">
        <f>IF(Q$44=0,0,Q$44/FBT!Q$5*1000)</f>
        <v>10.847193969748737</v>
      </c>
    </row>
    <row r="122" spans="1:17" x14ac:dyDescent="0.25">
      <c r="A122" s="127" t="s">
        <v>260</v>
      </c>
      <c r="B122" s="296">
        <f>IF(B$65=0,0,B$65/FBT!B$5*1000)</f>
        <v>12.11652968756691</v>
      </c>
      <c r="C122" s="296">
        <f>IF(C$65=0,0,C$65/FBT!C$5*1000)</f>
        <v>12.099409917744071</v>
      </c>
      <c r="D122" s="296">
        <f>IF(D$65=0,0,D$65/FBT!D$5*1000)</f>
        <v>12.071362587436409</v>
      </c>
      <c r="E122" s="296">
        <f>IF(E$65=0,0,E$65/FBT!E$5*1000)</f>
        <v>11.997881230105982</v>
      </c>
      <c r="F122" s="296">
        <f>IF(F$65=0,0,F$65/FBT!F$5*1000)</f>
        <v>11.8963284681278</v>
      </c>
      <c r="G122" s="296">
        <f>IF(G$65=0,0,G$65/FBT!G$5*1000)</f>
        <v>11.763879434877284</v>
      </c>
      <c r="H122" s="296">
        <f>IF(H$65=0,0,H$65/FBT!H$5*1000)</f>
        <v>11.669117215975447</v>
      </c>
      <c r="I122" s="296">
        <f>IF(I$65=0,0,I$65/FBT!I$5*1000)</f>
        <v>11.553012851754188</v>
      </c>
      <c r="J122" s="296">
        <f>IF(J$65=0,0,J$65/FBT!J$5*1000)</f>
        <v>11.41479099783084</v>
      </c>
      <c r="K122" s="296">
        <f>IF(K$65=0,0,K$65/FBT!K$5*1000)</f>
        <v>11.215265796769055</v>
      </c>
      <c r="L122" s="296">
        <f>IF(L$65=0,0,L$65/FBT!L$5*1000)</f>
        <v>11.04981799285418</v>
      </c>
      <c r="M122" s="296">
        <f>IF(M$65=0,0,M$65/FBT!M$5*1000)</f>
        <v>10.823877875055279</v>
      </c>
      <c r="N122" s="296">
        <f>IF(N$65=0,0,N$65/FBT!N$5*1000)</f>
        <v>10.571376434307314</v>
      </c>
      <c r="O122" s="296">
        <f>IF(O$65=0,0,O$65/FBT!O$5*1000)</f>
        <v>10.243845989267397</v>
      </c>
      <c r="P122" s="296">
        <f>IF(P$65=0,0,P$65/FBT!P$5*1000)</f>
        <v>10.016645897470861</v>
      </c>
      <c r="Q122" s="296">
        <f>IF(Q$65=0,0,Q$65/FBT!Q$5*1000)</f>
        <v>9.813720183460914</v>
      </c>
    </row>
    <row r="123" spans="1:17" x14ac:dyDescent="0.25">
      <c r="A123" s="72" t="s">
        <v>259</v>
      </c>
      <c r="B123" s="295">
        <f>IF(B$79=0,0,B$79/FBT!B$5*1000)</f>
        <v>7.5230503700028848</v>
      </c>
      <c r="C123" s="295">
        <f>IF(C$79=0,0,C$79/FBT!C$5*1000)</f>
        <v>7.3692389757314789</v>
      </c>
      <c r="D123" s="295">
        <f>IF(D$79=0,0,D$79/FBT!D$5*1000)</f>
        <v>7.3805519782993816</v>
      </c>
      <c r="E123" s="295">
        <f>IF(E$79=0,0,E$79/FBT!E$5*1000)</f>
        <v>8.1168630360465013</v>
      </c>
      <c r="F123" s="295">
        <f>IF(F$79=0,0,F$79/FBT!F$5*1000)</f>
        <v>9.0948596564813062</v>
      </c>
      <c r="G123" s="295">
        <f>IF(G$79=0,0,G$79/FBT!G$5*1000)</f>
        <v>12.185282445102468</v>
      </c>
      <c r="H123" s="295">
        <f>IF(H$79=0,0,H$79/FBT!H$5*1000)</f>
        <v>13.407623950663522</v>
      </c>
      <c r="I123" s="295">
        <f>IF(I$79=0,0,I$79/FBT!I$5*1000)</f>
        <v>13.65598874371307</v>
      </c>
      <c r="J123" s="295">
        <f>IF(J$79=0,0,J$79/FBT!J$5*1000)</f>
        <v>14.812547805981586</v>
      </c>
      <c r="K123" s="295">
        <f>IF(K$79=0,0,K$79/FBT!K$5*1000)</f>
        <v>15.566099653182533</v>
      </c>
      <c r="L123" s="295">
        <f>IF(L$79=0,0,L$79/FBT!L$5*1000)</f>
        <v>14.736039631786648</v>
      </c>
      <c r="M123" s="295">
        <f>IF(M$79=0,0,M$79/FBT!M$5*1000)</f>
        <v>15.704019886729609</v>
      </c>
      <c r="N123" s="295">
        <f>IF(N$79=0,0,N$79/FBT!N$5*1000)</f>
        <v>14.464755960867926</v>
      </c>
      <c r="O123" s="295">
        <f>IF(O$79=0,0,O$79/FBT!O$5*1000)</f>
        <v>13.997797387521102</v>
      </c>
      <c r="P123" s="295">
        <f>IF(P$79=0,0,P$79/FBT!P$5*1000)</f>
        <v>14.093819038254834</v>
      </c>
      <c r="Q123" s="295">
        <f>IF(Q$79=0,0,Q$79/FBT!Q$5*1000)</f>
        <v>13.690831187608541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92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11769.469048753044</v>
      </c>
      <c r="C5" s="96">
        <v>12073.748018779468</v>
      </c>
      <c r="D5" s="96">
        <v>12477.441189290952</v>
      </c>
      <c r="E5" s="96">
        <v>12633.742814905661</v>
      </c>
      <c r="F5" s="96">
        <v>12669.745793968168</v>
      </c>
      <c r="G5" s="96">
        <v>12166.878694371964</v>
      </c>
      <c r="H5" s="96">
        <v>11726.683844196676</v>
      </c>
      <c r="I5" s="96">
        <v>11916.270256950433</v>
      </c>
      <c r="J5" s="96">
        <v>11767.746839337036</v>
      </c>
      <c r="K5" s="96">
        <v>11357.57747349961</v>
      </c>
      <c r="L5" s="96">
        <v>11924.91231037899</v>
      </c>
      <c r="M5" s="96">
        <v>11872.570565420188</v>
      </c>
      <c r="N5" s="96">
        <v>12344.619107458253</v>
      </c>
      <c r="O5" s="96">
        <v>12819.52093473843</v>
      </c>
      <c r="P5" s="96">
        <v>13234.599662067658</v>
      </c>
      <c r="Q5" s="96">
        <v>13750.791676797688</v>
      </c>
    </row>
    <row r="6" spans="1:17" x14ac:dyDescent="0.25">
      <c r="A6" s="132" t="s">
        <v>84</v>
      </c>
      <c r="B6" s="160">
        <v>190.45819206211141</v>
      </c>
      <c r="C6" s="160">
        <v>195.40579887156051</v>
      </c>
      <c r="D6" s="160">
        <v>201.86607540396415</v>
      </c>
      <c r="E6" s="160">
        <v>203.65567908736912</v>
      </c>
      <c r="F6" s="160">
        <v>203.70656590885665</v>
      </c>
      <c r="G6" s="160">
        <v>194.83361896312354</v>
      </c>
      <c r="H6" s="160">
        <v>187.32533815356663</v>
      </c>
      <c r="I6" s="160">
        <v>189.83774510747031</v>
      </c>
      <c r="J6" s="160">
        <v>187.10403810684235</v>
      </c>
      <c r="K6" s="160">
        <v>179.79187268019024</v>
      </c>
      <c r="L6" s="160">
        <v>188.59586911699583</v>
      </c>
      <c r="M6" s="160">
        <v>187.12232063653263</v>
      </c>
      <c r="N6" s="160">
        <v>194.59661988688433</v>
      </c>
      <c r="O6" s="160">
        <v>201.53670077420853</v>
      </c>
      <c r="P6" s="160">
        <v>207.85708440956802</v>
      </c>
      <c r="Q6" s="160">
        <v>216.20182378249075</v>
      </c>
    </row>
    <row r="7" spans="1:17" x14ac:dyDescent="0.25">
      <c r="A7" s="76" t="s">
        <v>83</v>
      </c>
      <c r="B7" s="159">
        <v>49.565067030241515</v>
      </c>
      <c r="C7" s="159">
        <v>50.950181701233561</v>
      </c>
      <c r="D7" s="159">
        <v>52.746149666887803</v>
      </c>
      <c r="E7" s="159">
        <v>53.227852760093867</v>
      </c>
      <c r="F7" s="159">
        <v>53.102461261160691</v>
      </c>
      <c r="G7" s="159">
        <v>50.41914789303312</v>
      </c>
      <c r="H7" s="159">
        <v>48.57708615999276</v>
      </c>
      <c r="I7" s="159">
        <v>49.136283011537842</v>
      </c>
      <c r="J7" s="159">
        <v>48.459223504611501</v>
      </c>
      <c r="K7" s="159">
        <v>46.74828027262452</v>
      </c>
      <c r="L7" s="159">
        <v>49.099499981923884</v>
      </c>
      <c r="M7" s="159">
        <v>48.483489100570395</v>
      </c>
      <c r="N7" s="159">
        <v>50.563037747217521</v>
      </c>
      <c r="O7" s="159">
        <v>52.604500224804745</v>
      </c>
      <c r="P7" s="159">
        <v>54.180995623492592</v>
      </c>
      <c r="Q7" s="159">
        <v>56.485459797663289</v>
      </c>
    </row>
    <row r="8" spans="1:17" x14ac:dyDescent="0.25">
      <c r="A8" s="76" t="s">
        <v>82</v>
      </c>
      <c r="B8" s="159">
        <v>620.15874580269622</v>
      </c>
      <c r="C8" s="159">
        <v>637.47900722077338</v>
      </c>
      <c r="D8" s="159">
        <v>659.55317156456215</v>
      </c>
      <c r="E8" s="159">
        <v>665.5588277797965</v>
      </c>
      <c r="F8" s="159">
        <v>664.58038736381707</v>
      </c>
      <c r="G8" s="159">
        <v>631.48099597570592</v>
      </c>
      <c r="H8" s="159">
        <v>607.45268312814881</v>
      </c>
      <c r="I8" s="159">
        <v>615.14982998297285</v>
      </c>
      <c r="J8" s="159">
        <v>606.59451674375646</v>
      </c>
      <c r="K8" s="159">
        <v>584.60253246374725</v>
      </c>
      <c r="L8" s="159">
        <v>613.98731171917302</v>
      </c>
      <c r="M8" s="159">
        <v>606.35752038675707</v>
      </c>
      <c r="N8" s="159">
        <v>632.45472574880512</v>
      </c>
      <c r="O8" s="159">
        <v>658.36092791706426</v>
      </c>
      <c r="P8" s="159">
        <v>678.07969288159984</v>
      </c>
      <c r="Q8" s="159">
        <v>706.1278452787576</v>
      </c>
    </row>
    <row r="9" spans="1:17" x14ac:dyDescent="0.25">
      <c r="A9" s="76" t="s">
        <v>81</v>
      </c>
      <c r="B9" s="159">
        <v>337.90116799946395</v>
      </c>
      <c r="C9" s="159">
        <v>347.2041620640768</v>
      </c>
      <c r="D9" s="159">
        <v>359.01841415753188</v>
      </c>
      <c r="E9" s="159">
        <v>362.49498694034509</v>
      </c>
      <c r="F9" s="159">
        <v>362.01105691187195</v>
      </c>
      <c r="G9" s="159">
        <v>344.27596998249192</v>
      </c>
      <c r="H9" s="159">
        <v>331.29927934935341</v>
      </c>
      <c r="I9" s="159">
        <v>335.5663389327778</v>
      </c>
      <c r="J9" s="159">
        <v>330.8059605119318</v>
      </c>
      <c r="K9" s="159">
        <v>318.74130586118144</v>
      </c>
      <c r="L9" s="159">
        <v>334.6899303319384</v>
      </c>
      <c r="M9" s="159">
        <v>330.72911533060932</v>
      </c>
      <c r="N9" s="159">
        <v>344.81048563786555</v>
      </c>
      <c r="O9" s="159">
        <v>358.75085440355116</v>
      </c>
      <c r="P9" s="159">
        <v>369.44191294038995</v>
      </c>
      <c r="Q9" s="159">
        <v>384.37510412240204</v>
      </c>
    </row>
    <row r="10" spans="1:17" x14ac:dyDescent="0.25">
      <c r="A10" s="129" t="s">
        <v>80</v>
      </c>
      <c r="B10" s="158">
        <v>385.73104444250629</v>
      </c>
      <c r="C10" s="158">
        <v>394.67233972159499</v>
      </c>
      <c r="D10" s="158">
        <v>407.96653130309801</v>
      </c>
      <c r="E10" s="158">
        <v>413.40200440680201</v>
      </c>
      <c r="F10" s="158">
        <v>411.6186202240238</v>
      </c>
      <c r="G10" s="158">
        <v>392.68456941487108</v>
      </c>
      <c r="H10" s="158">
        <v>377.20205120542903</v>
      </c>
      <c r="I10" s="158">
        <v>382.70608858554192</v>
      </c>
      <c r="J10" s="158">
        <v>378.57776993134348</v>
      </c>
      <c r="K10" s="158">
        <v>364.51668260848874</v>
      </c>
      <c r="L10" s="158">
        <v>382.2682926568902</v>
      </c>
      <c r="M10" s="158">
        <v>380.49709605376057</v>
      </c>
      <c r="N10" s="158">
        <v>396.32491573946294</v>
      </c>
      <c r="O10" s="158">
        <v>412.92890107595809</v>
      </c>
      <c r="P10" s="158">
        <v>426.30796971925952</v>
      </c>
      <c r="Q10" s="158">
        <v>442.21448262945972</v>
      </c>
    </row>
    <row r="11" spans="1:17" x14ac:dyDescent="0.25">
      <c r="A11" s="92" t="s">
        <v>126</v>
      </c>
      <c r="B11" s="91">
        <v>50.265503731535397</v>
      </c>
      <c r="C11" s="91">
        <v>54.347203478074007</v>
      </c>
      <c r="D11" s="91">
        <v>55.123025011557914</v>
      </c>
      <c r="E11" s="91">
        <v>52.277522030830113</v>
      </c>
      <c r="F11" s="91">
        <v>57.0179102234802</v>
      </c>
      <c r="G11" s="91">
        <v>56.731086238880451</v>
      </c>
      <c r="H11" s="91">
        <v>54.182337487121622</v>
      </c>
      <c r="I11" s="91">
        <v>53.961931435295391</v>
      </c>
      <c r="J11" s="91">
        <v>49.515763956643141</v>
      </c>
      <c r="K11" s="91">
        <v>45.001801507278827</v>
      </c>
      <c r="L11" s="91">
        <v>47.487603625985237</v>
      </c>
      <c r="M11" s="91">
        <v>44.784527931753793</v>
      </c>
      <c r="N11" s="91">
        <v>43.751813389256967</v>
      </c>
      <c r="O11" s="91">
        <v>40.7964882691452</v>
      </c>
      <c r="P11" s="91">
        <v>42.237906045454814</v>
      </c>
      <c r="Q11" s="91">
        <v>46.186450263907041</v>
      </c>
    </row>
    <row r="12" spans="1:17" x14ac:dyDescent="0.25">
      <c r="A12" s="92" t="s">
        <v>27</v>
      </c>
      <c r="B12" s="91">
        <v>103.49449691783924</v>
      </c>
      <c r="C12" s="91">
        <v>106.16338290389626</v>
      </c>
      <c r="D12" s="91">
        <v>109.25759366804952</v>
      </c>
      <c r="E12" s="91">
        <v>108.83141440296842</v>
      </c>
      <c r="F12" s="91">
        <v>108.92230671343279</v>
      </c>
      <c r="G12" s="91">
        <v>104.19260355480945</v>
      </c>
      <c r="H12" s="91">
        <v>101.60731756335201</v>
      </c>
      <c r="I12" s="91">
        <v>102.97009424766922</v>
      </c>
      <c r="J12" s="91">
        <v>101.45770846189437</v>
      </c>
      <c r="K12" s="91">
        <v>97.427298417653347</v>
      </c>
      <c r="L12" s="91">
        <v>101.89892116576098</v>
      </c>
      <c r="M12" s="91">
        <v>99.639672222499868</v>
      </c>
      <c r="N12" s="91">
        <v>105.17067217078568</v>
      </c>
      <c r="O12" s="91">
        <v>106.81334966469764</v>
      </c>
      <c r="P12" s="91">
        <v>108.43981884121996</v>
      </c>
      <c r="Q12" s="91">
        <v>113.05405175109239</v>
      </c>
    </row>
    <row r="13" spans="1:17" x14ac:dyDescent="0.25">
      <c r="A13" s="92" t="s">
        <v>127</v>
      </c>
      <c r="B13" s="91">
        <v>3.2451936704636954E-2</v>
      </c>
      <c r="C13" s="91">
        <v>6.8124784205014222E-2</v>
      </c>
      <c r="D13" s="91">
        <v>9.1165225167969183E-2</v>
      </c>
      <c r="E13" s="91">
        <v>0.17333078911624594</v>
      </c>
      <c r="F13" s="91">
        <v>0.23972134730849812</v>
      </c>
      <c r="G13" s="91">
        <v>0.28145613883967213</v>
      </c>
      <c r="H13" s="91">
        <v>0.27729044580526047</v>
      </c>
      <c r="I13" s="91">
        <v>0.38083420841497412</v>
      </c>
      <c r="J13" s="91">
        <v>0.45026079338611419</v>
      </c>
      <c r="K13" s="91">
        <v>0.43776521857253575</v>
      </c>
      <c r="L13" s="91">
        <v>0.5572500994460825</v>
      </c>
      <c r="M13" s="91">
        <v>0.55725166416810323</v>
      </c>
      <c r="N13" s="91">
        <v>0.64708424567598577</v>
      </c>
      <c r="O13" s="91">
        <v>1.0241941129450951</v>
      </c>
      <c r="P13" s="91">
        <v>1.728335037728594</v>
      </c>
      <c r="Q13" s="91">
        <v>1.2316828188031432</v>
      </c>
    </row>
    <row r="14" spans="1:17" x14ac:dyDescent="0.25">
      <c r="A14" s="92" t="s">
        <v>22</v>
      </c>
      <c r="B14" s="157">
        <v>231.93859185642702</v>
      </c>
      <c r="C14" s="157">
        <v>234.09362855541974</v>
      </c>
      <c r="D14" s="157">
        <v>243.49474739832252</v>
      </c>
      <c r="E14" s="157">
        <v>252.11973718388722</v>
      </c>
      <c r="F14" s="157">
        <v>245.43868193980239</v>
      </c>
      <c r="G14" s="157">
        <v>231.47942348234153</v>
      </c>
      <c r="H14" s="157">
        <v>221.13510570915011</v>
      </c>
      <c r="I14" s="157">
        <v>225.39322869416242</v>
      </c>
      <c r="J14" s="157">
        <v>227.15403671941985</v>
      </c>
      <c r="K14" s="157">
        <v>221.6498174649841</v>
      </c>
      <c r="L14" s="157">
        <v>232.32451776569803</v>
      </c>
      <c r="M14" s="157">
        <v>235.51564423533875</v>
      </c>
      <c r="N14" s="157">
        <v>246.75534593374434</v>
      </c>
      <c r="O14" s="157">
        <v>264.29486902917012</v>
      </c>
      <c r="P14" s="157">
        <v>273.90190979485607</v>
      </c>
      <c r="Q14" s="157">
        <v>281.74229779565712</v>
      </c>
    </row>
    <row r="15" spans="1:17" x14ac:dyDescent="0.25">
      <c r="A15" s="156" t="s">
        <v>264</v>
      </c>
      <c r="B15" s="204">
        <v>932.68549912057108</v>
      </c>
      <c r="C15" s="204">
        <v>951.47686768279527</v>
      </c>
      <c r="D15" s="204">
        <v>972.32613782399608</v>
      </c>
      <c r="E15" s="204">
        <v>999.84622501555293</v>
      </c>
      <c r="F15" s="204">
        <v>1003.3854924836579</v>
      </c>
      <c r="G15" s="204">
        <v>959.84287062150293</v>
      </c>
      <c r="H15" s="204">
        <v>924.14145209021012</v>
      </c>
      <c r="I15" s="204">
        <v>937.10060705403373</v>
      </c>
      <c r="J15" s="204">
        <v>924.06856907028623</v>
      </c>
      <c r="K15" s="204">
        <v>890.08861368077419</v>
      </c>
      <c r="L15" s="204">
        <v>933.48670450896759</v>
      </c>
      <c r="M15" s="204">
        <v>926.52838887057942</v>
      </c>
      <c r="N15" s="204">
        <v>964.36025171943072</v>
      </c>
      <c r="O15" s="204">
        <v>998.6881838191041</v>
      </c>
      <c r="P15" s="204">
        <v>1029.3607182591697</v>
      </c>
      <c r="Q15" s="204">
        <v>1070.2227861668953</v>
      </c>
    </row>
    <row r="16" spans="1:17" x14ac:dyDescent="0.25">
      <c r="A16" s="152" t="s">
        <v>278</v>
      </c>
      <c r="B16" s="264">
        <v>331.06418600587261</v>
      </c>
      <c r="C16" s="264">
        <v>336.0030215581553</v>
      </c>
      <c r="D16" s="264">
        <v>346.49284260459945</v>
      </c>
      <c r="E16" s="264">
        <v>353.33811788099661</v>
      </c>
      <c r="F16" s="264">
        <v>356.46920198112002</v>
      </c>
      <c r="G16" s="264">
        <v>345.9162032866335</v>
      </c>
      <c r="H16" s="264">
        <v>333.00884941877979</v>
      </c>
      <c r="I16" s="264">
        <v>337.14673998998194</v>
      </c>
      <c r="J16" s="264">
        <v>332.48802683478868</v>
      </c>
      <c r="K16" s="264">
        <v>317.91489887542593</v>
      </c>
      <c r="L16" s="264">
        <v>333.87605100186573</v>
      </c>
      <c r="M16" s="264">
        <v>334.5386847422069</v>
      </c>
      <c r="N16" s="264">
        <v>345.84006784387213</v>
      </c>
      <c r="O16" s="264">
        <v>355.47304369410642</v>
      </c>
      <c r="P16" s="264">
        <v>366.89560059420677</v>
      </c>
      <c r="Q16" s="264">
        <v>381.70707023507413</v>
      </c>
    </row>
    <row r="17" spans="1:17" x14ac:dyDescent="0.25">
      <c r="A17" s="154" t="s">
        <v>34</v>
      </c>
      <c r="B17" s="83">
        <v>2.2862799132334932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0.16594443606638573</v>
      </c>
      <c r="L17" s="83">
        <v>6.6740526396338401E-2</v>
      </c>
      <c r="M17" s="83">
        <v>0</v>
      </c>
      <c r="N17" s="83">
        <v>0</v>
      </c>
      <c r="O17" s="83">
        <v>0</v>
      </c>
      <c r="P17" s="83">
        <v>0.12093491523573469</v>
      </c>
      <c r="Q17" s="83">
        <v>0</v>
      </c>
    </row>
    <row r="18" spans="1:17" x14ac:dyDescent="0.25">
      <c r="A18" s="154" t="s">
        <v>31</v>
      </c>
      <c r="B18" s="83">
        <v>45.736606217474169</v>
      </c>
      <c r="C18" s="83">
        <v>48.416564729266959</v>
      </c>
      <c r="D18" s="83">
        <v>49.695303696173156</v>
      </c>
      <c r="E18" s="83">
        <v>43.913888569824032</v>
      </c>
      <c r="F18" s="83">
        <v>41.000139142774593</v>
      </c>
      <c r="G18" s="83">
        <v>38.109376600999099</v>
      </c>
      <c r="H18" s="83">
        <v>39.738050700547085</v>
      </c>
      <c r="I18" s="83">
        <v>43.721234614410804</v>
      </c>
      <c r="J18" s="83">
        <v>35.281847637000126</v>
      </c>
      <c r="K18" s="83">
        <v>33.417738550639605</v>
      </c>
      <c r="L18" s="83">
        <v>37.963761458240683</v>
      </c>
      <c r="M18" s="83">
        <v>36.273972539496391</v>
      </c>
      <c r="N18" s="83">
        <v>36.666025145800795</v>
      </c>
      <c r="O18" s="83">
        <v>42.405764363581355</v>
      </c>
      <c r="P18" s="83">
        <v>44.648347152643012</v>
      </c>
      <c r="Q18" s="83">
        <v>45.838747791846316</v>
      </c>
    </row>
    <row r="19" spans="1:17" x14ac:dyDescent="0.25">
      <c r="A19" s="154" t="s">
        <v>126</v>
      </c>
      <c r="B19" s="83">
        <v>44.910864872927661</v>
      </c>
      <c r="C19" s="83">
        <v>42.662182726734784</v>
      </c>
      <c r="D19" s="83">
        <v>40.499462993674356</v>
      </c>
      <c r="E19" s="83">
        <v>35.714009736932503</v>
      </c>
      <c r="F19" s="83">
        <v>35.638357799257847</v>
      </c>
      <c r="G19" s="83">
        <v>33.689659338950591</v>
      </c>
      <c r="H19" s="83">
        <v>29.14779260515953</v>
      </c>
      <c r="I19" s="83">
        <v>30.896048298190184</v>
      </c>
      <c r="J19" s="83">
        <v>30.164955174771748</v>
      </c>
      <c r="K19" s="83">
        <v>22.786945100760377</v>
      </c>
      <c r="L19" s="83">
        <v>20.018189592277725</v>
      </c>
      <c r="M19" s="83">
        <v>15.838682397001717</v>
      </c>
      <c r="N19" s="83">
        <v>13.55433983365115</v>
      </c>
      <c r="O19" s="83">
        <v>12.320936115002485</v>
      </c>
      <c r="P19" s="83">
        <v>11.120361813055249</v>
      </c>
      <c r="Q19" s="83">
        <v>10.986378316344505</v>
      </c>
    </row>
    <row r="20" spans="1:17" x14ac:dyDescent="0.25">
      <c r="A20" s="154" t="s">
        <v>30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8.5467761589056251E-2</v>
      </c>
      <c r="L20" s="83">
        <v>4.2046833602699995E-3</v>
      </c>
      <c r="M20" s="83">
        <v>0</v>
      </c>
      <c r="N20" s="83">
        <v>0</v>
      </c>
      <c r="O20" s="83">
        <v>0</v>
      </c>
      <c r="P20" s="83">
        <v>5.8619974929640516E-2</v>
      </c>
      <c r="Q20" s="83">
        <v>0</v>
      </c>
    </row>
    <row r="21" spans="1:17" x14ac:dyDescent="0.25">
      <c r="A21" s="154" t="s">
        <v>27</v>
      </c>
      <c r="B21" s="83">
        <v>238.13043500223722</v>
      </c>
      <c r="C21" s="83">
        <v>244.92427410215353</v>
      </c>
      <c r="D21" s="83">
        <v>256.29807591475196</v>
      </c>
      <c r="E21" s="83">
        <v>273.71021957424</v>
      </c>
      <c r="F21" s="83">
        <v>279.8307050390876</v>
      </c>
      <c r="G21" s="83">
        <v>274.11716734668391</v>
      </c>
      <c r="H21" s="83">
        <v>264.12300611307313</v>
      </c>
      <c r="I21" s="83">
        <v>262.52945707738115</v>
      </c>
      <c r="J21" s="83">
        <v>267.04122402301687</v>
      </c>
      <c r="K21" s="83">
        <v>261.45880302637067</v>
      </c>
      <c r="L21" s="83">
        <v>275.82315474159071</v>
      </c>
      <c r="M21" s="83">
        <v>282.42602980570894</v>
      </c>
      <c r="N21" s="83">
        <v>295.61970286442016</v>
      </c>
      <c r="O21" s="83">
        <v>300.74634321552259</v>
      </c>
      <c r="P21" s="83">
        <v>310.94733673834315</v>
      </c>
      <c r="Q21" s="83">
        <v>324.8819441268833</v>
      </c>
    </row>
    <row r="22" spans="1:17" x14ac:dyDescent="0.25">
      <c r="A22" s="152" t="s">
        <v>277</v>
      </c>
      <c r="B22" s="264">
        <v>600.41145898617049</v>
      </c>
      <c r="C22" s="264">
        <v>614.22708423521476</v>
      </c>
      <c r="D22" s="264">
        <v>624.57684213793732</v>
      </c>
      <c r="E22" s="264">
        <v>645.1778468455899</v>
      </c>
      <c r="F22" s="264">
        <v>645.58100279410849</v>
      </c>
      <c r="G22" s="264">
        <v>612.66540110065876</v>
      </c>
      <c r="H22" s="264">
        <v>589.964665293488</v>
      </c>
      <c r="I22" s="264">
        <v>598.76661415749959</v>
      </c>
      <c r="J22" s="264">
        <v>590.41889754023873</v>
      </c>
      <c r="K22" s="264">
        <v>571.03519553548381</v>
      </c>
      <c r="L22" s="264">
        <v>598.40617448874343</v>
      </c>
      <c r="M22" s="264">
        <v>590.84846456978858</v>
      </c>
      <c r="N22" s="264">
        <v>617.29133601067451</v>
      </c>
      <c r="O22" s="264">
        <v>641.92628258162802</v>
      </c>
      <c r="P22" s="264">
        <v>661.13472245445041</v>
      </c>
      <c r="Q22" s="264">
        <v>687.14639223489974</v>
      </c>
    </row>
    <row r="23" spans="1:17" x14ac:dyDescent="0.25">
      <c r="A23" s="152" t="s">
        <v>276</v>
      </c>
      <c r="B23" s="264">
        <v>1.2098541285281863</v>
      </c>
      <c r="C23" s="264">
        <v>1.2467618894251928</v>
      </c>
      <c r="D23" s="264">
        <v>1.2564530814591219</v>
      </c>
      <c r="E23" s="264">
        <v>1.3302602889663633</v>
      </c>
      <c r="F23" s="264">
        <v>1.335287708429322</v>
      </c>
      <c r="G23" s="264">
        <v>1.2612662342107841</v>
      </c>
      <c r="H23" s="264">
        <v>1.1679373779424085</v>
      </c>
      <c r="I23" s="264">
        <v>1.1872529065523754</v>
      </c>
      <c r="J23" s="264">
        <v>1.1616446952587394</v>
      </c>
      <c r="K23" s="264">
        <v>1.1385192698642974</v>
      </c>
      <c r="L23" s="264">
        <v>1.2044790183584295</v>
      </c>
      <c r="M23" s="264">
        <v>1.14123955858353</v>
      </c>
      <c r="N23" s="264">
        <v>1.2288478648843135</v>
      </c>
      <c r="O23" s="264">
        <v>1.2888575433693048</v>
      </c>
      <c r="P23" s="264">
        <v>1.3303952105123025</v>
      </c>
      <c r="Q23" s="264">
        <v>1.3693236969213782</v>
      </c>
    </row>
    <row r="24" spans="1:17" x14ac:dyDescent="0.25">
      <c r="A24" s="156" t="s">
        <v>263</v>
      </c>
      <c r="B24" s="204">
        <v>395.55808953141121</v>
      </c>
      <c r="C24" s="204">
        <v>406.80520465691905</v>
      </c>
      <c r="D24" s="204">
        <v>420.38186538114405</v>
      </c>
      <c r="E24" s="204">
        <v>424.63562149281955</v>
      </c>
      <c r="F24" s="204">
        <v>425.48657241456766</v>
      </c>
      <c r="G24" s="204">
        <v>407.58430859631642</v>
      </c>
      <c r="H24" s="204">
        <v>392.62607013588354</v>
      </c>
      <c r="I24" s="204">
        <v>397.70236303151415</v>
      </c>
      <c r="J24" s="204">
        <v>391.77661494508374</v>
      </c>
      <c r="K24" s="204">
        <v>376.9847914967329</v>
      </c>
      <c r="L24" s="204">
        <v>395.44773634486438</v>
      </c>
      <c r="M24" s="204">
        <v>392.32708550372359</v>
      </c>
      <c r="N24" s="204">
        <v>408.32922208010706</v>
      </c>
      <c r="O24" s="204">
        <v>421.63451462997705</v>
      </c>
      <c r="P24" s="204">
        <v>434.51638857093849</v>
      </c>
      <c r="Q24" s="204">
        <v>452.20123966362581</v>
      </c>
    </row>
    <row r="25" spans="1:17" x14ac:dyDescent="0.25">
      <c r="A25" s="152" t="s">
        <v>275</v>
      </c>
      <c r="B25" s="264">
        <v>269.35312198829314</v>
      </c>
      <c r="C25" s="264">
        <v>272.72913720562724</v>
      </c>
      <c r="D25" s="264">
        <v>282.42910205118511</v>
      </c>
      <c r="E25" s="264">
        <v>288.05019006603112</v>
      </c>
      <c r="F25" s="264">
        <v>286.1828395822173</v>
      </c>
      <c r="G25" s="264">
        <v>273.50372052896284</v>
      </c>
      <c r="H25" s="264">
        <v>263.30129822845373</v>
      </c>
      <c r="I25" s="264">
        <v>267.12054079934552</v>
      </c>
      <c r="J25" s="264">
        <v>265.29207397075248</v>
      </c>
      <c r="K25" s="264">
        <v>256.36368974983088</v>
      </c>
      <c r="L25" s="264">
        <v>268.73088547110626</v>
      </c>
      <c r="M25" s="264">
        <v>269.29369713993407</v>
      </c>
      <c r="N25" s="264">
        <v>280.60898851528509</v>
      </c>
      <c r="O25" s="264">
        <v>292.8075303219984</v>
      </c>
      <c r="P25" s="264">
        <v>302.2333061942528</v>
      </c>
      <c r="Q25" s="264">
        <v>313.38085967253971</v>
      </c>
    </row>
    <row r="26" spans="1:17" x14ac:dyDescent="0.25">
      <c r="A26" s="154" t="s">
        <v>34</v>
      </c>
      <c r="B26" s="83">
        <v>1.3106420099813099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0.19407914779745844</v>
      </c>
      <c r="L26" s="83">
        <v>7.8055913133317681E-2</v>
      </c>
      <c r="M26" s="83">
        <v>0</v>
      </c>
      <c r="N26" s="83">
        <v>0</v>
      </c>
      <c r="O26" s="83">
        <v>0</v>
      </c>
      <c r="P26" s="83">
        <v>0.14143857934784776</v>
      </c>
      <c r="Q26" s="83">
        <v>0</v>
      </c>
    </row>
    <row r="27" spans="1:17" x14ac:dyDescent="0.25">
      <c r="A27" s="154" t="s">
        <v>31</v>
      </c>
      <c r="B27" s="83">
        <v>39.64148220187792</v>
      </c>
      <c r="C27" s="83">
        <v>40.726961864812225</v>
      </c>
      <c r="D27" s="83">
        <v>41.327583039203745</v>
      </c>
      <c r="E27" s="83">
        <v>37.675131211828557</v>
      </c>
      <c r="F27" s="83">
        <v>35.17042116589343</v>
      </c>
      <c r="G27" s="83">
        <v>32.1317962235889</v>
      </c>
      <c r="H27" s="83">
        <v>32.221719524703566</v>
      </c>
      <c r="I27" s="83">
        <v>35.920090630696755</v>
      </c>
      <c r="J27" s="83">
        <v>29.755330240787078</v>
      </c>
      <c r="K27" s="83">
        <v>27.574648805589185</v>
      </c>
      <c r="L27" s="83">
        <v>31.619941059885381</v>
      </c>
      <c r="M27" s="83">
        <v>31.620447975482115</v>
      </c>
      <c r="N27" s="83">
        <v>30.054084034505415</v>
      </c>
      <c r="O27" s="83">
        <v>36.106588108758032</v>
      </c>
      <c r="P27" s="83">
        <v>38.33105126097351</v>
      </c>
      <c r="Q27" s="83">
        <v>38.714023666456264</v>
      </c>
    </row>
    <row r="28" spans="1:17" x14ac:dyDescent="0.25">
      <c r="A28" s="154" t="s">
        <v>126</v>
      </c>
      <c r="B28" s="83">
        <v>31.112922317596144</v>
      </c>
      <c r="C28" s="83">
        <v>29.912747542520798</v>
      </c>
      <c r="D28" s="83">
        <v>28.011534225615744</v>
      </c>
      <c r="E28" s="83">
        <v>24.836080726414064</v>
      </c>
      <c r="F28" s="83">
        <v>25.610707339140994</v>
      </c>
      <c r="G28" s="83">
        <v>24.804493524955912</v>
      </c>
      <c r="H28" s="83">
        <v>21.156473284789296</v>
      </c>
      <c r="I28" s="83">
        <v>22.577506529416098</v>
      </c>
      <c r="J28" s="83">
        <v>22.054391584848215</v>
      </c>
      <c r="K28" s="83">
        <v>17.344521801550307</v>
      </c>
      <c r="L28" s="83">
        <v>15.225868081827054</v>
      </c>
      <c r="M28" s="83">
        <v>12.186433595600384</v>
      </c>
      <c r="N28" s="83">
        <v>10.192857074726771</v>
      </c>
      <c r="O28" s="83">
        <v>9.7439840548055869</v>
      </c>
      <c r="P28" s="83">
        <v>8.9677382771022689</v>
      </c>
      <c r="Q28" s="83">
        <v>9.0075422353223864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9.9958219308567742E-2</v>
      </c>
      <c r="L29" s="83">
        <v>4.9175578444395915E-3</v>
      </c>
      <c r="M29" s="83">
        <v>0</v>
      </c>
      <c r="N29" s="83">
        <v>0</v>
      </c>
      <c r="O29" s="83">
        <v>0</v>
      </c>
      <c r="P29" s="83">
        <v>6.855857929278053E-2</v>
      </c>
      <c r="Q29" s="83">
        <v>0</v>
      </c>
    </row>
    <row r="30" spans="1:17" x14ac:dyDescent="0.25">
      <c r="A30" s="154" t="s">
        <v>27</v>
      </c>
      <c r="B30" s="83">
        <v>197.28807545883785</v>
      </c>
      <c r="C30" s="83">
        <v>202.08942779829425</v>
      </c>
      <c r="D30" s="83">
        <v>213.08998478636562</v>
      </c>
      <c r="E30" s="83">
        <v>225.53897812778848</v>
      </c>
      <c r="F30" s="83">
        <v>225.40171107718291</v>
      </c>
      <c r="G30" s="83">
        <v>216.56743078041802</v>
      </c>
      <c r="H30" s="83">
        <v>209.92310541896083</v>
      </c>
      <c r="I30" s="83">
        <v>208.62294363923263</v>
      </c>
      <c r="J30" s="83">
        <v>213.4823521451172</v>
      </c>
      <c r="K30" s="83">
        <v>211.15048177558546</v>
      </c>
      <c r="L30" s="83">
        <v>221.80210285841605</v>
      </c>
      <c r="M30" s="83">
        <v>225.48681556885151</v>
      </c>
      <c r="N30" s="83">
        <v>240.36204740605294</v>
      </c>
      <c r="O30" s="83">
        <v>246.9569581584347</v>
      </c>
      <c r="P30" s="83">
        <v>254.72451949753636</v>
      </c>
      <c r="Q30" s="83">
        <v>265.65929377076111</v>
      </c>
    </row>
    <row r="31" spans="1:17" x14ac:dyDescent="0.25">
      <c r="A31" s="152" t="s">
        <v>274</v>
      </c>
      <c r="B31" s="264">
        <v>123.60750096241645</v>
      </c>
      <c r="C31" s="264">
        <v>131.35585969254589</v>
      </c>
      <c r="D31" s="264">
        <v>135.21141115222991</v>
      </c>
      <c r="E31" s="264">
        <v>133.68304534177099</v>
      </c>
      <c r="F31" s="264">
        <v>136.39037783214093</v>
      </c>
      <c r="G31" s="264">
        <v>131.32873446543925</v>
      </c>
      <c r="H31" s="264">
        <v>126.7765449010102</v>
      </c>
      <c r="I31" s="264">
        <v>127.99145225423609</v>
      </c>
      <c r="J31" s="264">
        <v>123.95004345740313</v>
      </c>
      <c r="K31" s="264">
        <v>118.13705970356159</v>
      </c>
      <c r="L31" s="264">
        <v>124.08889665188524</v>
      </c>
      <c r="M31" s="264">
        <v>120.5434111450619</v>
      </c>
      <c r="N31" s="264">
        <v>125.03911095052891</v>
      </c>
      <c r="O31" s="264">
        <v>126.01493148608203</v>
      </c>
      <c r="P31" s="264">
        <v>129.38040191738605</v>
      </c>
      <c r="Q31" s="264">
        <v>135.8327646523486</v>
      </c>
    </row>
    <row r="32" spans="1:17" x14ac:dyDescent="0.25">
      <c r="A32" s="152" t="s">
        <v>273</v>
      </c>
      <c r="B32" s="264">
        <v>2.5974665807016537</v>
      </c>
      <c r="C32" s="264">
        <v>2.7202077587458753</v>
      </c>
      <c r="D32" s="264">
        <v>2.7413521777289933</v>
      </c>
      <c r="E32" s="264">
        <v>2.9023860850175205</v>
      </c>
      <c r="F32" s="264">
        <v>2.9133550002094291</v>
      </c>
      <c r="G32" s="264">
        <v>2.7518536019144371</v>
      </c>
      <c r="H32" s="264">
        <v>2.5482270064197996</v>
      </c>
      <c r="I32" s="264">
        <v>2.5903699779324554</v>
      </c>
      <c r="J32" s="264">
        <v>2.5344975169281589</v>
      </c>
      <c r="K32" s="264">
        <v>2.4840420433402857</v>
      </c>
      <c r="L32" s="264">
        <v>2.6279542218729381</v>
      </c>
      <c r="M32" s="264">
        <v>2.4899772187277018</v>
      </c>
      <c r="N32" s="264">
        <v>2.6811226142930478</v>
      </c>
      <c r="O32" s="264">
        <v>2.8120528218966658</v>
      </c>
      <c r="P32" s="264">
        <v>2.9026804592995687</v>
      </c>
      <c r="Q32" s="264">
        <v>2.9876153387375526</v>
      </c>
    </row>
    <row r="33" spans="1:17" x14ac:dyDescent="0.25">
      <c r="A33" s="156" t="s">
        <v>262</v>
      </c>
      <c r="B33" s="204">
        <v>5900.395979947928</v>
      </c>
      <c r="C33" s="204">
        <v>6076.9208106543865</v>
      </c>
      <c r="D33" s="204">
        <v>6288.5185933782277</v>
      </c>
      <c r="E33" s="204">
        <v>6279.7018449628904</v>
      </c>
      <c r="F33" s="204">
        <v>6198.237183441568</v>
      </c>
      <c r="G33" s="204">
        <v>5678.2922258512717</v>
      </c>
      <c r="H33" s="204">
        <v>5355.2188383036146</v>
      </c>
      <c r="I33" s="204">
        <v>5413.0279697618626</v>
      </c>
      <c r="J33" s="204">
        <v>5235.51861398439</v>
      </c>
      <c r="K33" s="204">
        <v>4962.9987764794387</v>
      </c>
      <c r="L33" s="204">
        <v>5272.6263702619344</v>
      </c>
      <c r="M33" s="204">
        <v>5136.4525002537821</v>
      </c>
      <c r="N33" s="204">
        <v>5429.955858015689</v>
      </c>
      <c r="O33" s="204">
        <v>5647.2846085555866</v>
      </c>
      <c r="P33" s="204">
        <v>5789.8355522459788</v>
      </c>
      <c r="Q33" s="204">
        <v>6033.0967795378674</v>
      </c>
    </row>
    <row r="34" spans="1:17" x14ac:dyDescent="0.25">
      <c r="A34" s="150" t="s">
        <v>34</v>
      </c>
      <c r="B34" s="87">
        <v>599.76098737730638</v>
      </c>
      <c r="C34" s="87">
        <v>556.75508066616362</v>
      </c>
      <c r="D34" s="87">
        <v>556.84162244228037</v>
      </c>
      <c r="E34" s="87">
        <v>531.5392229664177</v>
      </c>
      <c r="F34" s="87">
        <v>540.81220412733035</v>
      </c>
      <c r="G34" s="87">
        <v>546.33658578824463</v>
      </c>
      <c r="H34" s="87">
        <v>508.48059604329001</v>
      </c>
      <c r="I34" s="87">
        <v>530.76582892874001</v>
      </c>
      <c r="J34" s="87">
        <v>457.05061678700258</v>
      </c>
      <c r="K34" s="87">
        <v>441.20848706719687</v>
      </c>
      <c r="L34" s="87">
        <v>445.50188297126027</v>
      </c>
      <c r="M34" s="87">
        <v>434.34673507951806</v>
      </c>
      <c r="N34" s="87">
        <v>472.2061568590637</v>
      </c>
      <c r="O34" s="87">
        <v>397.98174904240284</v>
      </c>
      <c r="P34" s="87">
        <v>398.71331629602406</v>
      </c>
      <c r="Q34" s="87">
        <v>429.38305110204431</v>
      </c>
    </row>
    <row r="35" spans="1:17" x14ac:dyDescent="0.25">
      <c r="A35" s="150" t="s">
        <v>32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2.4403292095227081E-15</v>
      </c>
      <c r="C36" s="87">
        <v>2.3399980967225562E-14</v>
      </c>
      <c r="D36" s="87">
        <v>1.1817339683921281E-13</v>
      </c>
      <c r="E36" s="87">
        <v>1.1857419861545573</v>
      </c>
      <c r="F36" s="87">
        <v>3.4098062689290831</v>
      </c>
      <c r="G36" s="87">
        <v>0.76299184646943474</v>
      </c>
      <c r="H36" s="87">
        <v>2.0265496492208301</v>
      </c>
      <c r="I36" s="87">
        <v>2.0500322209144337</v>
      </c>
      <c r="J36" s="87">
        <v>2.0720237588652402</v>
      </c>
      <c r="K36" s="87">
        <v>1.3556904072449292</v>
      </c>
      <c r="L36" s="87">
        <v>1.3522550180214699</v>
      </c>
      <c r="M36" s="87">
        <v>2.4940849267466474</v>
      </c>
      <c r="N36" s="87">
        <v>2.5081583599984851</v>
      </c>
      <c r="O36" s="87">
        <v>4.4208434124744826</v>
      </c>
      <c r="P36" s="87">
        <v>5.4528068898307414</v>
      </c>
      <c r="Q36" s="87">
        <v>4.4614928975843071</v>
      </c>
    </row>
    <row r="37" spans="1:17" x14ac:dyDescent="0.25">
      <c r="A37" s="150" t="s">
        <v>126</v>
      </c>
      <c r="B37" s="87">
        <v>413.94740636390804</v>
      </c>
      <c r="C37" s="87">
        <v>460.35362740106865</v>
      </c>
      <c r="D37" s="87">
        <v>445.46353761842283</v>
      </c>
      <c r="E37" s="87">
        <v>410.40519984345718</v>
      </c>
      <c r="F37" s="87">
        <v>448.86405369601243</v>
      </c>
      <c r="G37" s="87">
        <v>437.09219530434393</v>
      </c>
      <c r="H37" s="87">
        <v>352.31382211901359</v>
      </c>
      <c r="I37" s="87">
        <v>370.78942498998799</v>
      </c>
      <c r="J37" s="87">
        <v>332.90702695914558</v>
      </c>
      <c r="K37" s="87">
        <v>270.30140084056353</v>
      </c>
      <c r="L37" s="87">
        <v>260.64684189811328</v>
      </c>
      <c r="M37" s="87">
        <v>213.04391902176593</v>
      </c>
      <c r="N37" s="87">
        <v>208.43526848468863</v>
      </c>
      <c r="O37" s="87">
        <v>211.83412157529136</v>
      </c>
      <c r="P37" s="87">
        <v>201.21339210158112</v>
      </c>
      <c r="Q37" s="87">
        <v>216.49320195618108</v>
      </c>
    </row>
    <row r="38" spans="1:17" x14ac:dyDescent="0.25">
      <c r="A38" s="150" t="s">
        <v>30</v>
      </c>
      <c r="B38" s="87">
        <v>834.3819147805475</v>
      </c>
      <c r="C38" s="87">
        <v>860.37626213303599</v>
      </c>
      <c r="D38" s="87">
        <v>880.27274528368503</v>
      </c>
      <c r="E38" s="87">
        <v>859.92474584365459</v>
      </c>
      <c r="F38" s="87">
        <v>777.62500810008078</v>
      </c>
      <c r="G38" s="87">
        <v>661.57257564429528</v>
      </c>
      <c r="H38" s="87">
        <v>683.81674255030191</v>
      </c>
      <c r="I38" s="87">
        <v>584.67135981234492</v>
      </c>
      <c r="J38" s="87">
        <v>572.2018959112122</v>
      </c>
      <c r="K38" s="87">
        <v>447.10361503877346</v>
      </c>
      <c r="L38" s="87">
        <v>373.90608869899057</v>
      </c>
      <c r="M38" s="87">
        <v>325.51177082096331</v>
      </c>
      <c r="N38" s="87">
        <v>299.8591468777804</v>
      </c>
      <c r="O38" s="87">
        <v>258.47361977081323</v>
      </c>
      <c r="P38" s="87">
        <v>231.27842284705133</v>
      </c>
      <c r="Q38" s="87">
        <v>241.34377356199164</v>
      </c>
    </row>
    <row r="39" spans="1:17" x14ac:dyDescent="0.25">
      <c r="A39" s="150" t="s">
        <v>29</v>
      </c>
      <c r="B39" s="87">
        <v>7.7805128229080935</v>
      </c>
      <c r="C39" s="87">
        <v>9.1018131331959395</v>
      </c>
      <c r="D39" s="87">
        <v>12.162182585213083</v>
      </c>
      <c r="E39" s="87">
        <v>7.8751915491421025</v>
      </c>
      <c r="F39" s="87">
        <v>5.1938963137217256</v>
      </c>
      <c r="G39" s="87">
        <v>5.0732921393455204</v>
      </c>
      <c r="H39" s="87">
        <v>6.2087088190299378</v>
      </c>
      <c r="I39" s="87">
        <v>9.4476166078638677</v>
      </c>
      <c r="J39" s="87">
        <v>14.025398302080074</v>
      </c>
      <c r="K39" s="87">
        <v>10.068662994405825</v>
      </c>
      <c r="L39" s="87">
        <v>11.948833716199623</v>
      </c>
      <c r="M39" s="87">
        <v>20.120212312251766</v>
      </c>
      <c r="N39" s="87">
        <v>17.064149403235184</v>
      </c>
      <c r="O39" s="87">
        <v>21.012753058143879</v>
      </c>
      <c r="P39" s="87">
        <v>15.31314916637522</v>
      </c>
      <c r="Q39" s="87">
        <v>23.131049019089961</v>
      </c>
    </row>
    <row r="40" spans="1:17" x14ac:dyDescent="0.25">
      <c r="A40" s="150" t="s">
        <v>27</v>
      </c>
      <c r="B40" s="87">
        <v>3555.4855035391233</v>
      </c>
      <c r="C40" s="87">
        <v>3715.5096254245964</v>
      </c>
      <c r="D40" s="87">
        <v>3872.2853181630649</v>
      </c>
      <c r="E40" s="87">
        <v>3965.0603862595276</v>
      </c>
      <c r="F40" s="87">
        <v>3808.1565507051164</v>
      </c>
      <c r="G40" s="87">
        <v>3455.1585057307616</v>
      </c>
      <c r="H40" s="87">
        <v>3215.404949590079</v>
      </c>
      <c r="I40" s="87">
        <v>3255.1962429939231</v>
      </c>
      <c r="J40" s="87">
        <v>3177.5063527185862</v>
      </c>
      <c r="K40" s="87">
        <v>3152.092272602697</v>
      </c>
      <c r="L40" s="87">
        <v>3530.7583182923049</v>
      </c>
      <c r="M40" s="87">
        <v>3449.808070783221</v>
      </c>
      <c r="N40" s="87">
        <v>3741.8265811052893</v>
      </c>
      <c r="O40" s="87">
        <v>4051.0995276707117</v>
      </c>
      <c r="P40" s="87">
        <v>4133.7378103280371</v>
      </c>
      <c r="Q40" s="87">
        <v>4269.7746313449643</v>
      </c>
    </row>
    <row r="41" spans="1:17" x14ac:dyDescent="0.25">
      <c r="A41" s="150" t="s">
        <v>26</v>
      </c>
      <c r="B41" s="87">
        <v>15.103140819512269</v>
      </c>
      <c r="C41" s="87">
        <v>13.609486768668031</v>
      </c>
      <c r="D41" s="87">
        <v>13.24408049449022</v>
      </c>
      <c r="E41" s="87">
        <v>1.520011878582993</v>
      </c>
      <c r="F41" s="87">
        <v>2.0106908464457129</v>
      </c>
      <c r="G41" s="87">
        <v>0.27555230367299688</v>
      </c>
      <c r="H41" s="87">
        <v>0.10653840156013653</v>
      </c>
      <c r="I41" s="87">
        <v>0</v>
      </c>
      <c r="J41" s="87">
        <v>0.48567476914097185</v>
      </c>
      <c r="K41" s="87">
        <v>0.38589283201474212</v>
      </c>
      <c r="L41" s="87">
        <v>0.37995072053682022</v>
      </c>
      <c r="M41" s="87">
        <v>0.10438909194043616</v>
      </c>
      <c r="N41" s="87">
        <v>9.6623907695525951E-3</v>
      </c>
      <c r="O41" s="87">
        <v>0.20160275495261973</v>
      </c>
      <c r="P41" s="87">
        <v>0.36129457373648327</v>
      </c>
      <c r="Q41" s="87">
        <v>0.36050917442690433</v>
      </c>
    </row>
    <row r="42" spans="1:17" x14ac:dyDescent="0.25">
      <c r="A42" s="150" t="s">
        <v>87</v>
      </c>
      <c r="B42" s="87">
        <v>214.42133847870855</v>
      </c>
      <c r="C42" s="87">
        <v>210.4119572168419</v>
      </c>
      <c r="D42" s="87">
        <v>227.03907678526579</v>
      </c>
      <c r="E42" s="87">
        <v>231.62591850215824</v>
      </c>
      <c r="F42" s="87">
        <v>240.99230490016097</v>
      </c>
      <c r="G42" s="87">
        <v>236.40260947723766</v>
      </c>
      <c r="H42" s="87">
        <v>250.78813130437368</v>
      </c>
      <c r="I42" s="87">
        <v>255.33555576010664</v>
      </c>
      <c r="J42" s="87">
        <v>281.29526422412425</v>
      </c>
      <c r="K42" s="87">
        <v>270.50702081361652</v>
      </c>
      <c r="L42" s="87">
        <v>285.46524048981081</v>
      </c>
      <c r="M42" s="87">
        <v>282.31823447839656</v>
      </c>
      <c r="N42" s="87">
        <v>269.95669451639475</v>
      </c>
      <c r="O42" s="87">
        <v>250.91047417317222</v>
      </c>
      <c r="P42" s="87">
        <v>283.45478036578464</v>
      </c>
      <c r="Q42" s="87">
        <v>305.58295093459822</v>
      </c>
    </row>
    <row r="43" spans="1:17" x14ac:dyDescent="0.25">
      <c r="A43" s="150" t="s">
        <v>23</v>
      </c>
      <c r="B43" s="87">
        <v>259.51517576591425</v>
      </c>
      <c r="C43" s="87">
        <v>250.80295791081619</v>
      </c>
      <c r="D43" s="87">
        <v>281.21003000580498</v>
      </c>
      <c r="E43" s="87">
        <v>270.56542613379645</v>
      </c>
      <c r="F43" s="87">
        <v>371.17266848377227</v>
      </c>
      <c r="G43" s="87">
        <v>335.61791761690131</v>
      </c>
      <c r="H43" s="87">
        <v>336.07279982674532</v>
      </c>
      <c r="I43" s="87">
        <v>404.77190844798218</v>
      </c>
      <c r="J43" s="87">
        <v>397.97436055423333</v>
      </c>
      <c r="K43" s="87">
        <v>369.97573388292699</v>
      </c>
      <c r="L43" s="87">
        <v>362.66695845669739</v>
      </c>
      <c r="M43" s="87">
        <v>408.70508373897843</v>
      </c>
      <c r="N43" s="87">
        <v>418.09004001847001</v>
      </c>
      <c r="O43" s="87">
        <v>451.34991709762369</v>
      </c>
      <c r="P43" s="87">
        <v>520.31057967755839</v>
      </c>
      <c r="Q43" s="87">
        <v>542.56611954698519</v>
      </c>
    </row>
    <row r="44" spans="1:17" x14ac:dyDescent="0.25">
      <c r="A44" s="156" t="s">
        <v>261</v>
      </c>
      <c r="B44" s="204">
        <v>977.65905674017074</v>
      </c>
      <c r="C44" s="204">
        <v>1003.8913782383852</v>
      </c>
      <c r="D44" s="204">
        <v>1038.0638081862721</v>
      </c>
      <c r="E44" s="204">
        <v>1049.6107811429454</v>
      </c>
      <c r="F44" s="204">
        <v>1051.6033682104883</v>
      </c>
      <c r="G44" s="204">
        <v>1005.9834181091771</v>
      </c>
      <c r="H44" s="204">
        <v>967.36785069986388</v>
      </c>
      <c r="I44" s="204">
        <v>982.26241841961621</v>
      </c>
      <c r="J44" s="204">
        <v>968.17516208578297</v>
      </c>
      <c r="K44" s="204">
        <v>933.16824898591426</v>
      </c>
      <c r="L44" s="204">
        <v>981.17233216354293</v>
      </c>
      <c r="M44" s="204">
        <v>974.62669773462926</v>
      </c>
      <c r="N44" s="204">
        <v>1016.4128801118782</v>
      </c>
      <c r="O44" s="204">
        <v>1055.3375370780345</v>
      </c>
      <c r="P44" s="204">
        <v>1087.5556414046368</v>
      </c>
      <c r="Q44" s="204">
        <v>1130.7027501021546</v>
      </c>
    </row>
    <row r="45" spans="1:17" x14ac:dyDescent="0.25">
      <c r="A45" s="299" t="s">
        <v>272</v>
      </c>
      <c r="B45" s="298">
        <v>429.4086595261611</v>
      </c>
      <c r="C45" s="298">
        <v>441.3352574938321</v>
      </c>
      <c r="D45" s="298">
        <v>456.388919972689</v>
      </c>
      <c r="E45" s="298">
        <v>461.53389855989872</v>
      </c>
      <c r="F45" s="298">
        <v>462.28810084235641</v>
      </c>
      <c r="G45" s="298">
        <v>442.32226643043208</v>
      </c>
      <c r="H45" s="298">
        <v>425.34801670902408</v>
      </c>
      <c r="I45" s="298">
        <v>431.22587708430427</v>
      </c>
      <c r="J45" s="298">
        <v>424.77659792066112</v>
      </c>
      <c r="K45" s="298">
        <v>408.93045225873601</v>
      </c>
      <c r="L45" s="298">
        <v>429.97781682278168</v>
      </c>
      <c r="M45" s="298">
        <v>426.747775466598</v>
      </c>
      <c r="N45" s="298">
        <v>445.15731078321613</v>
      </c>
      <c r="O45" s="298">
        <v>461.40844794321947</v>
      </c>
      <c r="P45" s="298">
        <v>475.43898662276467</v>
      </c>
      <c r="Q45" s="298">
        <v>495.17638136308824</v>
      </c>
    </row>
    <row r="46" spans="1:17" x14ac:dyDescent="0.25">
      <c r="A46" s="154" t="s">
        <v>34</v>
      </c>
      <c r="B46" s="83">
        <v>2.0979216249273245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0.36545490579165391</v>
      </c>
      <c r="L46" s="83">
        <v>0.1469808410864816</v>
      </c>
      <c r="M46" s="83">
        <v>0</v>
      </c>
      <c r="N46" s="83">
        <v>0</v>
      </c>
      <c r="O46" s="83">
        <v>0</v>
      </c>
      <c r="P46" s="83">
        <v>0.26633166559869742</v>
      </c>
      <c r="Q46" s="83">
        <v>0</v>
      </c>
    </row>
    <row r="47" spans="1:17" x14ac:dyDescent="0.25">
      <c r="A47" s="154" t="s">
        <v>31</v>
      </c>
      <c r="B47" s="83">
        <v>61.691143926729524</v>
      </c>
      <c r="C47" s="83">
        <v>63.579801181534826</v>
      </c>
      <c r="D47" s="83">
        <v>64.230267084460735</v>
      </c>
      <c r="E47" s="83">
        <v>57.195687078428861</v>
      </c>
      <c r="F47" s="83">
        <v>53.899592056107657</v>
      </c>
      <c r="G47" s="83">
        <v>49.576367589057789</v>
      </c>
      <c r="H47" s="83">
        <v>51.173616259632922</v>
      </c>
      <c r="I47" s="83">
        <v>56.515450555171668</v>
      </c>
      <c r="J47" s="83">
        <v>47.099905056501925</v>
      </c>
      <c r="K47" s="83">
        <v>43.036506411739616</v>
      </c>
      <c r="L47" s="83">
        <v>49.237289391092901</v>
      </c>
      <c r="M47" s="83">
        <v>48.671231668258869</v>
      </c>
      <c r="N47" s="83">
        <v>45.910789462462866</v>
      </c>
      <c r="O47" s="83">
        <v>53.092622498874505</v>
      </c>
      <c r="P47" s="83">
        <v>55.125004068320806</v>
      </c>
      <c r="Q47" s="83">
        <v>56.418487744005539</v>
      </c>
    </row>
    <row r="48" spans="1:17" x14ac:dyDescent="0.25">
      <c r="A48" s="154" t="s">
        <v>126</v>
      </c>
      <c r="B48" s="83">
        <v>50.206315097876619</v>
      </c>
      <c r="C48" s="83">
        <v>48.617731543246521</v>
      </c>
      <c r="D48" s="83">
        <v>45.381484931713565</v>
      </c>
      <c r="E48" s="83">
        <v>40.344590443661936</v>
      </c>
      <c r="F48" s="83">
        <v>42.59343137459566</v>
      </c>
      <c r="G48" s="83">
        <v>41.665008891914255</v>
      </c>
      <c r="H48" s="83">
        <v>34.965897580320721</v>
      </c>
      <c r="I48" s="83">
        <v>37.743607737952871</v>
      </c>
      <c r="J48" s="83">
        <v>36.735261767305502</v>
      </c>
      <c r="K48" s="83">
        <v>29.036612295992629</v>
      </c>
      <c r="L48" s="83">
        <v>25.701650281604731</v>
      </c>
      <c r="M48" s="83">
        <v>20.482269326718384</v>
      </c>
      <c r="N48" s="83">
        <v>17.083578555623035</v>
      </c>
      <c r="O48" s="83">
        <v>16.785071071719731</v>
      </c>
      <c r="P48" s="83">
        <v>15.676008255979042</v>
      </c>
      <c r="Q48" s="83">
        <v>15.938548361860601</v>
      </c>
    </row>
    <row r="49" spans="1:17" x14ac:dyDescent="0.25">
      <c r="A49" s="154" t="s">
        <v>30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0.18822332040862608</v>
      </c>
      <c r="L49" s="83">
        <v>9.2598594911400666E-3</v>
      </c>
      <c r="M49" s="83">
        <v>0</v>
      </c>
      <c r="N49" s="83">
        <v>0</v>
      </c>
      <c r="O49" s="83">
        <v>0</v>
      </c>
      <c r="P49" s="83">
        <v>0.1290971720609583</v>
      </c>
      <c r="Q49" s="83">
        <v>0</v>
      </c>
    </row>
    <row r="50" spans="1:17" x14ac:dyDescent="0.25">
      <c r="A50" s="154" t="s">
        <v>27</v>
      </c>
      <c r="B50" s="83">
        <v>315.41327887662771</v>
      </c>
      <c r="C50" s="83">
        <v>329.13772476905064</v>
      </c>
      <c r="D50" s="83">
        <v>346.77716795651469</v>
      </c>
      <c r="E50" s="83">
        <v>363.99362103780783</v>
      </c>
      <c r="F50" s="83">
        <v>365.79507741165293</v>
      </c>
      <c r="G50" s="83">
        <v>351.08088994946013</v>
      </c>
      <c r="H50" s="83">
        <v>339.20850286907046</v>
      </c>
      <c r="I50" s="83">
        <v>336.96681879117978</v>
      </c>
      <c r="J50" s="83">
        <v>340.94143109685365</v>
      </c>
      <c r="K50" s="83">
        <v>336.30365532480351</v>
      </c>
      <c r="L50" s="83">
        <v>354.88263644950632</v>
      </c>
      <c r="M50" s="83">
        <v>357.59427447162085</v>
      </c>
      <c r="N50" s="83">
        <v>382.16294276513042</v>
      </c>
      <c r="O50" s="83">
        <v>391.53075437262527</v>
      </c>
      <c r="P50" s="83">
        <v>404.2425454608051</v>
      </c>
      <c r="Q50" s="83">
        <v>422.81934525722204</v>
      </c>
    </row>
    <row r="51" spans="1:17" x14ac:dyDescent="0.25">
      <c r="A51" s="299" t="s">
        <v>271</v>
      </c>
      <c r="B51" s="298">
        <v>403.20943111787818</v>
      </c>
      <c r="C51" s="298">
        <v>414.01580451200334</v>
      </c>
      <c r="D51" s="298">
        <v>428.23376834193982</v>
      </c>
      <c r="E51" s="298">
        <v>432.81534790412979</v>
      </c>
      <c r="F51" s="298">
        <v>434.34590175653511</v>
      </c>
      <c r="G51" s="298">
        <v>416.23230035215403</v>
      </c>
      <c r="H51" s="298">
        <v>399.25983392971017</v>
      </c>
      <c r="I51" s="298">
        <v>406.47349832133978</v>
      </c>
      <c r="J51" s="298">
        <v>400.63674299945114</v>
      </c>
      <c r="K51" s="298">
        <v>385.94794132820903</v>
      </c>
      <c r="L51" s="298">
        <v>406.37272131876335</v>
      </c>
      <c r="M51" s="298">
        <v>404.33774426000161</v>
      </c>
      <c r="N51" s="298">
        <v>421.45796357394613</v>
      </c>
      <c r="O51" s="298">
        <v>438.68367949375033</v>
      </c>
      <c r="P51" s="298">
        <v>452.19555665714142</v>
      </c>
      <c r="Q51" s="298">
        <v>469.51269377229568</v>
      </c>
    </row>
    <row r="52" spans="1:17" x14ac:dyDescent="0.25">
      <c r="A52" s="150" t="s">
        <v>34</v>
      </c>
      <c r="B52" s="87">
        <v>43.052690916306361</v>
      </c>
      <c r="C52" s="87">
        <v>40.415038753850816</v>
      </c>
      <c r="D52" s="87">
        <v>40.396278538458532</v>
      </c>
      <c r="E52" s="87">
        <v>38.686471100006187</v>
      </c>
      <c r="F52" s="87">
        <v>39.855718381704492</v>
      </c>
      <c r="G52" s="87">
        <v>42.160852840825875</v>
      </c>
      <c r="H52" s="87">
        <v>40.013709851742654</v>
      </c>
      <c r="I52" s="87">
        <v>41.837933882506903</v>
      </c>
      <c r="J52" s="87">
        <v>36.853348387201116</v>
      </c>
      <c r="K52" s="87">
        <v>35.73757099222982</v>
      </c>
      <c r="L52" s="87">
        <v>35.426699201778987</v>
      </c>
      <c r="M52" s="87">
        <v>35.498509848634122</v>
      </c>
      <c r="N52" s="87">
        <v>37.927841618996872</v>
      </c>
      <c r="O52" s="87">
        <v>32.582262586041807</v>
      </c>
      <c r="P52" s="87">
        <v>32.9010760513615</v>
      </c>
      <c r="Q52" s="87">
        <v>35.683857688234653</v>
      </c>
    </row>
    <row r="53" spans="1:17" x14ac:dyDescent="0.25">
      <c r="A53" s="150" t="s">
        <v>32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31</v>
      </c>
      <c r="B54" s="87">
        <v>1.5454140974031587E-16</v>
      </c>
      <c r="C54" s="87">
        <v>1.5641057883457337E-15</v>
      </c>
      <c r="D54" s="87">
        <v>7.5031957492394451E-15</v>
      </c>
      <c r="E54" s="87">
        <v>8.0675000852394301E-3</v>
      </c>
      <c r="F54" s="87">
        <v>0.21702034138579956</v>
      </c>
      <c r="G54" s="87">
        <v>3.2319805566186034E-3</v>
      </c>
      <c r="H54" s="87">
        <v>9.5829756013005265E-16</v>
      </c>
      <c r="I54" s="87">
        <v>8.7216993442908462E-15</v>
      </c>
      <c r="J54" s="87">
        <v>7.3343246583294809E-15</v>
      </c>
      <c r="K54" s="87">
        <v>1.9237319278787521E-16</v>
      </c>
      <c r="L54" s="87">
        <v>1.4925672477013015E-15</v>
      </c>
      <c r="M54" s="87">
        <v>7.1686769096855313E-2</v>
      </c>
      <c r="N54" s="87">
        <v>6.0248015164395569E-15</v>
      </c>
      <c r="O54" s="87">
        <v>0.14226653533478947</v>
      </c>
      <c r="P54" s="87">
        <v>0.30132772320329138</v>
      </c>
      <c r="Q54" s="87">
        <v>0.17128026918954958</v>
      </c>
    </row>
    <row r="55" spans="1:17" x14ac:dyDescent="0.25">
      <c r="A55" s="150" t="s">
        <v>126</v>
      </c>
      <c r="B55" s="87">
        <v>28.929579147578945</v>
      </c>
      <c r="C55" s="87">
        <v>31.883848744295204</v>
      </c>
      <c r="D55" s="87">
        <v>31.038300461339393</v>
      </c>
      <c r="E55" s="87">
        <v>28.895104964740504</v>
      </c>
      <c r="F55" s="87">
        <v>32.01918474746018</v>
      </c>
      <c r="G55" s="87">
        <v>32.332494441330951</v>
      </c>
      <c r="H55" s="87">
        <v>26.856415508530382</v>
      </c>
      <c r="I55" s="87">
        <v>28.270744083081201</v>
      </c>
      <c r="J55" s="87">
        <v>26.160199673194541</v>
      </c>
      <c r="K55" s="87">
        <v>21.684344560361165</v>
      </c>
      <c r="L55" s="87">
        <v>20.914329024833318</v>
      </c>
      <c r="M55" s="87">
        <v>17.612780547570647</v>
      </c>
      <c r="N55" s="87">
        <v>16.652916248488246</v>
      </c>
      <c r="O55" s="87">
        <v>16.790542057569475</v>
      </c>
      <c r="P55" s="87">
        <v>16.537366380729079</v>
      </c>
      <c r="Q55" s="87">
        <v>17.802436148336842</v>
      </c>
    </row>
    <row r="56" spans="1:17" x14ac:dyDescent="0.25">
      <c r="A56" s="150" t="s">
        <v>30</v>
      </c>
      <c r="B56" s="87">
        <v>56.929592139012179</v>
      </c>
      <c r="C56" s="87">
        <v>59.143687300714447</v>
      </c>
      <c r="D56" s="87">
        <v>59.802680814663603</v>
      </c>
      <c r="E56" s="87">
        <v>58.344491672431374</v>
      </c>
      <c r="F56" s="87">
        <v>54.190544871581594</v>
      </c>
      <c r="G56" s="87">
        <v>48.821232440455042</v>
      </c>
      <c r="H56" s="87">
        <v>50.979190893080947</v>
      </c>
      <c r="I56" s="87">
        <v>43.841586227369767</v>
      </c>
      <c r="J56" s="87">
        <v>42.895205169951595</v>
      </c>
      <c r="K56" s="87">
        <v>34.457482274153342</v>
      </c>
      <c r="L56" s="87">
        <v>28.876970610453508</v>
      </c>
      <c r="M56" s="87">
        <v>26.243860100375301</v>
      </c>
      <c r="N56" s="87">
        <v>23.184964461450267</v>
      </c>
      <c r="O56" s="87">
        <v>19.803472177917431</v>
      </c>
      <c r="P56" s="87">
        <v>17.721918858723949</v>
      </c>
      <c r="Q56" s="87">
        <v>18.248646864835695</v>
      </c>
    </row>
    <row r="57" spans="1:17" x14ac:dyDescent="0.25">
      <c r="A57" s="150" t="s">
        <v>29</v>
      </c>
      <c r="B57" s="87">
        <v>0.54181298868184891</v>
      </c>
      <c r="C57" s="87">
        <v>0.61855010025639845</v>
      </c>
      <c r="D57" s="87">
        <v>0.84100864217290761</v>
      </c>
      <c r="E57" s="87">
        <v>0.61324044879117801</v>
      </c>
      <c r="F57" s="87">
        <v>0.40492432092012309</v>
      </c>
      <c r="G57" s="87">
        <v>0.36752100652096054</v>
      </c>
      <c r="H57" s="87">
        <v>0.44974341042366694</v>
      </c>
      <c r="I57" s="87">
        <v>0.69775302353981083</v>
      </c>
      <c r="J57" s="87">
        <v>1.0006873333701831</v>
      </c>
      <c r="K57" s="87">
        <v>0.78534315488217843</v>
      </c>
      <c r="L57" s="87">
        <v>1.019810906787515</v>
      </c>
      <c r="M57" s="87">
        <v>1.6934315466807524</v>
      </c>
      <c r="N57" s="87">
        <v>1.509117002175705</v>
      </c>
      <c r="O57" s="87">
        <v>1.8453397853773896</v>
      </c>
      <c r="P57" s="87">
        <v>1.352724811977742</v>
      </c>
      <c r="Q57" s="87">
        <v>1.9439941332623147</v>
      </c>
    </row>
    <row r="58" spans="1:17" x14ac:dyDescent="0.25">
      <c r="A58" s="150" t="s">
        <v>27</v>
      </c>
      <c r="B58" s="87">
        <v>242.51694021207743</v>
      </c>
      <c r="C58" s="87">
        <v>251.62136733949785</v>
      </c>
      <c r="D58" s="87">
        <v>263.05627870802675</v>
      </c>
      <c r="E58" s="87">
        <v>272.64318640556536</v>
      </c>
      <c r="F58" s="87">
        <v>265.05737272422107</v>
      </c>
      <c r="G58" s="87">
        <v>253.19658466480811</v>
      </c>
      <c r="H58" s="87">
        <v>239.33069400219983</v>
      </c>
      <c r="I58" s="87">
        <v>244.39654051379097</v>
      </c>
      <c r="J58" s="87">
        <v>244.73245032082929</v>
      </c>
      <c r="K58" s="87">
        <v>246.2539515967851</v>
      </c>
      <c r="L58" s="87">
        <v>272.69334079820658</v>
      </c>
      <c r="M58" s="87">
        <v>270.58064989570363</v>
      </c>
      <c r="N58" s="87">
        <v>289.86923567126001</v>
      </c>
      <c r="O58" s="87">
        <v>313.25430140515937</v>
      </c>
      <c r="P58" s="87">
        <v>321.78691129946071</v>
      </c>
      <c r="Q58" s="87">
        <v>330.71528003915273</v>
      </c>
    </row>
    <row r="59" spans="1:17" x14ac:dyDescent="0.25">
      <c r="A59" s="150" t="s">
        <v>26</v>
      </c>
      <c r="B59" s="87">
        <v>1.1549147803738915</v>
      </c>
      <c r="C59" s="87">
        <v>1.0573543621939949</v>
      </c>
      <c r="D59" s="87">
        <v>1.0331795863588287</v>
      </c>
      <c r="E59" s="87">
        <v>0.12859794846617295</v>
      </c>
      <c r="F59" s="87">
        <v>0.18592680315096796</v>
      </c>
      <c r="G59" s="87">
        <v>2.6099899324089085E-2</v>
      </c>
      <c r="H59" s="87">
        <v>9.143188231770372E-3</v>
      </c>
      <c r="I59" s="87">
        <v>0</v>
      </c>
      <c r="J59" s="87">
        <v>4.2696073489683323E-2</v>
      </c>
      <c r="K59" s="87">
        <v>3.19292262819093E-2</v>
      </c>
      <c r="L59" s="87">
        <v>3.0553585885267215E-2</v>
      </c>
      <c r="M59" s="87">
        <v>8.800229051916365E-3</v>
      </c>
      <c r="N59" s="87">
        <v>8.4543020496887953E-4</v>
      </c>
      <c r="O59" s="87">
        <v>1.7843755052343077E-2</v>
      </c>
      <c r="P59" s="87">
        <v>3.1970943835367666E-2</v>
      </c>
      <c r="Q59" s="87">
        <v>3.2617675356001068E-2</v>
      </c>
    </row>
    <row r="60" spans="1:17" x14ac:dyDescent="0.25">
      <c r="A60" s="150" t="s">
        <v>87</v>
      </c>
      <c r="B60" s="87">
        <v>12.633439358301347</v>
      </c>
      <c r="C60" s="87">
        <v>12.228195396748406</v>
      </c>
      <c r="D60" s="87">
        <v>12.890282792791194</v>
      </c>
      <c r="E60" s="87">
        <v>14.35318427540485</v>
      </c>
      <c r="F60" s="87">
        <v>15.373125069379237</v>
      </c>
      <c r="G60" s="87">
        <v>15.262231744549172</v>
      </c>
      <c r="H60" s="87">
        <v>17.254876238600634</v>
      </c>
      <c r="I60" s="87">
        <v>17.920013065000401</v>
      </c>
      <c r="J60" s="87">
        <v>19.865868958400188</v>
      </c>
      <c r="K60" s="87">
        <v>19.399792920434347</v>
      </c>
      <c r="L60" s="87">
        <v>20.657657449041078</v>
      </c>
      <c r="M60" s="87">
        <v>21.81153711203531</v>
      </c>
      <c r="N60" s="87">
        <v>20.319838704283605</v>
      </c>
      <c r="O60" s="87">
        <v>19.388003160398885</v>
      </c>
      <c r="P60" s="87">
        <v>22.068108279251668</v>
      </c>
      <c r="Q60" s="87">
        <v>23.348117969039244</v>
      </c>
    </row>
    <row r="61" spans="1:17" x14ac:dyDescent="0.25">
      <c r="A61" s="150" t="s">
        <v>23</v>
      </c>
      <c r="B61" s="87">
        <v>17.450461575546182</v>
      </c>
      <c r="C61" s="87">
        <v>17.047762514446198</v>
      </c>
      <c r="D61" s="87">
        <v>19.175758798128552</v>
      </c>
      <c r="E61" s="87">
        <v>19.143003588638805</v>
      </c>
      <c r="F61" s="87">
        <v>27.042084496731547</v>
      </c>
      <c r="G61" s="87">
        <v>24.062051333783245</v>
      </c>
      <c r="H61" s="87">
        <v>24.366060836900381</v>
      </c>
      <c r="I61" s="87">
        <v>29.508927526050677</v>
      </c>
      <c r="J61" s="87">
        <v>29.086287083014525</v>
      </c>
      <c r="K61" s="87">
        <v>27.597526603081196</v>
      </c>
      <c r="L61" s="87">
        <v>26.753359741777142</v>
      </c>
      <c r="M61" s="87">
        <v>30.816488210853141</v>
      </c>
      <c r="N61" s="87">
        <v>31.993204437086472</v>
      </c>
      <c r="O61" s="87">
        <v>34.859648030898811</v>
      </c>
      <c r="P61" s="87">
        <v>39.494152308598004</v>
      </c>
      <c r="Q61" s="87">
        <v>41.566462984888574</v>
      </c>
    </row>
    <row r="62" spans="1:17" x14ac:dyDescent="0.25">
      <c r="A62" s="303" t="s">
        <v>270</v>
      </c>
      <c r="B62" s="302">
        <v>66.463234403408734</v>
      </c>
      <c r="C62" s="302">
        <v>68.122696947397927</v>
      </c>
      <c r="D62" s="302">
        <v>70.446075498879324</v>
      </c>
      <c r="E62" s="302">
        <v>71.331587166229681</v>
      </c>
      <c r="F62" s="302">
        <v>71.17521183381217</v>
      </c>
      <c r="G62" s="302">
        <v>67.74934335136534</v>
      </c>
      <c r="H62" s="302">
        <v>65.549517855972951</v>
      </c>
      <c r="I62" s="302">
        <v>66.390358599811535</v>
      </c>
      <c r="J62" s="302">
        <v>65.58412953026604</v>
      </c>
      <c r="K62" s="302">
        <v>63.5563280899283</v>
      </c>
      <c r="L62" s="302">
        <v>66.557265414682533</v>
      </c>
      <c r="M62" s="302">
        <v>65.928032274212342</v>
      </c>
      <c r="N62" s="302">
        <v>69.080140723825906</v>
      </c>
      <c r="O62" s="302">
        <v>71.502771880714661</v>
      </c>
      <c r="P62" s="302">
        <v>73.748138228358414</v>
      </c>
      <c r="Q62" s="302">
        <v>76.368754353703167</v>
      </c>
    </row>
    <row r="63" spans="1:17" x14ac:dyDescent="0.25">
      <c r="A63" s="152" t="s">
        <v>269</v>
      </c>
      <c r="B63" s="151">
        <v>72.416023166216718</v>
      </c>
      <c r="C63" s="151">
        <v>74.120002201257151</v>
      </c>
      <c r="D63" s="151">
        <v>76.53649503669466</v>
      </c>
      <c r="E63" s="151">
        <v>77.373531445985591</v>
      </c>
      <c r="F63" s="151">
        <v>77.219037397602449</v>
      </c>
      <c r="G63" s="151">
        <v>73.484298805484315</v>
      </c>
      <c r="H63" s="151">
        <v>71.08911626441342</v>
      </c>
      <c r="I63" s="151">
        <v>71.919215391034243</v>
      </c>
      <c r="J63" s="151">
        <v>71.032017715769882</v>
      </c>
      <c r="K63" s="151">
        <v>68.690073206681419</v>
      </c>
      <c r="L63" s="151">
        <v>71.865608320207073</v>
      </c>
      <c r="M63" s="151">
        <v>71.263477546754828</v>
      </c>
      <c r="N63" s="151">
        <v>74.075311256805037</v>
      </c>
      <c r="O63" s="151">
        <v>76.847331530139002</v>
      </c>
      <c r="P63" s="151">
        <v>79.137809846168551</v>
      </c>
      <c r="Q63" s="151">
        <v>82.319541897380958</v>
      </c>
    </row>
    <row r="64" spans="1:17" x14ac:dyDescent="0.25">
      <c r="A64" s="301" t="s">
        <v>268</v>
      </c>
      <c r="B64" s="300">
        <v>6.1617085265058504</v>
      </c>
      <c r="C64" s="300">
        <v>6.2976170838947354</v>
      </c>
      <c r="D64" s="300">
        <v>6.4585493360693054</v>
      </c>
      <c r="E64" s="300">
        <v>6.5564160667015958</v>
      </c>
      <c r="F64" s="300">
        <v>6.5751163801825419</v>
      </c>
      <c r="G64" s="300">
        <v>6.1952091697413767</v>
      </c>
      <c r="H64" s="300">
        <v>6.1213659407434742</v>
      </c>
      <c r="I64" s="300">
        <v>6.2534690231264394</v>
      </c>
      <c r="J64" s="300">
        <v>6.1456739196348762</v>
      </c>
      <c r="K64" s="300">
        <v>6.0434541023593589</v>
      </c>
      <c r="L64" s="300">
        <v>6.3989202871084423</v>
      </c>
      <c r="M64" s="300">
        <v>6.3496681870623322</v>
      </c>
      <c r="N64" s="300">
        <v>6.6421537740851315</v>
      </c>
      <c r="O64" s="300">
        <v>6.8953062302111299</v>
      </c>
      <c r="P64" s="300">
        <v>7.0351500502038586</v>
      </c>
      <c r="Q64" s="300">
        <v>7.3253787156866368</v>
      </c>
    </row>
    <row r="65" spans="1:17" x14ac:dyDescent="0.25">
      <c r="A65" s="156" t="s">
        <v>260</v>
      </c>
      <c r="B65" s="204">
        <v>1293.9585780071557</v>
      </c>
      <c r="C65" s="204">
        <v>1326.4565974956583</v>
      </c>
      <c r="D65" s="204">
        <v>1370.3585238062155</v>
      </c>
      <c r="E65" s="204">
        <v>1383.8800897735575</v>
      </c>
      <c r="F65" s="204">
        <v>1384.6022788866396</v>
      </c>
      <c r="G65" s="204">
        <v>1321.8535548755158</v>
      </c>
      <c r="H65" s="204">
        <v>1274.3504625273624</v>
      </c>
      <c r="I65" s="204">
        <v>1293.0636644537353</v>
      </c>
      <c r="J65" s="204">
        <v>1273.3399747232056</v>
      </c>
      <c r="K65" s="204">
        <v>1227.4780830445877</v>
      </c>
      <c r="L65" s="204">
        <v>1288.8442255180314</v>
      </c>
      <c r="M65" s="204">
        <v>1277.7688467836697</v>
      </c>
      <c r="N65" s="204">
        <v>1330.8933442640819</v>
      </c>
      <c r="O65" s="204">
        <v>1381.5191676331185</v>
      </c>
      <c r="P65" s="204">
        <v>1422.4486130047362</v>
      </c>
      <c r="Q65" s="204">
        <v>1479.1148356700094</v>
      </c>
    </row>
    <row r="66" spans="1:17" x14ac:dyDescent="0.25">
      <c r="A66" s="299" t="s">
        <v>267</v>
      </c>
      <c r="B66" s="298">
        <v>252.71550567937507</v>
      </c>
      <c r="C66" s="298">
        <v>260.23785402367173</v>
      </c>
      <c r="D66" s="298">
        <v>268.67891677575437</v>
      </c>
      <c r="E66" s="298">
        <v>269.56244778256132</v>
      </c>
      <c r="F66" s="298">
        <v>271.93432914024686</v>
      </c>
      <c r="G66" s="298">
        <v>265.87797803659333</v>
      </c>
      <c r="H66" s="298">
        <v>251.07559748412822</v>
      </c>
      <c r="I66" s="298">
        <v>255.47588811206793</v>
      </c>
      <c r="J66" s="298">
        <v>250.67056985633999</v>
      </c>
      <c r="K66" s="298">
        <v>237.45214799940231</v>
      </c>
      <c r="L66" s="298">
        <v>249.04194082296871</v>
      </c>
      <c r="M66" s="298">
        <v>249.12567851834712</v>
      </c>
      <c r="N66" s="298">
        <v>258.47074993210521</v>
      </c>
      <c r="O66" s="298">
        <v>264.92003909939024</v>
      </c>
      <c r="P66" s="298">
        <v>273.4533033387371</v>
      </c>
      <c r="Q66" s="298">
        <v>284.52797684717552</v>
      </c>
    </row>
    <row r="67" spans="1:17" x14ac:dyDescent="0.25">
      <c r="A67" s="299" t="s">
        <v>266</v>
      </c>
      <c r="B67" s="298">
        <v>69.906511455071751</v>
      </c>
      <c r="C67" s="298">
        <v>71.827352831917352</v>
      </c>
      <c r="D67" s="298">
        <v>74.110886681514899</v>
      </c>
      <c r="E67" s="298">
        <v>75.242568056538332</v>
      </c>
      <c r="F67" s="298">
        <v>75.230049084973416</v>
      </c>
      <c r="G67" s="298">
        <v>71.786816290733427</v>
      </c>
      <c r="H67" s="298">
        <v>69.126414449593682</v>
      </c>
      <c r="I67" s="298">
        <v>69.97402048918849</v>
      </c>
      <c r="J67" s="298">
        <v>68.862193864540046</v>
      </c>
      <c r="K67" s="298">
        <v>66.000773511192335</v>
      </c>
      <c r="L67" s="298">
        <v>69.509857977917846</v>
      </c>
      <c r="M67" s="298">
        <v>69.198080538547785</v>
      </c>
      <c r="N67" s="298">
        <v>72.048492320155475</v>
      </c>
      <c r="O67" s="298">
        <v>74.870888417316067</v>
      </c>
      <c r="P67" s="298">
        <v>77.219290662447875</v>
      </c>
      <c r="Q67" s="298">
        <v>80.287534406502786</v>
      </c>
    </row>
    <row r="68" spans="1:17" x14ac:dyDescent="0.25">
      <c r="A68" s="150" t="s">
        <v>34</v>
      </c>
      <c r="B68" s="87">
        <v>7.2796420651871001</v>
      </c>
      <c r="C68" s="87">
        <v>6.7782972407595965</v>
      </c>
      <c r="D68" s="87">
        <v>6.7319022846298884</v>
      </c>
      <c r="E68" s="87">
        <v>6.5563144233689243</v>
      </c>
      <c r="F68" s="87">
        <v>6.5195963482591202</v>
      </c>
      <c r="G68" s="87">
        <v>6.9157170519106099</v>
      </c>
      <c r="H68" s="87">
        <v>6.5203507367753284</v>
      </c>
      <c r="I68" s="87">
        <v>6.791904584002836</v>
      </c>
      <c r="J68" s="87">
        <v>6.0311197256058406</v>
      </c>
      <c r="K68" s="87">
        <v>5.8205911056533424</v>
      </c>
      <c r="L68" s="87">
        <v>5.7533683319893338</v>
      </c>
      <c r="M68" s="87">
        <v>5.760319389586364</v>
      </c>
      <c r="N68" s="87">
        <v>6.2179454267495879</v>
      </c>
      <c r="O68" s="87">
        <v>5.2669272602383792</v>
      </c>
      <c r="P68" s="87">
        <v>5.3374141832161142</v>
      </c>
      <c r="Q68" s="87">
        <v>5.8830458164203723</v>
      </c>
    </row>
    <row r="69" spans="1:17" x14ac:dyDescent="0.25">
      <c r="A69" s="150" t="s">
        <v>32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2.603195849576085E-17</v>
      </c>
      <c r="C70" s="87">
        <v>2.319668577295867E-16</v>
      </c>
      <c r="D70" s="87">
        <v>1.2690896383975288E-15</v>
      </c>
      <c r="E70" s="87">
        <v>1.2209005744856277E-3</v>
      </c>
      <c r="F70" s="87">
        <v>3.2842919947120734E-2</v>
      </c>
      <c r="G70" s="87">
        <v>4.891139605341056E-4</v>
      </c>
      <c r="H70" s="87">
        <v>1.4502460853160957E-16</v>
      </c>
      <c r="I70" s="87">
        <v>1.8506542125524662E-15</v>
      </c>
      <c r="J70" s="87">
        <v>1.2511919571235384E-15</v>
      </c>
      <c r="K70" s="87">
        <v>2.2899550231612105E-17</v>
      </c>
      <c r="L70" s="87">
        <v>2.4039453728234477E-16</v>
      </c>
      <c r="M70" s="87">
        <v>1.0848765621146334E-2</v>
      </c>
      <c r="N70" s="87">
        <v>1.0198926564704194E-15</v>
      </c>
      <c r="O70" s="87">
        <v>2.1715575499981436E-2</v>
      </c>
      <c r="P70" s="87">
        <v>4.5814434772045574E-2</v>
      </c>
      <c r="Q70" s="87">
        <v>2.6144234190352288E-2</v>
      </c>
    </row>
    <row r="71" spans="1:17" x14ac:dyDescent="0.25">
      <c r="A71" s="150" t="s">
        <v>126</v>
      </c>
      <c r="B71" s="87">
        <v>4.8337779804056673</v>
      </c>
      <c r="C71" s="87">
        <v>5.277502342975767</v>
      </c>
      <c r="D71" s="87">
        <v>5.1018780109428414</v>
      </c>
      <c r="E71" s="87">
        <v>4.7073973319771758</v>
      </c>
      <c r="F71" s="87">
        <v>5.255772122260046</v>
      </c>
      <c r="G71" s="87">
        <v>5.3259188053606019</v>
      </c>
      <c r="H71" s="87">
        <v>4.3657304122686122</v>
      </c>
      <c r="I71" s="87">
        <v>4.5941254393287512</v>
      </c>
      <c r="J71" s="87">
        <v>4.2367441667087569</v>
      </c>
      <c r="K71" s="87">
        <v>3.5448410253201708</v>
      </c>
      <c r="L71" s="87">
        <v>3.4272007626054464</v>
      </c>
      <c r="M71" s="87">
        <v>2.8849574044404052</v>
      </c>
      <c r="N71" s="87">
        <v>2.722130275226049</v>
      </c>
      <c r="O71" s="87">
        <v>2.7565566811029392</v>
      </c>
      <c r="P71" s="87">
        <v>2.7229588624621308</v>
      </c>
      <c r="Q71" s="87">
        <v>2.95039350844818</v>
      </c>
    </row>
    <row r="72" spans="1:17" x14ac:dyDescent="0.25">
      <c r="A72" s="150" t="s">
        <v>30</v>
      </c>
      <c r="B72" s="87">
        <v>9.4877884853772958</v>
      </c>
      <c r="C72" s="87">
        <v>10.211974115563603</v>
      </c>
      <c r="D72" s="87">
        <v>10.297799022745615</v>
      </c>
      <c r="E72" s="87">
        <v>10.090396505632627</v>
      </c>
      <c r="F72" s="87">
        <v>9.3001356690519881</v>
      </c>
      <c r="G72" s="87">
        <v>8.3814765746384658</v>
      </c>
      <c r="H72" s="87">
        <v>8.6892629642165318</v>
      </c>
      <c r="I72" s="87">
        <v>7.4457803128820741</v>
      </c>
      <c r="J72" s="87">
        <v>7.3211254202660054</v>
      </c>
      <c r="K72" s="87">
        <v>5.8846133466539019</v>
      </c>
      <c r="L72" s="87">
        <v>4.9307133514189045</v>
      </c>
      <c r="M72" s="87">
        <v>4.4236214595939591</v>
      </c>
      <c r="N72" s="87">
        <v>3.846721884524698</v>
      </c>
      <c r="O72" s="87">
        <v>3.2835060596676793</v>
      </c>
      <c r="P72" s="87">
        <v>2.9338275872167907</v>
      </c>
      <c r="Q72" s="87">
        <v>3.0530810391250531</v>
      </c>
    </row>
    <row r="73" spans="1:17" x14ac:dyDescent="0.25">
      <c r="A73" s="150" t="s">
        <v>29</v>
      </c>
      <c r="B73" s="87">
        <v>8.1953546347216022E-2</v>
      </c>
      <c r="C73" s="87">
        <v>9.8822662924429136E-2</v>
      </c>
      <c r="D73" s="87">
        <v>0.13623696062386761</v>
      </c>
      <c r="E73" s="87">
        <v>9.5140464715021827E-2</v>
      </c>
      <c r="F73" s="87">
        <v>6.312043508694748E-2</v>
      </c>
      <c r="G73" s="87">
        <v>5.7416385121875538E-2</v>
      </c>
      <c r="H73" s="87">
        <v>7.0054329615482358E-2</v>
      </c>
      <c r="I73" s="87">
        <v>0.11244035257128981</v>
      </c>
      <c r="J73" s="87">
        <v>0.16521078897418712</v>
      </c>
      <c r="K73" s="87">
        <v>0.12915482361836075</v>
      </c>
      <c r="L73" s="87">
        <v>0.17528841131475129</v>
      </c>
      <c r="M73" s="87">
        <v>0.29148161752435459</v>
      </c>
      <c r="N73" s="87">
        <v>0.26110912614880505</v>
      </c>
      <c r="O73" s="87">
        <v>0.31746418924413627</v>
      </c>
      <c r="P73" s="87">
        <v>0.23502901521126721</v>
      </c>
      <c r="Q73" s="87">
        <v>0.34316094830637417</v>
      </c>
    </row>
    <row r="74" spans="1:17" x14ac:dyDescent="0.25">
      <c r="A74" s="150" t="s">
        <v>27</v>
      </c>
      <c r="B74" s="87">
        <v>42.174110342224814</v>
      </c>
      <c r="C74" s="87">
        <v>43.555164143133311</v>
      </c>
      <c r="D74" s="87">
        <v>45.497295074876106</v>
      </c>
      <c r="E74" s="87">
        <v>47.280517661560438</v>
      </c>
      <c r="F74" s="87">
        <v>46.163711812055141</v>
      </c>
      <c r="G74" s="87">
        <v>43.884641463200275</v>
      </c>
      <c r="H74" s="87">
        <v>41.790300668027484</v>
      </c>
      <c r="I74" s="87">
        <v>42.527071604735788</v>
      </c>
      <c r="J74" s="87">
        <v>42.246306749668804</v>
      </c>
      <c r="K74" s="87">
        <v>42.499378526590554</v>
      </c>
      <c r="L74" s="87">
        <v>47.092515120254355</v>
      </c>
      <c r="M74" s="87">
        <v>46.713507668158947</v>
      </c>
      <c r="N74" s="87">
        <v>49.877592456360063</v>
      </c>
      <c r="O74" s="87">
        <v>53.805425747251135</v>
      </c>
      <c r="P74" s="87">
        <v>55.381331385307341</v>
      </c>
      <c r="Q74" s="87">
        <v>56.741861624548022</v>
      </c>
    </row>
    <row r="75" spans="1:17" x14ac:dyDescent="0.25">
      <c r="A75" s="150" t="s">
        <v>26</v>
      </c>
      <c r="B75" s="87">
        <v>0.17874065670230532</v>
      </c>
      <c r="C75" s="87">
        <v>0.16361011405071799</v>
      </c>
      <c r="D75" s="87">
        <v>0.16333869642893237</v>
      </c>
      <c r="E75" s="87">
        <v>2.1858812557017514E-2</v>
      </c>
      <c r="F75" s="87">
        <v>2.8158767972439672E-2</v>
      </c>
      <c r="G75" s="87">
        <v>4.2794727497304334E-3</v>
      </c>
      <c r="H75" s="87">
        <v>1.8578724786203866E-3</v>
      </c>
      <c r="I75" s="87">
        <v>0</v>
      </c>
      <c r="J75" s="87">
        <v>6.4399135358213493E-3</v>
      </c>
      <c r="K75" s="87">
        <v>4.8103140321702929E-3</v>
      </c>
      <c r="L75" s="87">
        <v>4.6030662196250519E-3</v>
      </c>
      <c r="M75" s="87">
        <v>1.3258030407937154E-3</v>
      </c>
      <c r="N75" s="87">
        <v>1.2736872300869368E-4</v>
      </c>
      <c r="O75" s="87">
        <v>2.6882601086869423E-3</v>
      </c>
      <c r="P75" s="87">
        <v>4.8165990116751769E-3</v>
      </c>
      <c r="Q75" s="87">
        <v>4.914032682046085E-3</v>
      </c>
    </row>
    <row r="76" spans="1:17" x14ac:dyDescent="0.25">
      <c r="A76" s="150" t="s">
        <v>87</v>
      </c>
      <c r="B76" s="87">
        <v>2.0608049434006528</v>
      </c>
      <c r="C76" s="87">
        <v>1.9936521292641831</v>
      </c>
      <c r="D76" s="87">
        <v>2.1071103663730963</v>
      </c>
      <c r="E76" s="87">
        <v>2.3458554596466259</v>
      </c>
      <c r="F76" s="87">
        <v>2.5068380847940683</v>
      </c>
      <c r="G76" s="87">
        <v>2.4826565710013844</v>
      </c>
      <c r="H76" s="87">
        <v>2.8163846533993926</v>
      </c>
      <c r="I76" s="87">
        <v>2.9227276240626421</v>
      </c>
      <c r="J76" s="87">
        <v>3.2532673304146917</v>
      </c>
      <c r="K76" s="87">
        <v>3.1533996464083458</v>
      </c>
      <c r="L76" s="87">
        <v>3.3583728859803994</v>
      </c>
      <c r="M76" s="87">
        <v>3.5495251560649299</v>
      </c>
      <c r="N76" s="87">
        <v>3.3418222660032946</v>
      </c>
      <c r="O76" s="87">
        <v>3.1981311264193995</v>
      </c>
      <c r="P76" s="87">
        <v>3.6450250599480891</v>
      </c>
      <c r="Q76" s="87">
        <v>3.9148446850816794</v>
      </c>
    </row>
    <row r="77" spans="1:17" x14ac:dyDescent="0.25">
      <c r="A77" s="150" t="s">
        <v>23</v>
      </c>
      <c r="B77" s="87">
        <v>3.8096934354266896</v>
      </c>
      <c r="C77" s="87">
        <v>3.7483300832457349</v>
      </c>
      <c r="D77" s="87">
        <v>4.0753262648945547</v>
      </c>
      <c r="E77" s="87">
        <v>4.1438664965060221</v>
      </c>
      <c r="F77" s="87">
        <v>5.3598729255465534</v>
      </c>
      <c r="G77" s="87">
        <v>4.7342208527899432</v>
      </c>
      <c r="H77" s="87">
        <v>4.8724728128122061</v>
      </c>
      <c r="I77" s="87">
        <v>5.5799705716051013</v>
      </c>
      <c r="J77" s="87">
        <v>5.6019797693659426</v>
      </c>
      <c r="K77" s="87">
        <v>4.9639847229154839</v>
      </c>
      <c r="L77" s="87">
        <v>4.7677960481350343</v>
      </c>
      <c r="M77" s="87">
        <v>5.5624932745169069</v>
      </c>
      <c r="N77" s="87">
        <v>5.7810435164199712</v>
      </c>
      <c r="O77" s="87">
        <v>6.2184735177837327</v>
      </c>
      <c r="P77" s="87">
        <v>6.9130735353024164</v>
      </c>
      <c r="Q77" s="87">
        <v>7.3700885177007089</v>
      </c>
    </row>
    <row r="78" spans="1:17" x14ac:dyDescent="0.25">
      <c r="A78" s="299" t="s">
        <v>265</v>
      </c>
      <c r="B78" s="298">
        <v>971.33656087270879</v>
      </c>
      <c r="C78" s="298">
        <v>994.3913906400694</v>
      </c>
      <c r="D78" s="298">
        <v>1027.568720348946</v>
      </c>
      <c r="E78" s="298">
        <v>1039.0750739344578</v>
      </c>
      <c r="F78" s="298">
        <v>1037.437900661419</v>
      </c>
      <c r="G78" s="298">
        <v>984.18876054818952</v>
      </c>
      <c r="H78" s="298">
        <v>954.14845059364075</v>
      </c>
      <c r="I78" s="298">
        <v>967.61375585247913</v>
      </c>
      <c r="J78" s="298">
        <v>953.80721100232563</v>
      </c>
      <c r="K78" s="298">
        <v>924.02516153399279</v>
      </c>
      <c r="L78" s="298">
        <v>970.29242671714496</v>
      </c>
      <c r="M78" s="298">
        <v>959.445087726775</v>
      </c>
      <c r="N78" s="298">
        <v>1000.3741020118213</v>
      </c>
      <c r="O78" s="298">
        <v>1041.7282401164123</v>
      </c>
      <c r="P78" s="298">
        <v>1071.7760190035515</v>
      </c>
      <c r="Q78" s="298">
        <v>1114.2993244163313</v>
      </c>
    </row>
    <row r="79" spans="1:17" x14ac:dyDescent="0.25">
      <c r="A79" s="243" t="s">
        <v>259</v>
      </c>
      <c r="B79" s="278">
        <v>685.39762806878889</v>
      </c>
      <c r="C79" s="278">
        <v>682.48567047208599</v>
      </c>
      <c r="D79" s="278">
        <v>706.64191861905567</v>
      </c>
      <c r="E79" s="278">
        <v>797.72890154348852</v>
      </c>
      <c r="F79" s="278">
        <v>911.41180686151483</v>
      </c>
      <c r="G79" s="278">
        <v>1179.6280140889558</v>
      </c>
      <c r="H79" s="278">
        <v>1261.122732443253</v>
      </c>
      <c r="I79" s="278">
        <v>1320.7169486093694</v>
      </c>
      <c r="J79" s="278">
        <v>1423.3263957298034</v>
      </c>
      <c r="K79" s="278">
        <v>1472.4582859259315</v>
      </c>
      <c r="L79" s="278">
        <v>1484.6940377747273</v>
      </c>
      <c r="M79" s="278">
        <v>1611.6775047655722</v>
      </c>
      <c r="N79" s="278">
        <v>1575.9177665068337</v>
      </c>
      <c r="O79" s="278">
        <v>1630.875038627021</v>
      </c>
      <c r="P79" s="278">
        <v>1735.0150930078853</v>
      </c>
      <c r="Q79" s="278">
        <v>1780.0485700463621</v>
      </c>
    </row>
    <row r="81" spans="1:17" ht="12.75" x14ac:dyDescent="0.25">
      <c r="A81" s="98" t="s">
        <v>91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0.99999999999999989</v>
      </c>
      <c r="D83" s="77">
        <f t="shared" si="0"/>
        <v>1.0000000000000004</v>
      </c>
      <c r="E83" s="77">
        <f t="shared" si="0"/>
        <v>0.99999999999999989</v>
      </c>
      <c r="F83" s="77">
        <f t="shared" si="0"/>
        <v>1</v>
      </c>
      <c r="G83" s="77">
        <f t="shared" si="0"/>
        <v>1</v>
      </c>
      <c r="H83" s="77">
        <f t="shared" si="0"/>
        <v>1.0000000000000002</v>
      </c>
      <c r="I83" s="77">
        <f t="shared" si="0"/>
        <v>1</v>
      </c>
      <c r="J83" s="77">
        <f t="shared" si="0"/>
        <v>1</v>
      </c>
      <c r="K83" s="77">
        <f t="shared" si="0"/>
        <v>1</v>
      </c>
      <c r="L83" s="77">
        <f t="shared" si="0"/>
        <v>0.99999999999999989</v>
      </c>
      <c r="M83" s="77">
        <f t="shared" si="0"/>
        <v>0.99999999999999956</v>
      </c>
      <c r="N83" s="77">
        <f t="shared" si="0"/>
        <v>1.0000000000000002</v>
      </c>
      <c r="O83" s="77">
        <f t="shared" si="0"/>
        <v>0.99999999999999978</v>
      </c>
      <c r="P83" s="77">
        <f t="shared" si="0"/>
        <v>1</v>
      </c>
      <c r="Q83" s="77">
        <f t="shared" si="0"/>
        <v>1.0000000000000002</v>
      </c>
    </row>
    <row r="84" spans="1:17" x14ac:dyDescent="0.25">
      <c r="A84" s="132" t="s">
        <v>84</v>
      </c>
      <c r="B84" s="203">
        <f t="shared" ref="B84:Q84" si="1">IF(B$6=0,0,B$6/B$5)</f>
        <v>1.618239457304067E-2</v>
      </c>
      <c r="C84" s="203">
        <f t="shared" si="1"/>
        <v>1.6184352909107177E-2</v>
      </c>
      <c r="D84" s="203">
        <f t="shared" si="1"/>
        <v>1.6178483419919485E-2</v>
      </c>
      <c r="E84" s="203">
        <f t="shared" si="1"/>
        <v>1.6119979808920139E-2</v>
      </c>
      <c r="F84" s="203">
        <f t="shared" si="1"/>
        <v>1.6078188877778239E-2</v>
      </c>
      <c r="G84" s="203">
        <f t="shared" si="1"/>
        <v>1.6013443041332183E-2</v>
      </c>
      <c r="H84" s="203">
        <f t="shared" si="1"/>
        <v>1.5974280593082636E-2</v>
      </c>
      <c r="I84" s="203">
        <f t="shared" si="1"/>
        <v>1.5930970095004614E-2</v>
      </c>
      <c r="J84" s="203">
        <f t="shared" si="1"/>
        <v>1.5899733454614606E-2</v>
      </c>
      <c r="K84" s="203">
        <f t="shared" si="1"/>
        <v>1.5830125138894691E-2</v>
      </c>
      <c r="L84" s="203">
        <f t="shared" si="1"/>
        <v>1.5815283518089199E-2</v>
      </c>
      <c r="M84" s="203">
        <f t="shared" si="1"/>
        <v>1.5760893532319055E-2</v>
      </c>
      <c r="N84" s="203">
        <f t="shared" si="1"/>
        <v>1.5763679558919302E-2</v>
      </c>
      <c r="O84" s="203">
        <f t="shared" si="1"/>
        <v>1.5721078954524965E-2</v>
      </c>
      <c r="P84" s="203">
        <f t="shared" si="1"/>
        <v>1.5705581560227885E-2</v>
      </c>
      <c r="Q84" s="203">
        <f t="shared" si="1"/>
        <v>1.5722863734987533E-2</v>
      </c>
    </row>
    <row r="85" spans="1:17" x14ac:dyDescent="0.25">
      <c r="A85" s="76" t="s">
        <v>83</v>
      </c>
      <c r="B85" s="202">
        <f t="shared" ref="B85:Q85" si="2">IF(B$7=0,0,B$7/B$5)</f>
        <v>4.2113256617547119E-3</v>
      </c>
      <c r="C85" s="202">
        <f t="shared" si="2"/>
        <v>4.2199142819599857E-3</v>
      </c>
      <c r="D85" s="202">
        <f t="shared" si="2"/>
        <v>4.2273210401631376E-3</v>
      </c>
      <c r="E85" s="202">
        <f t="shared" si="2"/>
        <v>4.2131499382189481E-3</v>
      </c>
      <c r="F85" s="202">
        <f t="shared" si="2"/>
        <v>4.191280719021355E-3</v>
      </c>
      <c r="G85" s="202">
        <f t="shared" si="2"/>
        <v>4.143967336203945E-3</v>
      </c>
      <c r="H85" s="202">
        <f t="shared" si="2"/>
        <v>4.1424401651309704E-3</v>
      </c>
      <c r="I85" s="202">
        <f t="shared" si="2"/>
        <v>4.1234616160940119E-3</v>
      </c>
      <c r="J85" s="202">
        <f t="shared" si="2"/>
        <v>4.1179695795819449E-3</v>
      </c>
      <c r="K85" s="202">
        <f t="shared" si="2"/>
        <v>4.1160432655380315E-3</v>
      </c>
      <c r="L85" s="202">
        <f t="shared" si="2"/>
        <v>4.1173887659693353E-3</v>
      </c>
      <c r="M85" s="202">
        <f t="shared" si="2"/>
        <v>4.0836555852346275E-3</v>
      </c>
      <c r="N85" s="202">
        <f t="shared" si="2"/>
        <v>4.0959577048974181E-3</v>
      </c>
      <c r="O85" s="202">
        <f t="shared" si="2"/>
        <v>4.103468490952473E-3</v>
      </c>
      <c r="P85" s="202">
        <f t="shared" si="2"/>
        <v>4.0938900312023361E-3</v>
      </c>
      <c r="Q85" s="202">
        <f t="shared" si="2"/>
        <v>4.1077969272833702E-3</v>
      </c>
    </row>
    <row r="86" spans="1:17" x14ac:dyDescent="0.25">
      <c r="A86" s="76" t="s">
        <v>82</v>
      </c>
      <c r="B86" s="202">
        <f t="shared" ref="B86:Q86" si="3">IF(B$8=0,0,B$8/B$5)</f>
        <v>5.2692159963528773E-2</v>
      </c>
      <c r="C86" s="202">
        <f t="shared" si="3"/>
        <v>5.2798766897341289E-2</v>
      </c>
      <c r="D86" s="202">
        <f t="shared" si="3"/>
        <v>5.2859649791869079E-2</v>
      </c>
      <c r="E86" s="202">
        <f t="shared" si="3"/>
        <v>5.2681049276588933E-2</v>
      </c>
      <c r="F86" s="202">
        <f t="shared" si="3"/>
        <v>5.2454121666767106E-2</v>
      </c>
      <c r="G86" s="202">
        <f t="shared" si="3"/>
        <v>5.1901643127896906E-2</v>
      </c>
      <c r="H86" s="202">
        <f t="shared" si="3"/>
        <v>5.1800891982669607E-2</v>
      </c>
      <c r="I86" s="202">
        <f t="shared" si="3"/>
        <v>5.1622681990127983E-2</v>
      </c>
      <c r="J86" s="202">
        <f t="shared" si="3"/>
        <v>5.1547209931134992E-2</v>
      </c>
      <c r="K86" s="202">
        <f t="shared" si="3"/>
        <v>5.147246706683601E-2</v>
      </c>
      <c r="L86" s="202">
        <f t="shared" si="3"/>
        <v>5.1487784206579186E-2</v>
      </c>
      <c r="M86" s="202">
        <f t="shared" si="3"/>
        <v>5.1072134467056517E-2</v>
      </c>
      <c r="N86" s="202">
        <f t="shared" si="3"/>
        <v>5.1233231276183705E-2</v>
      </c>
      <c r="O86" s="202">
        <f t="shared" si="3"/>
        <v>5.1356125651547013E-2</v>
      </c>
      <c r="P86" s="202">
        <f t="shared" si="3"/>
        <v>5.1235376225627564E-2</v>
      </c>
      <c r="Q86" s="202">
        <f t="shared" si="3"/>
        <v>5.1351795727531672E-2</v>
      </c>
    </row>
    <row r="87" spans="1:17" x14ac:dyDescent="0.25">
      <c r="A87" s="76" t="s">
        <v>81</v>
      </c>
      <c r="B87" s="202">
        <f t="shared" ref="B87:Q87" si="4">IF(B$9=0,0,B$9/B$5)</f>
        <v>2.8709975496750553E-2</v>
      </c>
      <c r="C87" s="202">
        <f t="shared" si="4"/>
        <v>2.8756949501019615E-2</v>
      </c>
      <c r="D87" s="202">
        <f t="shared" si="4"/>
        <v>2.8773400628461194E-2</v>
      </c>
      <c r="E87" s="202">
        <f t="shared" si="4"/>
        <v>2.8692604578958409E-2</v>
      </c>
      <c r="F87" s="202">
        <f t="shared" si="4"/>
        <v>2.8572874531091124E-2</v>
      </c>
      <c r="G87" s="202">
        <f t="shared" si="4"/>
        <v>2.8296161951688048E-2</v>
      </c>
      <c r="H87" s="202">
        <f t="shared" si="4"/>
        <v>2.8251744802799253E-2</v>
      </c>
      <c r="I87" s="202">
        <f t="shared" si="4"/>
        <v>2.8160349815585222E-2</v>
      </c>
      <c r="J87" s="202">
        <f t="shared" si="4"/>
        <v>2.8111240412320812E-2</v>
      </c>
      <c r="K87" s="202">
        <f t="shared" si="4"/>
        <v>2.8064198250453816E-2</v>
      </c>
      <c r="L87" s="202">
        <f t="shared" si="4"/>
        <v>2.8066447921854906E-2</v>
      </c>
      <c r="M87" s="202">
        <f t="shared" si="4"/>
        <v>2.7856571877861423E-2</v>
      </c>
      <c r="N87" s="202">
        <f t="shared" si="4"/>
        <v>2.7932047367062243E-2</v>
      </c>
      <c r="O87" s="202">
        <f t="shared" si="4"/>
        <v>2.7984731740747466E-2</v>
      </c>
      <c r="P87" s="202">
        <f t="shared" si="4"/>
        <v>2.7914853669451425E-2</v>
      </c>
      <c r="Q87" s="202">
        <f t="shared" si="4"/>
        <v>2.7952943594584081E-2</v>
      </c>
    </row>
    <row r="88" spans="1:17" x14ac:dyDescent="0.25">
      <c r="A88" s="129" t="s">
        <v>80</v>
      </c>
      <c r="B88" s="201">
        <f t="shared" ref="B88:Q88" si="5">IF(B$10=0,0,B$10/B$5)</f>
        <v>3.2773869649062363E-2</v>
      </c>
      <c r="C88" s="201">
        <f t="shared" si="5"/>
        <v>3.2688469157027542E-2</v>
      </c>
      <c r="D88" s="201">
        <f t="shared" si="5"/>
        <v>3.2696329729307368E-2</v>
      </c>
      <c r="E88" s="201">
        <f t="shared" si="5"/>
        <v>3.2722053192269999E-2</v>
      </c>
      <c r="F88" s="201">
        <f t="shared" si="5"/>
        <v>3.2488309309251319E-2</v>
      </c>
      <c r="G88" s="201">
        <f t="shared" si="5"/>
        <v>3.2274881609242578E-2</v>
      </c>
      <c r="H88" s="201">
        <f t="shared" si="5"/>
        <v>3.2166131211263063E-2</v>
      </c>
      <c r="I88" s="201">
        <f t="shared" si="5"/>
        <v>3.211626459733237E-2</v>
      </c>
      <c r="J88" s="201">
        <f t="shared" si="5"/>
        <v>3.2170794893873797E-2</v>
      </c>
      <c r="K88" s="201">
        <f t="shared" si="5"/>
        <v>3.2094580332734476E-2</v>
      </c>
      <c r="L88" s="201">
        <f t="shared" si="5"/>
        <v>3.2056277036450691E-2</v>
      </c>
      <c r="M88" s="201">
        <f t="shared" si="5"/>
        <v>3.2048417312590151E-2</v>
      </c>
      <c r="N88" s="201">
        <f t="shared" si="5"/>
        <v>3.210507446924913E-2</v>
      </c>
      <c r="O88" s="201">
        <f t="shared" si="5"/>
        <v>3.2210946351123031E-2</v>
      </c>
      <c r="P88" s="201">
        <f t="shared" si="5"/>
        <v>3.2211625633159269E-2</v>
      </c>
      <c r="Q88" s="201">
        <f t="shared" si="5"/>
        <v>3.2159201668048504E-2</v>
      </c>
    </row>
    <row r="89" spans="1:17" x14ac:dyDescent="0.25">
      <c r="A89" s="127" t="s">
        <v>264</v>
      </c>
      <c r="B89" s="200">
        <f t="shared" ref="B89:Q89" si="6">IF(B$15=0,0,B$15/B$5)</f>
        <v>7.9246183090934549E-2</v>
      </c>
      <c r="C89" s="200">
        <f t="shared" si="6"/>
        <v>7.8805426964590558E-2</v>
      </c>
      <c r="D89" s="200">
        <f t="shared" si="6"/>
        <v>7.7926725766378852E-2</v>
      </c>
      <c r="E89" s="200">
        <f t="shared" si="6"/>
        <v>7.9140935482389665E-2</v>
      </c>
      <c r="F89" s="200">
        <f t="shared" si="6"/>
        <v>7.9195392614850355E-2</v>
      </c>
      <c r="G89" s="200">
        <f t="shared" si="6"/>
        <v>7.8889820037862102E-2</v>
      </c>
      <c r="H89" s="200">
        <f t="shared" si="6"/>
        <v>7.8806716746913155E-2</v>
      </c>
      <c r="I89" s="200">
        <f t="shared" si="6"/>
        <v>7.8640429165111353E-2</v>
      </c>
      <c r="J89" s="200">
        <f t="shared" si="6"/>
        <v>7.8525530986214329E-2</v>
      </c>
      <c r="K89" s="200">
        <f t="shared" si="6"/>
        <v>7.8369583281082497E-2</v>
      </c>
      <c r="L89" s="200">
        <f t="shared" si="6"/>
        <v>7.8280383135102494E-2</v>
      </c>
      <c r="M89" s="200">
        <f t="shared" si="6"/>
        <v>7.8039408884977901E-2</v>
      </c>
      <c r="N89" s="200">
        <f t="shared" si="6"/>
        <v>7.8119887160940663E-2</v>
      </c>
      <c r="O89" s="200">
        <f t="shared" si="6"/>
        <v>7.790370552091784E-2</v>
      </c>
      <c r="P89" s="200">
        <f t="shared" si="6"/>
        <v>7.777800194511901E-2</v>
      </c>
      <c r="Q89" s="200">
        <f t="shared" si="6"/>
        <v>7.7829903275513146E-2</v>
      </c>
    </row>
    <row r="90" spans="1:17" x14ac:dyDescent="0.25">
      <c r="A90" s="142" t="s">
        <v>278</v>
      </c>
      <c r="B90" s="199">
        <f t="shared" ref="B90:Q90" si="7">IF(B$16=0,0,B$16/B$5)</f>
        <v>2.8129067219132397E-2</v>
      </c>
      <c r="C90" s="199">
        <f t="shared" si="7"/>
        <v>2.7829222627102811E-2</v>
      </c>
      <c r="D90" s="199">
        <f t="shared" si="7"/>
        <v>2.7769543237918429E-2</v>
      </c>
      <c r="E90" s="199">
        <f t="shared" si="7"/>
        <v>2.7967809940227524E-2</v>
      </c>
      <c r="F90" s="199">
        <f t="shared" si="7"/>
        <v>2.8135465997338984E-2</v>
      </c>
      <c r="G90" s="199">
        <f t="shared" si="7"/>
        <v>2.8430973298570326E-2</v>
      </c>
      <c r="H90" s="199">
        <f t="shared" si="7"/>
        <v>2.8397529416091478E-2</v>
      </c>
      <c r="I90" s="199">
        <f t="shared" si="7"/>
        <v>2.8292975295129238E-2</v>
      </c>
      <c r="J90" s="199">
        <f t="shared" si="7"/>
        <v>2.8254179102778876E-2</v>
      </c>
      <c r="K90" s="199">
        <f t="shared" si="7"/>
        <v>2.799143563996899E-2</v>
      </c>
      <c r="L90" s="199">
        <f t="shared" si="7"/>
        <v>2.7998197580981182E-2</v>
      </c>
      <c r="M90" s="199">
        <f t="shared" si="7"/>
        <v>2.8177443368210216E-2</v>
      </c>
      <c r="N90" s="199">
        <f t="shared" si="7"/>
        <v>2.80154506861152E-2</v>
      </c>
      <c r="O90" s="199">
        <f t="shared" si="7"/>
        <v>2.7729042723495464E-2</v>
      </c>
      <c r="P90" s="199">
        <f t="shared" si="7"/>
        <v>2.7722455530391633E-2</v>
      </c>
      <c r="Q90" s="199">
        <f t="shared" si="7"/>
        <v>2.7758915937847066E-2</v>
      </c>
    </row>
    <row r="91" spans="1:17" x14ac:dyDescent="0.25">
      <c r="A91" s="142" t="s">
        <v>277</v>
      </c>
      <c r="B91" s="199">
        <f t="shared" ref="B91:Q91" si="8">IF(B$22=0,0,B$22/B$5)</f>
        <v>5.1014319889798522E-2</v>
      </c>
      <c r="C91" s="199">
        <f t="shared" si="8"/>
        <v>5.0872942128645383E-2</v>
      </c>
      <c r="D91" s="199">
        <f t="shared" si="8"/>
        <v>5.0056484551816167E-2</v>
      </c>
      <c r="E91" s="199">
        <f t="shared" si="8"/>
        <v>5.1067831306838868E-2</v>
      </c>
      <c r="F91" s="199">
        <f t="shared" si="8"/>
        <v>5.0954534786440443E-2</v>
      </c>
      <c r="G91" s="199">
        <f t="shared" si="8"/>
        <v>5.0355182827955661E-2</v>
      </c>
      <c r="H91" s="199">
        <f t="shared" si="8"/>
        <v>5.0309590770237306E-2</v>
      </c>
      <c r="I91" s="199">
        <f t="shared" si="8"/>
        <v>5.0247820941141837E-2</v>
      </c>
      <c r="J91" s="199">
        <f t="shared" si="8"/>
        <v>5.0172637600139042E-2</v>
      </c>
      <c r="K91" s="199">
        <f t="shared" si="8"/>
        <v>5.0277904497492344E-2</v>
      </c>
      <c r="L91" s="199">
        <f t="shared" si="8"/>
        <v>5.0181180281545001E-2</v>
      </c>
      <c r="M91" s="199">
        <f t="shared" si="8"/>
        <v>4.9765841467447836E-2</v>
      </c>
      <c r="N91" s="199">
        <f t="shared" si="8"/>
        <v>5.0004891251583888E-2</v>
      </c>
      <c r="O91" s="199">
        <f t="shared" si="8"/>
        <v>5.0074124130655429E-2</v>
      </c>
      <c r="P91" s="199">
        <f t="shared" si="8"/>
        <v>4.9955022390995432E-2</v>
      </c>
      <c r="Q91" s="199">
        <f t="shared" si="8"/>
        <v>4.997140589325863E-2</v>
      </c>
    </row>
    <row r="92" spans="1:17" x14ac:dyDescent="0.25">
      <c r="A92" s="142" t="s">
        <v>276</v>
      </c>
      <c r="B92" s="199">
        <f t="shared" ref="B92:Q92" si="9">IF(B$23=0,0,B$23/B$5)</f>
        <v>1.0279598200365448E-4</v>
      </c>
      <c r="C92" s="199">
        <f t="shared" si="9"/>
        <v>1.0326220884235644E-4</v>
      </c>
      <c r="D92" s="199">
        <f t="shared" si="9"/>
        <v>1.0069797664424188E-4</v>
      </c>
      <c r="E92" s="199">
        <f t="shared" si="9"/>
        <v>1.0529423532327119E-4</v>
      </c>
      <c r="F92" s="199">
        <f t="shared" si="9"/>
        <v>1.0539183107091445E-4</v>
      </c>
      <c r="G92" s="199">
        <f t="shared" si="9"/>
        <v>1.0366391133612668E-4</v>
      </c>
      <c r="H92" s="199">
        <f t="shared" si="9"/>
        <v>9.9596560584380348E-5</v>
      </c>
      <c r="I92" s="199">
        <f t="shared" si="9"/>
        <v>9.9632928840287369E-5</v>
      </c>
      <c r="J92" s="199">
        <f t="shared" si="9"/>
        <v>9.8714283296409135E-5</v>
      </c>
      <c r="K92" s="199">
        <f t="shared" si="9"/>
        <v>1.0024314362114454E-4</v>
      </c>
      <c r="L92" s="199">
        <f t="shared" si="9"/>
        <v>1.0100527257631043E-4</v>
      </c>
      <c r="M92" s="199">
        <f t="shared" si="9"/>
        <v>9.6124049319823077E-5</v>
      </c>
      <c r="N92" s="199">
        <f t="shared" si="9"/>
        <v>9.9545223241588718E-5</v>
      </c>
      <c r="O92" s="199">
        <f t="shared" si="9"/>
        <v>1.0053866676692648E-4</v>
      </c>
      <c r="P92" s="199">
        <f t="shared" si="9"/>
        <v>1.0052402373193154E-4</v>
      </c>
      <c r="Q92" s="199">
        <f t="shared" si="9"/>
        <v>9.9581444407444405E-5</v>
      </c>
    </row>
    <row r="93" spans="1:17" x14ac:dyDescent="0.25">
      <c r="A93" s="127" t="s">
        <v>263</v>
      </c>
      <c r="B93" s="200">
        <f t="shared" ref="B93:Q93" si="10">IF(B$24=0,0,B$24/B$5)</f>
        <v>3.360883043176191E-2</v>
      </c>
      <c r="C93" s="200">
        <f t="shared" si="10"/>
        <v>3.3693365475590147E-2</v>
      </c>
      <c r="D93" s="200">
        <f t="shared" si="10"/>
        <v>3.3691352177395661E-2</v>
      </c>
      <c r="E93" s="200">
        <f t="shared" si="10"/>
        <v>3.3611228890287524E-2</v>
      </c>
      <c r="F93" s="200">
        <f t="shared" si="10"/>
        <v>3.3582881561612224E-2</v>
      </c>
      <c r="G93" s="200">
        <f t="shared" si="10"/>
        <v>3.3499496365066314E-2</v>
      </c>
      <c r="H93" s="200">
        <f t="shared" si="10"/>
        <v>3.3481423678884896E-2</v>
      </c>
      <c r="I93" s="200">
        <f t="shared" si="10"/>
        <v>3.3374735085380032E-2</v>
      </c>
      <c r="J93" s="200">
        <f t="shared" si="10"/>
        <v>3.3292406804288063E-2</v>
      </c>
      <c r="K93" s="200">
        <f t="shared" si="10"/>
        <v>3.3192359231213116E-2</v>
      </c>
      <c r="L93" s="200">
        <f t="shared" si="10"/>
        <v>3.3161479602720575E-2</v>
      </c>
      <c r="M93" s="200">
        <f t="shared" si="10"/>
        <v>3.3044830800703563E-2</v>
      </c>
      <c r="N93" s="200">
        <f t="shared" si="10"/>
        <v>3.307750676838677E-2</v>
      </c>
      <c r="O93" s="200">
        <f t="shared" si="10"/>
        <v>3.2890036747584603E-2</v>
      </c>
      <c r="P93" s="200">
        <f t="shared" si="10"/>
        <v>3.2831849822879601E-2</v>
      </c>
      <c r="Q93" s="200">
        <f t="shared" si="10"/>
        <v>3.2885469454580186E-2</v>
      </c>
    </row>
    <row r="94" spans="1:17" x14ac:dyDescent="0.25">
      <c r="A94" s="142" t="s">
        <v>275</v>
      </c>
      <c r="B94" s="199">
        <f t="shared" ref="B94:Q94" si="11">IF(B$25=0,0,B$25/B$5)</f>
        <v>2.2885749635140139E-2</v>
      </c>
      <c r="C94" s="199">
        <f t="shared" si="11"/>
        <v>2.2588606022042636E-2</v>
      </c>
      <c r="D94" s="199">
        <f t="shared" si="11"/>
        <v>2.2635177979727632E-2</v>
      </c>
      <c r="E94" s="199">
        <f t="shared" si="11"/>
        <v>2.2800067587744548E-2</v>
      </c>
      <c r="F94" s="199">
        <f t="shared" si="11"/>
        <v>2.2587891204452079E-2</v>
      </c>
      <c r="G94" s="199">
        <f t="shared" si="11"/>
        <v>2.2479366105250767E-2</v>
      </c>
      <c r="H94" s="199">
        <f t="shared" si="11"/>
        <v>2.2453176168704913E-2</v>
      </c>
      <c r="I94" s="199">
        <f t="shared" si="11"/>
        <v>2.2416455404201785E-2</v>
      </c>
      <c r="J94" s="199">
        <f t="shared" si="11"/>
        <v>2.254399908433944E-2</v>
      </c>
      <c r="K94" s="199">
        <f t="shared" si="11"/>
        <v>2.2572039710756869E-2</v>
      </c>
      <c r="L94" s="199">
        <f t="shared" si="11"/>
        <v>2.2535250446849252E-2</v>
      </c>
      <c r="M94" s="199">
        <f t="shared" si="11"/>
        <v>2.2682004344052795E-2</v>
      </c>
      <c r="N94" s="199">
        <f t="shared" si="11"/>
        <v>2.2731279602280274E-2</v>
      </c>
      <c r="O94" s="199">
        <f t="shared" si="11"/>
        <v>2.2840754487833195E-2</v>
      </c>
      <c r="P94" s="199">
        <f t="shared" si="11"/>
        <v>2.2836603592966902E-2</v>
      </c>
      <c r="Q94" s="199">
        <f t="shared" si="11"/>
        <v>2.2790023079276297E-2</v>
      </c>
    </row>
    <row r="95" spans="1:17" x14ac:dyDescent="0.25">
      <c r="A95" s="142" t="s">
        <v>274</v>
      </c>
      <c r="B95" s="199">
        <f t="shared" ref="B95:Q95" si="12">IF(B$31=0,0,B$31/B$5)</f>
        <v>1.050238548998202E-2</v>
      </c>
      <c r="C95" s="199">
        <f t="shared" si="12"/>
        <v>1.0879460088800546E-2</v>
      </c>
      <c r="D95" s="199">
        <f t="shared" si="12"/>
        <v>1.083646952135332E-2</v>
      </c>
      <c r="E95" s="199">
        <f t="shared" si="12"/>
        <v>1.0581428425474024E-2</v>
      </c>
      <c r="F95" s="199">
        <f t="shared" si="12"/>
        <v>1.0765044543914517E-2</v>
      </c>
      <c r="G95" s="199">
        <f t="shared" si="12"/>
        <v>1.0793954453264009E-2</v>
      </c>
      <c r="H95" s="199">
        <f t="shared" si="12"/>
        <v>1.0810945923450442E-2</v>
      </c>
      <c r="I95" s="199">
        <f t="shared" si="12"/>
        <v>1.0740898745526705E-2</v>
      </c>
      <c r="J95" s="199">
        <f t="shared" si="12"/>
        <v>1.0533031101847373E-2</v>
      </c>
      <c r="K95" s="199">
        <f t="shared" si="12"/>
        <v>1.0401607207101007E-2</v>
      </c>
      <c r="L95" s="199">
        <f t="shared" si="12"/>
        <v>1.0405854015704836E-2</v>
      </c>
      <c r="M95" s="199">
        <f t="shared" si="12"/>
        <v>1.0153101258134799E-2</v>
      </c>
      <c r="N95" s="199">
        <f t="shared" si="12"/>
        <v>1.0129037588124851E-2</v>
      </c>
      <c r="O95" s="199">
        <f t="shared" si="12"/>
        <v>9.8299251686235697E-3</v>
      </c>
      <c r="P95" s="199">
        <f t="shared" si="12"/>
        <v>9.7759210872248471E-3</v>
      </c>
      <c r="Q95" s="199">
        <f t="shared" si="12"/>
        <v>9.8781777693240144E-3</v>
      </c>
    </row>
    <row r="96" spans="1:17" x14ac:dyDescent="0.25">
      <c r="A96" s="142" t="s">
        <v>273</v>
      </c>
      <c r="B96" s="199">
        <f t="shared" ref="B96:Q96" si="13">IF(B$32=0,0,B$32/B$5)</f>
        <v>2.2069530663975458E-4</v>
      </c>
      <c r="C96" s="199">
        <f t="shared" si="13"/>
        <v>2.2529936474695954E-4</v>
      </c>
      <c r="D96" s="199">
        <f t="shared" si="13"/>
        <v>2.1970467631470957E-4</v>
      </c>
      <c r="E96" s="199">
        <f t="shared" si="13"/>
        <v>2.2973287706895537E-4</v>
      </c>
      <c r="F96" s="199">
        <f t="shared" si="13"/>
        <v>2.2994581324563146E-4</v>
      </c>
      <c r="G96" s="199">
        <f t="shared" si="13"/>
        <v>2.2617580655154905E-4</v>
      </c>
      <c r="H96" s="199">
        <f t="shared" si="13"/>
        <v>2.1730158672955707E-4</v>
      </c>
      <c r="I96" s="199">
        <f t="shared" si="13"/>
        <v>2.1738093565153608E-4</v>
      </c>
      <c r="J96" s="199">
        <f t="shared" si="13"/>
        <v>2.1537661810125633E-4</v>
      </c>
      <c r="K96" s="199">
        <f t="shared" si="13"/>
        <v>2.187123133552245E-4</v>
      </c>
      <c r="L96" s="199">
        <f t="shared" si="13"/>
        <v>2.2037514016649555E-4</v>
      </c>
      <c r="M96" s="199">
        <f t="shared" si="13"/>
        <v>2.0972519851597762E-4</v>
      </c>
      <c r="N96" s="199">
        <f t="shared" si="13"/>
        <v>2.1718957798164812E-4</v>
      </c>
      <c r="O96" s="199">
        <f t="shared" si="13"/>
        <v>2.1935709112783964E-4</v>
      </c>
      <c r="P96" s="199">
        <f t="shared" si="13"/>
        <v>2.1932514268785064E-4</v>
      </c>
      <c r="Q96" s="199">
        <f t="shared" si="13"/>
        <v>2.1726860597987872E-4</v>
      </c>
    </row>
    <row r="97" spans="1:17" x14ac:dyDescent="0.25">
      <c r="A97" s="127" t="s">
        <v>262</v>
      </c>
      <c r="B97" s="200">
        <f t="shared" ref="B97:Q97" si="14">IF(B$33=0,0,B$33/B$5)</f>
        <v>0.50133068497028466</v>
      </c>
      <c r="C97" s="200">
        <f t="shared" si="14"/>
        <v>0.5033168491840615</v>
      </c>
      <c r="D97" s="200">
        <f t="shared" si="14"/>
        <v>0.50399104255249805</v>
      </c>
      <c r="E97" s="200">
        <f t="shared" si="14"/>
        <v>0.49705791363378976</v>
      </c>
      <c r="F97" s="200">
        <f t="shared" si="14"/>
        <v>0.4892155915545231</v>
      </c>
      <c r="G97" s="200">
        <f t="shared" si="14"/>
        <v>0.46670081690531529</v>
      </c>
      <c r="H97" s="200">
        <f t="shared" si="14"/>
        <v>0.45666949919126676</v>
      </c>
      <c r="I97" s="200">
        <f t="shared" si="14"/>
        <v>0.45425522021914466</v>
      </c>
      <c r="J97" s="200">
        <f t="shared" si="14"/>
        <v>0.44490408278356075</v>
      </c>
      <c r="K97" s="200">
        <f t="shared" si="14"/>
        <v>0.43697688068247797</v>
      </c>
      <c r="L97" s="200">
        <f t="shared" si="14"/>
        <v>0.44215221320100118</v>
      </c>
      <c r="M97" s="200">
        <f t="shared" si="14"/>
        <v>0.43263187798724151</v>
      </c>
      <c r="N97" s="200">
        <f t="shared" si="14"/>
        <v>0.43986418784967374</v>
      </c>
      <c r="O97" s="200">
        <f t="shared" si="14"/>
        <v>0.44052228139450472</v>
      </c>
      <c r="P97" s="200">
        <f t="shared" si="14"/>
        <v>0.43747719614371966</v>
      </c>
      <c r="Q97" s="200">
        <f t="shared" si="14"/>
        <v>0.43874541345265056</v>
      </c>
    </row>
    <row r="98" spans="1:17" x14ac:dyDescent="0.25">
      <c r="A98" s="127" t="s">
        <v>261</v>
      </c>
      <c r="B98" s="200">
        <f t="shared" ref="B98:Q98" si="15">IF(B$44=0,0,B$44/B$5)</f>
        <v>8.3067388400477768E-2</v>
      </c>
      <c r="C98" s="200">
        <f t="shared" si="15"/>
        <v>8.3146623291867269E-2</v>
      </c>
      <c r="D98" s="200">
        <f t="shared" si="15"/>
        <v>8.3195247522161356E-2</v>
      </c>
      <c r="E98" s="200">
        <f t="shared" si="15"/>
        <v>8.3079954730801056E-2</v>
      </c>
      <c r="F98" s="200">
        <f t="shared" si="15"/>
        <v>8.300114187856375E-2</v>
      </c>
      <c r="G98" s="200">
        <f t="shared" si="15"/>
        <v>8.2682127715674125E-2</v>
      </c>
      <c r="H98" s="200">
        <f t="shared" si="15"/>
        <v>8.2492873821152501E-2</v>
      </c>
      <c r="I98" s="200">
        <f t="shared" si="15"/>
        <v>8.2430357590009301E-2</v>
      </c>
      <c r="J98" s="200">
        <f t="shared" si="15"/>
        <v>8.2273622580780081E-2</v>
      </c>
      <c r="K98" s="200">
        <f t="shared" si="15"/>
        <v>8.2162613564666892E-2</v>
      </c>
      <c r="L98" s="200">
        <f t="shared" si="15"/>
        <v>8.2279207312037667E-2</v>
      </c>
      <c r="M98" s="200">
        <f t="shared" si="15"/>
        <v>8.2090621602478195E-2</v>
      </c>
      <c r="N98" s="200">
        <f t="shared" si="15"/>
        <v>8.2336512067658019E-2</v>
      </c>
      <c r="O98" s="200">
        <f t="shared" si="15"/>
        <v>8.2322696959624547E-2</v>
      </c>
      <c r="P98" s="200">
        <f t="shared" si="15"/>
        <v>8.2175182413846179E-2</v>
      </c>
      <c r="Q98" s="200">
        <f t="shared" si="15"/>
        <v>8.222819286907232E-2</v>
      </c>
    </row>
    <row r="99" spans="1:17" x14ac:dyDescent="0.25">
      <c r="A99" s="142" t="s">
        <v>272</v>
      </c>
      <c r="B99" s="199">
        <f t="shared" ref="B99:Q99" si="16">IF(B$45=0,0,B$45/B$5)</f>
        <v>3.64849644234084E-2</v>
      </c>
      <c r="C99" s="199">
        <f t="shared" si="16"/>
        <v>3.6553293708580029E-2</v>
      </c>
      <c r="D99" s="199">
        <f t="shared" si="16"/>
        <v>3.6577124512067037E-2</v>
      </c>
      <c r="E99" s="199">
        <f t="shared" si="16"/>
        <v>3.6531842172326592E-2</v>
      </c>
      <c r="F99" s="199">
        <f t="shared" si="16"/>
        <v>3.6487559289661776E-2</v>
      </c>
      <c r="G99" s="199">
        <f t="shared" si="16"/>
        <v>3.6354621225494523E-2</v>
      </c>
      <c r="H99" s="199">
        <f t="shared" si="16"/>
        <v>3.6271807303777624E-2</v>
      </c>
      <c r="I99" s="199">
        <f t="shared" si="16"/>
        <v>3.6187990687168416E-2</v>
      </c>
      <c r="J99" s="199">
        <f t="shared" si="16"/>
        <v>3.6096680504778086E-2</v>
      </c>
      <c r="K99" s="199">
        <f t="shared" si="16"/>
        <v>3.6005077069725881E-2</v>
      </c>
      <c r="L99" s="199">
        <f t="shared" si="16"/>
        <v>3.605710512844152E-2</v>
      </c>
      <c r="M99" s="199">
        <f t="shared" si="16"/>
        <v>3.5944008343865734E-2</v>
      </c>
      <c r="N99" s="199">
        <f t="shared" si="16"/>
        <v>3.6060838079181014E-2</v>
      </c>
      <c r="O99" s="199">
        <f t="shared" si="16"/>
        <v>3.5992643585681237E-2</v>
      </c>
      <c r="P99" s="199">
        <f t="shared" si="16"/>
        <v>3.5923941695451801E-2</v>
      </c>
      <c r="Q99" s="199">
        <f t="shared" si="16"/>
        <v>3.601075436250125E-2</v>
      </c>
    </row>
    <row r="100" spans="1:17" x14ac:dyDescent="0.25">
      <c r="A100" s="142" t="s">
        <v>271</v>
      </c>
      <c r="B100" s="199">
        <f t="shared" ref="B100:Q100" si="17">IF(B$51=0,0,B$51/B$5)</f>
        <v>3.4258931260845414E-2</v>
      </c>
      <c r="C100" s="199">
        <f t="shared" si="17"/>
        <v>3.4290578523590562E-2</v>
      </c>
      <c r="D100" s="199">
        <f t="shared" si="17"/>
        <v>3.4320640093217288E-2</v>
      </c>
      <c r="E100" s="199">
        <f t="shared" si="17"/>
        <v>3.4258679652199468E-2</v>
      </c>
      <c r="F100" s="199">
        <f t="shared" si="17"/>
        <v>3.4282132318970378E-2</v>
      </c>
      <c r="G100" s="199">
        <f t="shared" si="17"/>
        <v>3.4210277821269862E-2</v>
      </c>
      <c r="H100" s="199">
        <f t="shared" si="17"/>
        <v>3.4047121866195504E-2</v>
      </c>
      <c r="I100" s="199">
        <f t="shared" si="17"/>
        <v>3.4110798895674171E-2</v>
      </c>
      <c r="J100" s="199">
        <f t="shared" si="17"/>
        <v>3.4045323074100221E-2</v>
      </c>
      <c r="K100" s="199">
        <f t="shared" si="17"/>
        <v>3.3981537192128604E-2</v>
      </c>
      <c r="L100" s="199">
        <f t="shared" si="17"/>
        <v>3.4077627637150172E-2</v>
      </c>
      <c r="M100" s="199">
        <f t="shared" si="17"/>
        <v>3.4056461659420889E-2</v>
      </c>
      <c r="N100" s="199">
        <f t="shared" si="17"/>
        <v>3.4141026134967077E-2</v>
      </c>
      <c r="O100" s="199">
        <f t="shared" si="17"/>
        <v>3.4219974500373264E-2</v>
      </c>
      <c r="P100" s="199">
        <f t="shared" si="17"/>
        <v>3.4167679280333769E-2</v>
      </c>
      <c r="Q100" s="199">
        <f t="shared" si="17"/>
        <v>3.4144411813359442E-2</v>
      </c>
    </row>
    <row r="101" spans="1:17" x14ac:dyDescent="0.25">
      <c r="A101" s="142" t="s">
        <v>270</v>
      </c>
      <c r="B101" s="199">
        <f t="shared" ref="B101:Q101" si="18">IF(B$62=0,0,B$62/B$5)</f>
        <v>5.6470885923652096E-3</v>
      </c>
      <c r="C101" s="199">
        <f t="shared" si="18"/>
        <v>5.6422162232837815E-3</v>
      </c>
      <c r="D101" s="199">
        <f t="shared" si="18"/>
        <v>5.6458751782650172E-3</v>
      </c>
      <c r="E101" s="199">
        <f t="shared" si="18"/>
        <v>5.6461167692974231E-3</v>
      </c>
      <c r="F101" s="199">
        <f t="shared" si="18"/>
        <v>5.6177300627213355E-3</v>
      </c>
      <c r="G101" s="199">
        <f t="shared" si="18"/>
        <v>5.5683421404295061E-3</v>
      </c>
      <c r="H101" s="199">
        <f t="shared" si="18"/>
        <v>5.5897744602718376E-3</v>
      </c>
      <c r="I101" s="199">
        <f t="shared" si="18"/>
        <v>5.5714042370839873E-3</v>
      </c>
      <c r="J101" s="199">
        <f t="shared" si="18"/>
        <v>5.5732104391498687E-3</v>
      </c>
      <c r="K101" s="199">
        <f t="shared" si="18"/>
        <v>5.5959405285346195E-3</v>
      </c>
      <c r="L101" s="199">
        <f t="shared" si="18"/>
        <v>5.5813630895007607E-3</v>
      </c>
      <c r="M101" s="199">
        <f t="shared" si="18"/>
        <v>5.5529703454644452E-3</v>
      </c>
      <c r="N101" s="199">
        <f t="shared" si="18"/>
        <v>5.595971825658819E-3</v>
      </c>
      <c r="O101" s="199">
        <f t="shared" si="18"/>
        <v>5.577647733072141E-3</v>
      </c>
      <c r="P101" s="199">
        <f t="shared" si="18"/>
        <v>5.5723739373644684E-3</v>
      </c>
      <c r="Q101" s="199">
        <f t="shared" si="18"/>
        <v>5.5537714590326833E-3</v>
      </c>
    </row>
    <row r="102" spans="1:17" x14ac:dyDescent="0.25">
      <c r="A102" s="142" t="s">
        <v>269</v>
      </c>
      <c r="B102" s="199">
        <f t="shared" ref="B102:Q102" si="19">IF(B$63=0,0,B$63/B$5)</f>
        <v>6.152870861569501E-3</v>
      </c>
      <c r="C102" s="199">
        <f t="shared" si="19"/>
        <v>6.1389389679137865E-3</v>
      </c>
      <c r="D102" s="199">
        <f t="shared" si="19"/>
        <v>6.133989643836899E-3</v>
      </c>
      <c r="E102" s="199">
        <f t="shared" si="19"/>
        <v>6.1243554328728319E-3</v>
      </c>
      <c r="F102" s="199">
        <f t="shared" si="19"/>
        <v>6.0947582258805075E-3</v>
      </c>
      <c r="G102" s="199">
        <f t="shared" si="19"/>
        <v>6.0397001278130573E-3</v>
      </c>
      <c r="H102" s="199">
        <f t="shared" si="19"/>
        <v>6.0621670379213078E-3</v>
      </c>
      <c r="I102" s="199">
        <f t="shared" si="19"/>
        <v>6.0353796817494759E-3</v>
      </c>
      <c r="J102" s="199">
        <f t="shared" si="19"/>
        <v>6.0361612707646962E-3</v>
      </c>
      <c r="K102" s="199">
        <f t="shared" si="19"/>
        <v>6.0479511028610176E-3</v>
      </c>
      <c r="L102" s="199">
        <f t="shared" si="19"/>
        <v>6.0265104220228087E-3</v>
      </c>
      <c r="M102" s="199">
        <f t="shared" si="19"/>
        <v>6.0023629385126927E-3</v>
      </c>
      <c r="N102" s="199">
        <f t="shared" si="19"/>
        <v>6.0006153784081459E-3</v>
      </c>
      <c r="O102" s="199">
        <f t="shared" si="19"/>
        <v>5.9945556406790172E-3</v>
      </c>
      <c r="P102" s="199">
        <f t="shared" si="19"/>
        <v>5.9796149386361378E-3</v>
      </c>
      <c r="Q102" s="199">
        <f t="shared" si="19"/>
        <v>5.9865310908812849E-3</v>
      </c>
    </row>
    <row r="103" spans="1:17" x14ac:dyDescent="0.25">
      <c r="A103" s="142" t="s">
        <v>268</v>
      </c>
      <c r="B103" s="199">
        <f t="shared" ref="B103:Q103" si="20">IF(B$64=0,0,B$64/B$5)</f>
        <v>5.2353326228923413E-4</v>
      </c>
      <c r="C103" s="199">
        <f t="shared" si="20"/>
        <v>5.2159586849911412E-4</v>
      </c>
      <c r="D103" s="199">
        <f t="shared" si="20"/>
        <v>5.1761809477511318E-4</v>
      </c>
      <c r="E103" s="199">
        <f t="shared" si="20"/>
        <v>5.1896070410473638E-4</v>
      </c>
      <c r="F103" s="199">
        <f t="shared" si="20"/>
        <v>5.1896198132979376E-4</v>
      </c>
      <c r="G103" s="199">
        <f t="shared" si="20"/>
        <v>5.0918640066717328E-4</v>
      </c>
      <c r="H103" s="199">
        <f t="shared" si="20"/>
        <v>5.220031529862407E-4</v>
      </c>
      <c r="I103" s="199">
        <f t="shared" si="20"/>
        <v>5.2478408833325709E-4</v>
      </c>
      <c r="J103" s="199">
        <f t="shared" si="20"/>
        <v>5.2224729198721499E-4</v>
      </c>
      <c r="K103" s="199">
        <f t="shared" si="20"/>
        <v>5.3210767141676288E-4</v>
      </c>
      <c r="L103" s="199">
        <f t="shared" si="20"/>
        <v>5.3660103492241744E-4</v>
      </c>
      <c r="M103" s="199">
        <f t="shared" si="20"/>
        <v>5.348183152144194E-4</v>
      </c>
      <c r="N103" s="199">
        <f t="shared" si="20"/>
        <v>5.3806064944297383E-4</v>
      </c>
      <c r="O103" s="199">
        <f t="shared" si="20"/>
        <v>5.3787549981888793E-4</v>
      </c>
      <c r="P103" s="199">
        <f t="shared" si="20"/>
        <v>5.3157256206001085E-4</v>
      </c>
      <c r="Q103" s="199">
        <f t="shared" si="20"/>
        <v>5.3272414329765959E-4</v>
      </c>
    </row>
    <row r="104" spans="1:17" x14ac:dyDescent="0.25">
      <c r="A104" s="127" t="s">
        <v>260</v>
      </c>
      <c r="B104" s="200">
        <f t="shared" ref="B104:Q104" si="21">IF(B$65=0,0,B$65/B$5)</f>
        <v>0.10994196702053</v>
      </c>
      <c r="C104" s="200">
        <f t="shared" si="21"/>
        <v>0.1098628690471668</v>
      </c>
      <c r="D104" s="200">
        <f t="shared" si="21"/>
        <v>0.10982688702090272</v>
      </c>
      <c r="E104" s="200">
        <f t="shared" si="21"/>
        <v>0.10953840916729879</v>
      </c>
      <c r="F104" s="200">
        <f t="shared" si="21"/>
        <v>0.109284140455748</v>
      </c>
      <c r="G104" s="200">
        <f t="shared" si="21"/>
        <v>0.10864360433600492</v>
      </c>
      <c r="H104" s="200">
        <f t="shared" si="21"/>
        <v>0.1086710002127341</v>
      </c>
      <c r="I104" s="200">
        <f t="shared" si="21"/>
        <v>0.10851244865812999</v>
      </c>
      <c r="J104" s="200">
        <f t="shared" si="21"/>
        <v>0.10820592863764752</v>
      </c>
      <c r="K104" s="200">
        <f t="shared" si="21"/>
        <v>0.10807569535921158</v>
      </c>
      <c r="L104" s="200">
        <f t="shared" si="21"/>
        <v>0.10807997509518544</v>
      </c>
      <c r="M104" s="200">
        <f t="shared" si="21"/>
        <v>0.10762360516140235</v>
      </c>
      <c r="N104" s="200">
        <f t="shared" si="21"/>
        <v>0.1078116167602122</v>
      </c>
      <c r="O104" s="200">
        <f t="shared" si="21"/>
        <v>0.10776683268166971</v>
      </c>
      <c r="P104" s="200">
        <f t="shared" si="21"/>
        <v>0.10747953465352539</v>
      </c>
      <c r="Q104" s="200">
        <f t="shared" si="21"/>
        <v>0.10756579478734919</v>
      </c>
    </row>
    <row r="105" spans="1:17" x14ac:dyDescent="0.25">
      <c r="A105" s="142" t="s">
        <v>267</v>
      </c>
      <c r="B105" s="199">
        <f t="shared" ref="B105:Q105" si="22">IF(B$66=0,0,B$66/B$5)</f>
        <v>2.1472124582047298E-2</v>
      </c>
      <c r="C105" s="199">
        <f t="shared" si="22"/>
        <v>2.1554023955021973E-2</v>
      </c>
      <c r="D105" s="199">
        <f t="shared" si="22"/>
        <v>2.1533174366420108E-2</v>
      </c>
      <c r="E105" s="199">
        <f t="shared" si="22"/>
        <v>2.1336705339966525E-2</v>
      </c>
      <c r="F105" s="199">
        <f t="shared" si="22"/>
        <v>2.1463282181218644E-2</v>
      </c>
      <c r="G105" s="199">
        <f t="shared" si="22"/>
        <v>2.1852603672261529E-2</v>
      </c>
      <c r="H105" s="199">
        <f t="shared" si="22"/>
        <v>2.1410622203171359E-2</v>
      </c>
      <c r="I105" s="199">
        <f t="shared" si="22"/>
        <v>2.1439249245212098E-2</v>
      </c>
      <c r="J105" s="199">
        <f t="shared" si="22"/>
        <v>2.130149239941179E-2</v>
      </c>
      <c r="K105" s="199">
        <f t="shared" si="22"/>
        <v>2.0906936232963788E-2</v>
      </c>
      <c r="L105" s="199">
        <f t="shared" si="22"/>
        <v>2.0884173765052517E-2</v>
      </c>
      <c r="M105" s="199">
        <f t="shared" si="22"/>
        <v>2.0983297352971358E-2</v>
      </c>
      <c r="N105" s="199">
        <f t="shared" si="22"/>
        <v>2.0937928313717259E-2</v>
      </c>
      <c r="O105" s="199">
        <f t="shared" si="22"/>
        <v>2.0665361868672332E-2</v>
      </c>
      <c r="P105" s="199">
        <f t="shared" si="22"/>
        <v>2.0662000386947491E-2</v>
      </c>
      <c r="Q105" s="199">
        <f t="shared" si="22"/>
        <v>2.0691752412137263E-2</v>
      </c>
    </row>
    <row r="106" spans="1:17" x14ac:dyDescent="0.25">
      <c r="A106" s="142" t="s">
        <v>266</v>
      </c>
      <c r="B106" s="199">
        <f t="shared" ref="B106:Q106" si="23">IF(B$67=0,0,B$67/B$5)</f>
        <v>5.9396486931989709E-3</v>
      </c>
      <c r="C106" s="199">
        <f t="shared" si="23"/>
        <v>5.949051837109514E-3</v>
      </c>
      <c r="D106" s="199">
        <f t="shared" si="23"/>
        <v>5.9395901416968615E-3</v>
      </c>
      <c r="E106" s="199">
        <f t="shared" si="23"/>
        <v>5.9556830591616077E-3</v>
      </c>
      <c r="F106" s="199">
        <f t="shared" si="23"/>
        <v>5.9377709946468737E-3</v>
      </c>
      <c r="G106" s="199">
        <f t="shared" si="23"/>
        <v>5.9001834483596739E-3</v>
      </c>
      <c r="H106" s="199">
        <f t="shared" si="23"/>
        <v>5.8947964631794096E-3</v>
      </c>
      <c r="I106" s="199">
        <f t="shared" si="23"/>
        <v>5.8721411129774078E-3</v>
      </c>
      <c r="J106" s="199">
        <f t="shared" si="23"/>
        <v>5.851773904104446E-3</v>
      </c>
      <c r="K106" s="199">
        <f t="shared" si="23"/>
        <v>5.811166480280721E-3</v>
      </c>
      <c r="L106" s="199">
        <f t="shared" si="23"/>
        <v>5.8289617708483371E-3</v>
      </c>
      <c r="M106" s="199">
        <f t="shared" si="23"/>
        <v>5.8283991792049423E-3</v>
      </c>
      <c r="N106" s="199">
        <f t="shared" si="23"/>
        <v>5.8364289487575936E-3</v>
      </c>
      <c r="O106" s="199">
        <f t="shared" si="23"/>
        <v>5.8403811498470588E-3</v>
      </c>
      <c r="P106" s="199">
        <f t="shared" si="23"/>
        <v>5.8346525496929015E-3</v>
      </c>
      <c r="Q106" s="199">
        <f t="shared" si="23"/>
        <v>5.8387572362088398E-3</v>
      </c>
    </row>
    <row r="107" spans="1:17" x14ac:dyDescent="0.25">
      <c r="A107" s="142" t="s">
        <v>265</v>
      </c>
      <c r="B107" s="199">
        <f t="shared" ref="B107:Q107" si="24">IF(B$78=0,0,B$78/B$5)</f>
        <v>8.2530193745283711E-2</v>
      </c>
      <c r="C107" s="199">
        <f t="shared" si="24"/>
        <v>8.2359793255035327E-2</v>
      </c>
      <c r="D107" s="199">
        <f t="shared" si="24"/>
        <v>8.2354122512785732E-2</v>
      </c>
      <c r="E107" s="199">
        <f t="shared" si="24"/>
        <v>8.2246020768170655E-2</v>
      </c>
      <c r="F107" s="199">
        <f t="shared" si="24"/>
        <v>8.1883087279882444E-2</v>
      </c>
      <c r="G107" s="199">
        <f t="shared" si="24"/>
        <v>8.0890817215383756E-2</v>
      </c>
      <c r="H107" s="199">
        <f t="shared" si="24"/>
        <v>8.1365581546383348E-2</v>
      </c>
      <c r="I107" s="199">
        <f t="shared" si="24"/>
        <v>8.1201058299940509E-2</v>
      </c>
      <c r="J107" s="199">
        <f t="shared" si="24"/>
        <v>8.1052662334131304E-2</v>
      </c>
      <c r="K107" s="199">
        <f t="shared" si="24"/>
        <v>8.1357592645967036E-2</v>
      </c>
      <c r="L107" s="199">
        <f t="shared" si="24"/>
        <v>8.1366839559284587E-2</v>
      </c>
      <c r="M107" s="199">
        <f t="shared" si="24"/>
        <v>8.0811908629226062E-2</v>
      </c>
      <c r="N107" s="199">
        <f t="shared" si="24"/>
        <v>8.1037259497737352E-2</v>
      </c>
      <c r="O107" s="199">
        <f t="shared" si="24"/>
        <v>8.1261089663150335E-2</v>
      </c>
      <c r="P107" s="199">
        <f t="shared" si="24"/>
        <v>8.0982881716885016E-2</v>
      </c>
      <c r="Q107" s="199">
        <f t="shared" si="24"/>
        <v>8.1035285139003113E-2</v>
      </c>
    </row>
    <row r="108" spans="1:17" x14ac:dyDescent="0.25">
      <c r="A108" s="72" t="s">
        <v>259</v>
      </c>
      <c r="B108" s="71">
        <f t="shared" ref="B108:Q108" si="25">IF(B$79=0,0,B$79/B$5)</f>
        <v>5.8235220741874129E-2</v>
      </c>
      <c r="C108" s="71">
        <f t="shared" si="25"/>
        <v>5.6526413290268272E-2</v>
      </c>
      <c r="D108" s="71">
        <f t="shared" si="25"/>
        <v>5.6633560350943364E-2</v>
      </c>
      <c r="E108" s="71">
        <f t="shared" si="25"/>
        <v>6.3142721300476726E-2</v>
      </c>
      <c r="F108" s="71">
        <f t="shared" si="25"/>
        <v>7.1936076830793338E-2</v>
      </c>
      <c r="G108" s="71">
        <f t="shared" si="25"/>
        <v>9.6954037573713667E-2</v>
      </c>
      <c r="H108" s="71">
        <f t="shared" si="25"/>
        <v>0.10754299759410328</v>
      </c>
      <c r="I108" s="71">
        <f t="shared" si="25"/>
        <v>0.11083308116808038</v>
      </c>
      <c r="J108" s="71">
        <f t="shared" si="25"/>
        <v>0.12095147993598321</v>
      </c>
      <c r="K108" s="71">
        <f t="shared" si="25"/>
        <v>0.12964545382689105</v>
      </c>
      <c r="L108" s="71">
        <f t="shared" si="25"/>
        <v>0.12450356020500931</v>
      </c>
      <c r="M108" s="71">
        <f t="shared" si="25"/>
        <v>0.13574798278813452</v>
      </c>
      <c r="N108" s="71">
        <f t="shared" si="25"/>
        <v>0.12766029901681705</v>
      </c>
      <c r="O108" s="71">
        <f t="shared" si="25"/>
        <v>0.12721809550680355</v>
      </c>
      <c r="P108" s="71">
        <f t="shared" si="25"/>
        <v>0.13109690790124148</v>
      </c>
      <c r="Q108" s="71">
        <f t="shared" si="25"/>
        <v>0.12945062450839948</v>
      </c>
    </row>
    <row r="110" spans="1:17" ht="12.75" x14ac:dyDescent="0.25">
      <c r="A110" s="98" t="s">
        <v>129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0.38112030225968263</v>
      </c>
      <c r="C112" s="253">
        <f>IF(C$5=0,0,C$5/FBT_fec!C$5)</f>
        <v>0.38178660901380596</v>
      </c>
      <c r="D112" s="253">
        <f>IF(D$5=0,0,D$5/FBT_fec!D$5)</f>
        <v>0.38263236120043148</v>
      </c>
      <c r="E112" s="253">
        <f>IF(E$5=0,0,E$5/FBT_fec!E$5)</f>
        <v>0.38486377962468815</v>
      </c>
      <c r="F112" s="253">
        <f>IF(F$5=0,0,F$5/FBT_fec!F$5)</f>
        <v>0.38837598269740869</v>
      </c>
      <c r="G112" s="253">
        <f>IF(G$5=0,0,G$5/FBT_fec!G$5)</f>
        <v>0.39266572849183123</v>
      </c>
      <c r="H112" s="253">
        <f>IF(H$5=0,0,H$5/FBT_fec!H$5)</f>
        <v>0.39571544716087054</v>
      </c>
      <c r="I112" s="253">
        <f>IF(I$5=0,0,I$5/FBT_fec!I$5)</f>
        <v>0.39988034103304987</v>
      </c>
      <c r="J112" s="253">
        <f>IF(J$5=0,0,J$5/FBT_fec!J$5)</f>
        <v>0.40453040487740466</v>
      </c>
      <c r="K112" s="253">
        <f>IF(K$5=0,0,K$5/FBT_fec!K$5)</f>
        <v>0.41181351422467155</v>
      </c>
      <c r="L112" s="253">
        <f>IF(L$5=0,0,L$5/FBT_fec!L$5)</f>
        <v>0.41827786163754949</v>
      </c>
      <c r="M112" s="253">
        <f>IF(M$5=0,0,M$5/FBT_fec!M$5)</f>
        <v>0.42681793357872444</v>
      </c>
      <c r="N112" s="253">
        <f>IF(N$5=0,0,N$5/FBT_fec!N$5)</f>
        <v>0.43740585731030462</v>
      </c>
      <c r="O112" s="253">
        <f>IF(O$5=0,0,O$5/FBT_fec!O$5)</f>
        <v>0.45182308460670079</v>
      </c>
      <c r="P112" s="253">
        <f>IF(P$5=0,0,P$5/FBT_fec!P$5)</f>
        <v>0.46170730073990657</v>
      </c>
      <c r="Q112" s="253">
        <f>IF(Q$5=0,0,Q$5/FBT_fec!Q$5)</f>
        <v>0.47126562385950488</v>
      </c>
    </row>
    <row r="113" spans="1:17" x14ac:dyDescent="0.25">
      <c r="A113" s="132" t="s">
        <v>84</v>
      </c>
      <c r="B113" s="282">
        <f>IF(B$6=0,0,B$6/FBT_fec!B$6)</f>
        <v>0.41014546977494737</v>
      </c>
      <c r="C113" s="282">
        <f>IF(C$6=0,0,C$6/FBT_fec!C$6)</f>
        <v>0.41058234451239212</v>
      </c>
      <c r="D113" s="282">
        <f>IF(D$6=0,0,D$6/FBT_fec!D$6)</f>
        <v>0.41130845665849375</v>
      </c>
      <c r="E113" s="282">
        <f>IF(E$6=0,0,E$6/FBT_fec!E$6)</f>
        <v>0.41260666896119591</v>
      </c>
      <c r="F113" s="282">
        <f>IF(F$6=0,0,F$6/FBT_fec!F$6)</f>
        <v>0.41533952466705709</v>
      </c>
      <c r="G113" s="282">
        <f>IF(G$6=0,0,G$6/FBT_fec!G$6)</f>
        <v>0.41861754406260704</v>
      </c>
      <c r="H113" s="282">
        <f>IF(H$6=0,0,H$6/FBT_fec!H$6)</f>
        <v>0.42136601718405164</v>
      </c>
      <c r="I113" s="282">
        <f>IF(I$6=0,0,I$6/FBT_fec!I$6)</f>
        <v>0.42487714624218281</v>
      </c>
      <c r="J113" s="282">
        <f>IF(J$6=0,0,J$6/FBT_fec!J$6)</f>
        <v>0.4287809455962614</v>
      </c>
      <c r="K113" s="282">
        <f>IF(K$6=0,0,K$6/FBT_fec!K$6)</f>
        <v>0.4349870791140561</v>
      </c>
      <c r="L113" s="282">
        <f>IF(L$6=0,0,L$6/FBT_fec!L$6)</f>
        <v>0.44144079424098059</v>
      </c>
      <c r="M113" s="282">
        <f>IF(M$6=0,0,M$6/FBT_fec!M$6)</f>
        <v>0.4493368481730039</v>
      </c>
      <c r="N113" s="282">
        <f>IF(N$6=0,0,N$6/FBT_fec!N$6)</f>
        <v>0.46060768012761116</v>
      </c>
      <c r="O113" s="282">
        <f>IF(O$6=0,0,O$6/FBT_fec!O$6)</f>
        <v>0.47444905789423159</v>
      </c>
      <c r="P113" s="282">
        <f>IF(P$6=0,0,P$6/FBT_fec!P$6)</f>
        <v>0.48437007700482865</v>
      </c>
      <c r="Q113" s="282">
        <f>IF(Q$6=0,0,Q$6/FBT_fec!Q$6)</f>
        <v>0.49478457678674492</v>
      </c>
    </row>
    <row r="114" spans="1:17" x14ac:dyDescent="0.25">
      <c r="A114" s="76" t="s">
        <v>83</v>
      </c>
      <c r="B114" s="281">
        <f>IF(B$7=0,0,B$7/FBT_fec!B$7)</f>
        <v>0.1030482723008288</v>
      </c>
      <c r="C114" s="281">
        <f>IF(C$7=0,0,C$7/FBT_fec!C$7)</f>
        <v>0.10314110815967581</v>
      </c>
      <c r="D114" s="281">
        <f>IF(D$7=0,0,D$7/FBT_fec!D$7)</f>
        <v>0.10335183042558101</v>
      </c>
      <c r="E114" s="281">
        <f>IF(E$7=0,0,E$7/FBT_fec!E$7)</f>
        <v>0.10371413052741507</v>
      </c>
      <c r="F114" s="281">
        <f>IF(F$7=0,0,F$7/FBT_fec!F$7)</f>
        <v>0.10434806523516471</v>
      </c>
      <c r="G114" s="281">
        <f>IF(G$7=0,0,G$7/FBT_fec!G$7)</f>
        <v>0.10514663616311774</v>
      </c>
      <c r="H114" s="281">
        <f>IF(H$7=0,0,H$7/FBT_fec!H$7)</f>
        <v>0.10590381354092104</v>
      </c>
      <c r="I114" s="281">
        <f>IF(I$7=0,0,I$7/FBT_fec!I$7)</f>
        <v>0.10679829420712904</v>
      </c>
      <c r="J114" s="281">
        <f>IF(J$7=0,0,J$7/FBT_fec!J$7)</f>
        <v>0.10778079992594761</v>
      </c>
      <c r="K114" s="281">
        <f>IF(K$7=0,0,K$7/FBT_fec!K$7)</f>
        <v>0.10951524761606615</v>
      </c>
      <c r="L114" s="281">
        <f>IF(L$7=0,0,L$7/FBT_fec!L$7)</f>
        <v>0.11119392186398239</v>
      </c>
      <c r="M114" s="281">
        <f>IF(M$7=0,0,M$7/FBT_fec!M$7)</f>
        <v>0.11324607042903397</v>
      </c>
      <c r="N114" s="281">
        <f>IF(N$7=0,0,N$7/FBT_fec!N$7)</f>
        <v>0.11622227623505969</v>
      </c>
      <c r="O114" s="281">
        <f>IF(O$7=0,0,O$7/FBT_fec!O$7)</f>
        <v>0.11989413602869026</v>
      </c>
      <c r="P114" s="281">
        <f>IF(P$7=0,0,P$7/FBT_fec!P$7)</f>
        <v>0.1224541824714213</v>
      </c>
      <c r="Q114" s="281">
        <f>IF(Q$7=0,0,Q$7/FBT_fec!Q$7)</f>
        <v>0.12505712923950946</v>
      </c>
    </row>
    <row r="115" spans="1:17" x14ac:dyDescent="0.25">
      <c r="A115" s="76" t="s">
        <v>82</v>
      </c>
      <c r="B115" s="281">
        <f>IF(B$8=0,0,B$8/FBT_fec!B$8)</f>
        <v>0.56136007878850813</v>
      </c>
      <c r="C115" s="281">
        <f>IF(C$8=0,0,C$8/FBT_fec!C$8)</f>
        <v>0.56190163005722471</v>
      </c>
      <c r="D115" s="281">
        <f>IF(D$8=0,0,D$8/FBT_fec!D$8)</f>
        <v>0.56302224694111402</v>
      </c>
      <c r="E115" s="281">
        <f>IF(E$8=0,0,E$8/FBT_fec!E$8)</f>
        <v>0.56494856600275822</v>
      </c>
      <c r="F115" s="281">
        <f>IF(F$8=0,0,F$8/FBT_fec!F$8)</f>
        <v>0.56850728978721865</v>
      </c>
      <c r="G115" s="281">
        <f>IF(G$8=0,0,G$8/FBT_fec!G$8)</f>
        <v>0.572877903037039</v>
      </c>
      <c r="H115" s="281">
        <f>IF(H$8=0,0,H$8/FBT_fec!H$8)</f>
        <v>0.57684081090053796</v>
      </c>
      <c r="I115" s="281">
        <f>IF(I$8=0,0,I$8/FBT_fec!I$8)</f>
        <v>0.58179787327482457</v>
      </c>
      <c r="J115" s="281">
        <f>IF(J$8=0,0,J$8/FBT_fec!J$8)</f>
        <v>0.58708287604557807</v>
      </c>
      <c r="K115" s="281">
        <f>IF(K$8=0,0,K$8/FBT_fec!K$8)</f>
        <v>0.59636478707257923</v>
      </c>
      <c r="L115" s="281">
        <f>IF(L$8=0,0,L$8/FBT_fec!L$8)</f>
        <v>0.60550901542955315</v>
      </c>
      <c r="M115" s="281">
        <f>IF(M$8=0,0,M$8/FBT_fec!M$8)</f>
        <v>0.61660540556855192</v>
      </c>
      <c r="N115" s="281">
        <f>IF(N$8=0,0,N$8/FBT_fec!N$8)</f>
        <v>0.63278542434910756</v>
      </c>
      <c r="O115" s="281">
        <f>IF(O$8=0,0,O$8/FBT_fec!O$8)</f>
        <v>0.65285445392794295</v>
      </c>
      <c r="P115" s="281">
        <f>IF(P$8=0,0,P$8/FBT_fec!P$8)</f>
        <v>0.66669552008662225</v>
      </c>
      <c r="Q115" s="281">
        <f>IF(Q$8=0,0,Q$8/FBT_fec!Q$8)</f>
        <v>0.68102516156833492</v>
      </c>
    </row>
    <row r="116" spans="1:17" x14ac:dyDescent="0.25">
      <c r="A116" s="76" t="s">
        <v>81</v>
      </c>
      <c r="B116" s="281">
        <f>IF(B$9=0,0,B$9/FBT_fec!B$9)</f>
        <v>0.39998821281359248</v>
      </c>
      <c r="C116" s="281">
        <f>IF(C$9=0,0,C$9/FBT_fec!C$9)</f>
        <v>0.40038993952024932</v>
      </c>
      <c r="D116" s="281">
        <f>IF(D$9=0,0,D$9/FBT_fec!D$9)</f>
        <v>0.4011717353328762</v>
      </c>
      <c r="E116" s="281">
        <f>IF(E$9=0,0,E$9/FBT_fec!E$9)</f>
        <v>0.40249752312024745</v>
      </c>
      <c r="F116" s="281">
        <f>IF(F$9=0,0,F$9/FBT_fec!F$9)</f>
        <v>0.40504978241361195</v>
      </c>
      <c r="G116" s="281">
        <f>IF(G$9=0,0,G$9/FBT_fec!G$9)</f>
        <v>0.40813272429175051</v>
      </c>
      <c r="H116" s="281">
        <f>IF(H$9=0,0,H$9/FBT_fec!H$9)</f>
        <v>0.41091987988353929</v>
      </c>
      <c r="I116" s="281">
        <f>IF(I$9=0,0,I$9/FBT_fec!I$9)</f>
        <v>0.41442620940605546</v>
      </c>
      <c r="J116" s="281">
        <f>IF(J$9=0,0,J$9/FBT_fec!J$9)</f>
        <v>0.4181691832219776</v>
      </c>
      <c r="K116" s="281">
        <f>IF(K$9=0,0,K$9/FBT_fec!K$9)</f>
        <v>0.42465034295772902</v>
      </c>
      <c r="L116" s="281">
        <f>IF(L$9=0,0,L$9/FBT_fec!L$9)</f>
        <v>0.43113104641255512</v>
      </c>
      <c r="M116" s="281">
        <f>IF(M$9=0,0,M$9/FBT_fec!M$9)</f>
        <v>0.43888317255036047</v>
      </c>
      <c r="N116" s="281">
        <f>IF(N$9=0,0,N$9/FBT_fec!N$9)</f>
        <v>0.45029550157024861</v>
      </c>
      <c r="O116" s="281">
        <f>IF(O$9=0,0,O$9/FBT_fec!O$9)</f>
        <v>0.46447791435115232</v>
      </c>
      <c r="P116" s="281">
        <f>IF(P$9=0,0,P$9/FBT_fec!P$9)</f>
        <v>0.47419046170909129</v>
      </c>
      <c r="Q116" s="281">
        <f>IF(Q$9=0,0,Q$9/FBT_fec!Q$9)</f>
        <v>0.48441919944937251</v>
      </c>
    </row>
    <row r="117" spans="1:17" x14ac:dyDescent="0.25">
      <c r="A117" s="129" t="s">
        <v>80</v>
      </c>
      <c r="B117" s="280">
        <f>IF(B$10=0,0,B$10/FBT_fec!B$10)</f>
        <v>0.62525308673444924</v>
      </c>
      <c r="C117" s="280">
        <f>IF(C$10=0,0,C$10/FBT_fec!C$10)</f>
        <v>0.62424297987390431</v>
      </c>
      <c r="D117" s="280">
        <f>IF(D$10=0,0,D$10/FBT_fec!D$10)</f>
        <v>0.62605137379826825</v>
      </c>
      <c r="E117" s="280">
        <f>IF(E$10=0,0,E$10/FBT_fec!E$10)</f>
        <v>0.63052026603139211</v>
      </c>
      <c r="F117" s="280">
        <f>IF(F$10=0,0,F$10/FBT_fec!F$10)</f>
        <v>0.63189750025762548</v>
      </c>
      <c r="G117" s="280">
        <f>IF(G$10=0,0,G$10/FBT_fec!G$10)</f>
        <v>0.63546037665836053</v>
      </c>
      <c r="H117" s="280">
        <f>IF(H$10=0,0,H$10/FBT_fec!H$10)</f>
        <v>0.63922981843697846</v>
      </c>
      <c r="I117" s="280">
        <f>IF(I$10=0,0,I$10/FBT_fec!I$10)</f>
        <v>0.64519069893770908</v>
      </c>
      <c r="J117" s="280">
        <f>IF(J$10=0,0,J$10/FBT_fec!J$10)</f>
        <v>0.65353855440894681</v>
      </c>
      <c r="K117" s="280">
        <f>IF(K$10=0,0,K$10/FBT_fec!K$10)</f>
        <v>0.6647138570957738</v>
      </c>
      <c r="L117" s="280">
        <f>IF(L$10=0,0,L$10/FBT_fec!L$10)</f>
        <v>0.67451218707926863</v>
      </c>
      <c r="M117" s="280">
        <f>IF(M$10=0,0,M$10/FBT_fec!M$10)</f>
        <v>0.68886667759207976</v>
      </c>
      <c r="N117" s="280">
        <f>IF(N$10=0,0,N$10/FBT_fec!N$10)</f>
        <v>0.70735927586181047</v>
      </c>
      <c r="O117" s="280">
        <f>IF(O$10=0,0,O$10/FBT_fec!O$10)</f>
        <v>0.73268995123029734</v>
      </c>
      <c r="P117" s="280">
        <f>IF(P$10=0,0,P$10/FBT_fec!P$10)</f>
        <v>0.74862833835666898</v>
      </c>
      <c r="Q117" s="280">
        <f>IF(Q$10=0,0,Q$10/FBT_fec!Q$10)</f>
        <v>0.76323076972722947</v>
      </c>
    </row>
    <row r="118" spans="1:17" x14ac:dyDescent="0.25">
      <c r="A118" s="127" t="s">
        <v>264</v>
      </c>
      <c r="B118" s="305">
        <f>IF(B$15=0,0,B$15/FBT_fec!B$15)</f>
        <v>0.5072458503716043</v>
      </c>
      <c r="C118" s="305">
        <f>IF(C$15=0,0,C$15/FBT_fec!C$15)</f>
        <v>0.50806097941897088</v>
      </c>
      <c r="D118" s="305">
        <f>IF(D$15=0,0,D$15/FBT_fec!D$15)</f>
        <v>0.50855711164876038</v>
      </c>
      <c r="E118" s="305">
        <f>IF(E$15=0,0,E$15/FBT_fec!E$15)</f>
        <v>0.51156452557887444</v>
      </c>
      <c r="F118" s="305">
        <f>IF(F$15=0,0,F$15/FBT_fec!F$15)</f>
        <v>0.5150731761371381</v>
      </c>
      <c r="G118" s="305">
        <f>IF(G$15=0,0,G$15/FBT_fec!G$15)</f>
        <v>0.51859538227938717</v>
      </c>
      <c r="H118" s="305">
        <f>IF(H$15=0,0,H$15/FBT_fec!H$15)</f>
        <v>0.52203167404423745</v>
      </c>
      <c r="I118" s="305">
        <f>IF(I$15=0,0,I$15/FBT_fec!I$15)</f>
        <v>0.52624497073899357</v>
      </c>
      <c r="J118" s="305">
        <f>IF(J$15=0,0,J$15/FBT_fec!J$15)</f>
        <v>0.53144002000014601</v>
      </c>
      <c r="K118" s="305">
        <f>IF(K$15=0,0,K$15/FBT_fec!K$15)</f>
        <v>0.53978619777928138</v>
      </c>
      <c r="L118" s="305">
        <f>IF(L$15=0,0,L$15/FBT_fec!L$15)</f>
        <v>0.54759915284019756</v>
      </c>
      <c r="M118" s="305">
        <f>IF(M$15=0,0,M$15/FBT_fec!M$15)</f>
        <v>0.55709998174520658</v>
      </c>
      <c r="N118" s="305">
        <f>IF(N$15=0,0,N$15/FBT_fec!N$15)</f>
        <v>0.57142888807732917</v>
      </c>
      <c r="O118" s="305">
        <f>IF(O$15=0,0,O$15/FBT_fec!O$15)</f>
        <v>0.58855656873568918</v>
      </c>
      <c r="P118" s="305">
        <f>IF(P$15=0,0,P$15/FBT_fec!P$15)</f>
        <v>0.60054895510760198</v>
      </c>
      <c r="Q118" s="305">
        <f>IF(Q$15=0,0,Q$15/FBT_fec!Q$15)</f>
        <v>0.61350994198142672</v>
      </c>
    </row>
    <row r="119" spans="1:17" x14ac:dyDescent="0.25">
      <c r="A119" s="127" t="s">
        <v>263</v>
      </c>
      <c r="B119" s="305">
        <f>IF(B$24=0,0,B$24/FBT_fec!B$24)</f>
        <v>0.25634279374357016</v>
      </c>
      <c r="C119" s="305">
        <f>IF(C$24=0,0,C$24/FBT_fec!C$24)</f>
        <v>0.25747151176180688</v>
      </c>
      <c r="D119" s="305">
        <f>IF(D$24=0,0,D$24/FBT_fec!D$24)</f>
        <v>0.25804023442471596</v>
      </c>
      <c r="E119" s="305">
        <f>IF(E$24=0,0,E$24/FBT_fec!E$24)</f>
        <v>0.25888519790037645</v>
      </c>
      <c r="F119" s="305">
        <f>IF(F$24=0,0,F$24/FBT_fec!F$24)</f>
        <v>0.26101682140688381</v>
      </c>
      <c r="G119" s="305">
        <f>IF(G$24=0,0,G$24/FBT_fec!G$24)</f>
        <v>0.26320969791496629</v>
      </c>
      <c r="H119" s="305">
        <f>IF(H$24=0,0,H$24/FBT_fec!H$24)</f>
        <v>0.26505908600810618</v>
      </c>
      <c r="I119" s="305">
        <f>IF(I$24=0,0,I$24/FBT_fec!I$24)</f>
        <v>0.26696798529932242</v>
      </c>
      <c r="J119" s="305">
        <f>IF(J$24=0,0,J$24/FBT_fec!J$24)</f>
        <v>0.26942258605200098</v>
      </c>
      <c r="K119" s="305">
        <f>IF(K$24=0,0,K$24/FBT_fec!K$24)</f>
        <v>0.2734107645258273</v>
      </c>
      <c r="L119" s="305">
        <f>IF(L$24=0,0,L$24/FBT_fec!L$24)</f>
        <v>0.2774432223010288</v>
      </c>
      <c r="M119" s="305">
        <f>IF(M$24=0,0,M$24/FBT_fec!M$24)</f>
        <v>0.28209835015600893</v>
      </c>
      <c r="N119" s="305">
        <f>IF(N$24=0,0,N$24/FBT_fec!N$24)</f>
        <v>0.28936704734971863</v>
      </c>
      <c r="O119" s="305">
        <f>IF(O$24=0,0,O$24/FBT_fec!O$24)</f>
        <v>0.29720774464369509</v>
      </c>
      <c r="P119" s="305">
        <f>IF(P$24=0,0,P$24/FBT_fec!P$24)</f>
        <v>0.30319598796772851</v>
      </c>
      <c r="Q119" s="305">
        <f>IF(Q$24=0,0,Q$24/FBT_fec!Q$24)</f>
        <v>0.3099970629919887</v>
      </c>
    </row>
    <row r="120" spans="1:17" x14ac:dyDescent="0.25">
      <c r="A120" s="127" t="s">
        <v>262</v>
      </c>
      <c r="B120" s="305">
        <f>IF(B$33=0,0,B$33/FBT_fec!B$33)</f>
        <v>0.35104459155327566</v>
      </c>
      <c r="C120" s="305">
        <f>IF(C$33=0,0,C$33/FBT_fec!C$33)</f>
        <v>0.35238568258946995</v>
      </c>
      <c r="D120" s="305">
        <f>IF(D$33=0,0,D$33/FBT_fec!D$33)</f>
        <v>0.35343183802300915</v>
      </c>
      <c r="E120" s="305">
        <f>IF(E$33=0,0,E$33/FBT_fec!E$33)</f>
        <v>0.35471246473778723</v>
      </c>
      <c r="F120" s="305">
        <f>IF(F$33=0,0,F$33/FBT_fec!F$33)</f>
        <v>0.35739367055557197</v>
      </c>
      <c r="G120" s="305">
        <f>IF(G$33=0,0,G$33/FBT_fec!G$33)</f>
        <v>0.35996318150327949</v>
      </c>
      <c r="H120" s="305">
        <f>IF(H$33=0,0,H$33/FBT_fec!H$33)</f>
        <v>0.36169089241145208</v>
      </c>
      <c r="I120" s="305">
        <f>IF(I$33=0,0,I$33/FBT_fec!I$33)</f>
        <v>0.36563460509722379</v>
      </c>
      <c r="J120" s="305">
        <f>IF(J$33=0,0,J$33/FBT_fec!J$33)</f>
        <v>0.36958919347161989</v>
      </c>
      <c r="K120" s="305">
        <f>IF(K$33=0,0,K$33/FBT_fec!K$33)</f>
        <v>0.375561474405257</v>
      </c>
      <c r="L120" s="305">
        <f>IF(L$33=0,0,L$33/FBT_fec!L$33)</f>
        <v>0.38247354417295149</v>
      </c>
      <c r="M120" s="305">
        <f>IF(M$33=0,0,M$33/FBT_fec!M$33)</f>
        <v>0.38943952910564467</v>
      </c>
      <c r="N120" s="305">
        <f>IF(N$33=0,0,N$33/FBT_fec!N$33)</f>
        <v>0.40015816625657818</v>
      </c>
      <c r="O120" s="305">
        <f>IF(O$33=0,0,O$33/FBT_fec!O$33)</f>
        <v>0.41431549707245874</v>
      </c>
      <c r="P120" s="305">
        <f>IF(P$33=0,0,P$33/FBT_fec!P$33)</f>
        <v>0.42317991454803394</v>
      </c>
      <c r="Q120" s="305">
        <f>IF(Q$33=0,0,Q$33/FBT_fec!Q$33)</f>
        <v>0.43235582852273902</v>
      </c>
    </row>
    <row r="121" spans="1:17" x14ac:dyDescent="0.25">
      <c r="A121" s="127" t="s">
        <v>261</v>
      </c>
      <c r="B121" s="305">
        <f>IF(B$44=0,0,B$44/FBT_fec!B$44)</f>
        <v>0.33584415616480495</v>
      </c>
      <c r="C121" s="305">
        <f>IF(C$44=0,0,C$44/FBT_fec!C$44)</f>
        <v>0.33665622554061364</v>
      </c>
      <c r="D121" s="305">
        <f>IF(D$44=0,0,D$44/FBT_fec!D$44)</f>
        <v>0.33763602801645831</v>
      </c>
      <c r="E121" s="305">
        <f>IF(E$44=0,0,E$44/FBT_fec!E$44)</f>
        <v>0.33921691469690446</v>
      </c>
      <c r="F121" s="305">
        <f>IF(F$44=0,0,F$44/FBT_fec!F$44)</f>
        <v>0.34180459834537774</v>
      </c>
      <c r="G121" s="305">
        <f>IF(G$44=0,0,G$44/FBT_fec!G$44)</f>
        <v>0.34431291484825521</v>
      </c>
      <c r="H121" s="305">
        <f>IF(H$44=0,0,H$44/FBT_fec!H$44)</f>
        <v>0.34629545175480225</v>
      </c>
      <c r="I121" s="305">
        <f>IF(I$44=0,0,I$44/FBT_fec!I$44)</f>
        <v>0.34952148556785201</v>
      </c>
      <c r="J121" s="305">
        <f>IF(J$44=0,0,J$44/FBT_fec!J$44)</f>
        <v>0.35306713298260811</v>
      </c>
      <c r="K121" s="305">
        <f>IF(K$44=0,0,K$44/FBT_fec!K$44)</f>
        <v>0.3588652714601287</v>
      </c>
      <c r="L121" s="305">
        <f>IF(L$44=0,0,L$44/FBT_fec!L$44)</f>
        <v>0.36478056909399065</v>
      </c>
      <c r="M121" s="305">
        <f>IF(M$44=0,0,M$44/FBT_fec!M$44)</f>
        <v>0.37152853122526786</v>
      </c>
      <c r="N121" s="305">
        <f>IF(N$44=0,0,N$44/FBT_fec!N$44)</f>
        <v>0.38157075866186013</v>
      </c>
      <c r="O121" s="305">
        <f>IF(O$44=0,0,O$44/FBT_fec!O$44)</f>
        <v>0.39373882208757532</v>
      </c>
      <c r="P121" s="305">
        <f>IF(P$44=0,0,P$44/FBT_fec!P$44)</f>
        <v>0.4019257986042174</v>
      </c>
      <c r="Q121" s="305">
        <f>IF(Q$44=0,0,Q$44/FBT_fec!Q$44)</f>
        <v>0.41050565112840337</v>
      </c>
    </row>
    <row r="122" spans="1:17" x14ac:dyDescent="0.25">
      <c r="A122" s="127" t="s">
        <v>260</v>
      </c>
      <c r="B122" s="305">
        <f>IF(B$65=0,0,B$65/FBT_fec!B$65)</f>
        <v>0.49136141826301521</v>
      </c>
      <c r="C122" s="305">
        <f>IF(C$65=0,0,C$65/FBT_fec!C$65)</f>
        <v>0.4917026471443367</v>
      </c>
      <c r="D122" s="305">
        <f>IF(D$65=0,0,D$65/FBT_fec!D$65)</f>
        <v>0.49268368320845157</v>
      </c>
      <c r="E122" s="305">
        <f>IF(E$65=0,0,E$65/FBT_fec!E$65)</f>
        <v>0.4943990999484828</v>
      </c>
      <c r="F122" s="305">
        <f>IF(F$65=0,0,F$65/FBT_fec!F$65)</f>
        <v>0.49746209486750509</v>
      </c>
      <c r="G122" s="305">
        <f>IF(G$65=0,0,G$65/FBT_fec!G$65)</f>
        <v>0.500114447603349</v>
      </c>
      <c r="H122" s="305">
        <f>IF(H$65=0,0,H$65/FBT_fec!H$65)</f>
        <v>0.50430289646461923</v>
      </c>
      <c r="I122" s="305">
        <f>IF(I$65=0,0,I$65/FBT_fec!I$65)</f>
        <v>0.50862781658160483</v>
      </c>
      <c r="J122" s="305">
        <f>IF(J$65=0,0,J$65/FBT_fec!J$65)</f>
        <v>0.51333265593970479</v>
      </c>
      <c r="K122" s="305">
        <f>IF(K$65=0,0,K$65/FBT_fec!K$65)</f>
        <v>0.52183627854847048</v>
      </c>
      <c r="L122" s="305">
        <f>IF(L$65=0,0,L$65/FBT_fec!L$65)</f>
        <v>0.529670654037807</v>
      </c>
      <c r="M122" s="305">
        <f>IF(M$65=0,0,M$65/FBT_fec!M$65)</f>
        <v>0.53844388969931656</v>
      </c>
      <c r="N122" s="305">
        <f>IF(N$65=0,0,N$65/FBT_fec!N$65)</f>
        <v>0.55226792608482778</v>
      </c>
      <c r="O122" s="305">
        <f>IF(O$65=0,0,O$65/FBT_fec!O$65)</f>
        <v>0.56968905923358182</v>
      </c>
      <c r="P122" s="305">
        <f>IF(P$65=0,0,P$65/FBT_fec!P$65)</f>
        <v>0.58105769483762937</v>
      </c>
      <c r="Q122" s="305">
        <f>IF(Q$65=0,0,Q$65/FBT_fec!Q$65)</f>
        <v>0.59354864812115793</v>
      </c>
    </row>
    <row r="123" spans="1:17" x14ac:dyDescent="0.25">
      <c r="A123" s="72" t="s">
        <v>259</v>
      </c>
      <c r="B123" s="304">
        <f>IF(B$79=0,0,B$79/FBT_fec!B$79)</f>
        <v>0.41918675991999543</v>
      </c>
      <c r="C123" s="304">
        <f>IF(C$79=0,0,C$79/FBT_fec!C$79)</f>
        <v>0.41537905086319582</v>
      </c>
      <c r="D123" s="304">
        <f>IF(D$79=0,0,D$79/FBT_fec!D$79)</f>
        <v>0.41552850590729207</v>
      </c>
      <c r="E123" s="304">
        <f>IF(E$79=0,0,E$79/FBT_fec!E$79)</f>
        <v>0.42126063474652126</v>
      </c>
      <c r="F123" s="304">
        <f>IF(F$79=0,0,F$79/FBT_fec!F$79)</f>
        <v>0.42831821878437276</v>
      </c>
      <c r="G123" s="304">
        <f>IF(G$79=0,0,G$79/FBT_fec!G$79)</f>
        <v>0.43086984446670185</v>
      </c>
      <c r="H123" s="304">
        <f>IF(H$79=0,0,H$79/FBT_fec!H$79)</f>
        <v>0.43435629251385133</v>
      </c>
      <c r="I123" s="304">
        <f>IF(I$79=0,0,I$79/FBT_fec!I$79)</f>
        <v>0.43950321591873048</v>
      </c>
      <c r="J123" s="304">
        <f>IF(J$79=0,0,J$79/FBT_fec!J$79)</f>
        <v>0.44217809283994042</v>
      </c>
      <c r="K123" s="304">
        <f>IF(K$79=0,0,K$79/FBT_fec!K$79)</f>
        <v>0.45101738895244614</v>
      </c>
      <c r="L123" s="304">
        <f>IF(L$79=0,0,L$79/FBT_fec!L$79)</f>
        <v>0.45752706518709585</v>
      </c>
      <c r="M123" s="304">
        <f>IF(M$79=0,0,M$79/FBT_fec!M$79)</f>
        <v>0.46809968478517389</v>
      </c>
      <c r="N123" s="304">
        <f>IF(N$79=0,0,N$79/FBT_fec!N$79)</f>
        <v>0.47792587828854899</v>
      </c>
      <c r="O123" s="304">
        <f>IF(O$79=0,0,O$79/FBT_fec!O$79)</f>
        <v>0.49215849679647333</v>
      </c>
      <c r="P123" s="304">
        <f>IF(P$79=0,0,P$79/FBT_fec!P$79)</f>
        <v>0.50370882290259666</v>
      </c>
      <c r="Q123" s="304">
        <f>IF(Q$79=0,0,Q$79/FBT_fec!Q$79)</f>
        <v>0.51202378415665817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EU28: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79</v>
      </c>
      <c r="B3" s="46">
        <f>ISI!B$3+NFM!B$3+CHI!B$3+NMM!B$3+PPA!B$3+FBT!B$3+TRE!B$3+MAE!B$3+TEL!B$3+WWP!B$3+OIS!B$3</f>
        <v>1779145.9758531041</v>
      </c>
      <c r="C3" s="46">
        <f>ISI!C$3+NFM!C$3+CHI!C$3+NMM!C$3+PPA!C$3+FBT!C$3+TRE!C$3+MAE!C$3+TEL!C$3+WWP!C$3+OIS!C$3</f>
        <v>1776371.7470981355</v>
      </c>
      <c r="D3" s="46">
        <f>ISI!D$3+NFM!D$3+CHI!D$3+NMM!D$3+PPA!D$3+FBT!D$3+TRE!D$3+MAE!D$3+TEL!D$3+WWP!D$3+OIS!D$3</f>
        <v>1750990.7583684663</v>
      </c>
      <c r="E3" s="46">
        <f>ISI!E$3+NFM!E$3+CHI!E$3+NMM!E$3+PPA!E$3+FBT!E$3+TRE!E$3+MAE!E$3+TEL!E$3+WWP!E$3+OIS!E$3</f>
        <v>1724409.5474023637</v>
      </c>
      <c r="F3" s="46">
        <f>ISI!F$3+NFM!F$3+CHI!F$3+NMM!F$3+PPA!F$3+FBT!F$3+TRE!F$3+MAE!F$3+TEL!F$3+WWP!F$3+OIS!F$3</f>
        <v>1742561.4587434893</v>
      </c>
      <c r="G3" s="46">
        <f>ISI!G$3+NFM!G$3+CHI!G$3+NMM!G$3+PPA!G$3+FBT!G$3+TRE!G$3+MAE!G$3+TEL!G$3+WWP!G$3+OIS!G$3</f>
        <v>1748379.8125917749</v>
      </c>
      <c r="H3" s="46">
        <f>ISI!H$3+NFM!H$3+CHI!H$3+NMM!H$3+PPA!H$3+FBT!H$3+TRE!H$3+MAE!H$3+TEL!H$3+WWP!H$3+OIS!H$3</f>
        <v>1808746.6377711105</v>
      </c>
      <c r="I3" s="46">
        <f>ISI!I$3+NFM!I$3+CHI!I$3+NMM!I$3+PPA!I$3+FBT!I$3+TRE!I$3+MAE!I$3+TEL!I$3+WWP!I$3+OIS!I$3</f>
        <v>1864726.0445119801</v>
      </c>
      <c r="J3" s="46">
        <f>ISI!J$3+NFM!J$3+CHI!J$3+NMM!J$3+PPA!J$3+FBT!J$3+TRE!J$3+MAE!J$3+TEL!J$3+WWP!J$3+OIS!J$3</f>
        <v>1807816.4956124572</v>
      </c>
      <c r="K3" s="46">
        <f>ISI!K$3+NFM!K$3+CHI!K$3+NMM!K$3+PPA!K$3+FBT!K$3+TRE!K$3+MAE!K$3+TEL!K$3+WWP!K$3+OIS!K$3</f>
        <v>1571812.4604366804</v>
      </c>
      <c r="L3" s="46">
        <f>ISI!L$3+NFM!L$3+CHI!L$3+NMM!L$3+PPA!L$3+FBT!L$3+TRE!L$3+MAE!L$3+TEL!L$3+WWP!L$3+OIS!L$3</f>
        <v>1682978.8417637167</v>
      </c>
      <c r="M3" s="46">
        <f>ISI!M$3+NFM!M$3+CHI!M$3+NMM!M$3+PPA!M$3+FBT!M$3+TRE!M$3+MAE!M$3+TEL!M$3+WWP!M$3+OIS!M$3</f>
        <v>1748245.3436328841</v>
      </c>
      <c r="N3" s="46">
        <f>ISI!N$3+NFM!N$3+CHI!N$3+NMM!N$3+PPA!N$3+FBT!N$3+TRE!N$3+MAE!N$3+TEL!N$3+WWP!N$3+OIS!N$3</f>
        <v>1715513.528663717</v>
      </c>
      <c r="O3" s="46">
        <f>ISI!O$3+NFM!O$3+CHI!O$3+NMM!O$3+PPA!O$3+FBT!O$3+TRE!O$3+MAE!O$3+TEL!O$3+WWP!O$3+OIS!O$3</f>
        <v>1718145.8524592896</v>
      </c>
      <c r="P3" s="46">
        <f>ISI!P$3+NFM!P$3+CHI!P$3+NMM!P$3+PPA!P$3+FBT!P$3+TRE!P$3+MAE!P$3+TEL!P$3+WWP!P$3+OIS!P$3</f>
        <v>1773299.8979710329</v>
      </c>
      <c r="Q3" s="46">
        <f>ISI!Q$3+NFM!Q$3+CHI!Q$3+NMM!Q$3+PPA!Q$3+FBT!Q$3+TRE!Q$3+MAE!Q$3+TEL!Q$3+WWP!Q$3+OIS!Q$3</f>
        <v>1826171.1093159118</v>
      </c>
    </row>
    <row r="4" spans="1:17" x14ac:dyDescent="0.25">
      <c r="A4" s="18" t="s">
        <v>13</v>
      </c>
      <c r="B4" s="35">
        <f>ISI!B$3</f>
        <v>54397.466161239776</v>
      </c>
      <c r="C4" s="35">
        <f>ISI!C$3</f>
        <v>51046.787344937249</v>
      </c>
      <c r="D4" s="35">
        <f>ISI!D$3</f>
        <v>48151.844042369223</v>
      </c>
      <c r="E4" s="35">
        <f>ISI!E$3</f>
        <v>47513.164001273515</v>
      </c>
      <c r="F4" s="35">
        <f>ISI!F$3</f>
        <v>52828.476794050148</v>
      </c>
      <c r="G4" s="35">
        <f>ISI!G$3</f>
        <v>55196.40100909138</v>
      </c>
      <c r="H4" s="35">
        <f>ISI!H$3</f>
        <v>59781.474611261627</v>
      </c>
      <c r="I4" s="35">
        <f>ISI!I$3</f>
        <v>65914.033259020449</v>
      </c>
      <c r="J4" s="35">
        <f>ISI!J$3</f>
        <v>59974.756231670253</v>
      </c>
      <c r="K4" s="35">
        <f>ISI!K$3</f>
        <v>34473.155297790552</v>
      </c>
      <c r="L4" s="35">
        <f>ISI!L$3</f>
        <v>39822.149078963244</v>
      </c>
      <c r="M4" s="35">
        <f>ISI!M$3</f>
        <v>44274.303732687695</v>
      </c>
      <c r="N4" s="35">
        <f>ISI!N$3</f>
        <v>41360.478237016287</v>
      </c>
      <c r="O4" s="35">
        <f>ISI!O$3</f>
        <v>40466.781094639729</v>
      </c>
      <c r="P4" s="35">
        <f>ISI!P$3</f>
        <v>42148.432000206383</v>
      </c>
      <c r="Q4" s="35">
        <f>ISI!Q$3</f>
        <v>42130.370628106539</v>
      </c>
    </row>
    <row r="5" spans="1:17" x14ac:dyDescent="0.25">
      <c r="A5" s="23" t="s">
        <v>12</v>
      </c>
      <c r="B5" s="37">
        <f>NFM!B$3</f>
        <v>29484.107583244542</v>
      </c>
      <c r="C5" s="37">
        <f>NFM!C$3</f>
        <v>28234.116213220448</v>
      </c>
      <c r="D5" s="37">
        <f>NFM!D$3</f>
        <v>26476.616734842886</v>
      </c>
      <c r="E5" s="37">
        <f>NFM!E$3</f>
        <v>26203.870264533874</v>
      </c>
      <c r="F5" s="37">
        <f>NFM!F$3</f>
        <v>28459.264909711186</v>
      </c>
      <c r="G5" s="37">
        <f>NFM!G$3</f>
        <v>29669.214521315302</v>
      </c>
      <c r="H5" s="37">
        <f>NFM!H$3</f>
        <v>32491.995960111384</v>
      </c>
      <c r="I5" s="37">
        <f>NFM!I$3</f>
        <v>35536.824090916569</v>
      </c>
      <c r="J5" s="37">
        <f>NFM!J$3</f>
        <v>32776.478780247286</v>
      </c>
      <c r="K5" s="37">
        <f>NFM!K$3</f>
        <v>26672.627979548626</v>
      </c>
      <c r="L5" s="37">
        <f>NFM!L$3</f>
        <v>31936.858244728985</v>
      </c>
      <c r="M5" s="37">
        <f>NFM!M$3</f>
        <v>33543.844991902319</v>
      </c>
      <c r="N5" s="37">
        <f>NFM!N$3</f>
        <v>32635.41758221206</v>
      </c>
      <c r="O5" s="37">
        <f>NFM!O$3</f>
        <v>31147.805797060646</v>
      </c>
      <c r="P5" s="37">
        <f>NFM!P$3</f>
        <v>32339.95767238038</v>
      </c>
      <c r="Q5" s="37">
        <f>NFM!Q$3</f>
        <v>35141.87962901251</v>
      </c>
    </row>
    <row r="6" spans="1:17" x14ac:dyDescent="0.25">
      <c r="A6" s="21" t="s">
        <v>45</v>
      </c>
      <c r="B6" s="35">
        <f>NFM!B$4</f>
        <v>1741.1602058736519</v>
      </c>
      <c r="C6" s="35">
        <f>NFM!C$4</f>
        <v>1721.8101824989178</v>
      </c>
      <c r="D6" s="35">
        <f>NFM!D$4</f>
        <v>1626.2289614726801</v>
      </c>
      <c r="E6" s="35">
        <f>NFM!E$4</f>
        <v>1683.8694585345797</v>
      </c>
      <c r="F6" s="35">
        <f>NFM!F$4</f>
        <v>1783.5734129084233</v>
      </c>
      <c r="G6" s="35">
        <f>NFM!G$4</f>
        <v>1866.917152304417</v>
      </c>
      <c r="H6" s="35">
        <f>NFM!H$4</f>
        <v>2078.1274110691143</v>
      </c>
      <c r="I6" s="35">
        <f>NFM!I$4</f>
        <v>2124.1221960755356</v>
      </c>
      <c r="J6" s="35">
        <f>NFM!J$4</f>
        <v>1961.0132313726183</v>
      </c>
      <c r="K6" s="35">
        <f>NFM!K$4</f>
        <v>1209.1639984921308</v>
      </c>
      <c r="L6" s="35">
        <f>NFM!L$4</f>
        <v>1563.6061416603088</v>
      </c>
      <c r="M6" s="35">
        <f>NFM!M$4</f>
        <v>1583.4153906753399</v>
      </c>
      <c r="N6" s="35">
        <f>NFM!N$4</f>
        <v>1604.1964395124194</v>
      </c>
      <c r="O6" s="35">
        <f>NFM!O$4</f>
        <v>1551.3208171996139</v>
      </c>
      <c r="P6" s="35">
        <f>NFM!P$4</f>
        <v>1611.2926678477602</v>
      </c>
      <c r="Q6" s="35">
        <f>NFM!Q$4</f>
        <v>1751.308284964967</v>
      </c>
    </row>
    <row r="7" spans="1:17" x14ac:dyDescent="0.25">
      <c r="A7" s="21" t="s">
        <v>60</v>
      </c>
      <c r="B7" s="35">
        <f>NFM!B$5</f>
        <v>8854.5869866358862</v>
      </c>
      <c r="C7" s="35">
        <f>NFM!C$5</f>
        <v>8571.4547339979217</v>
      </c>
      <c r="D7" s="35">
        <f>NFM!D$5</f>
        <v>7968.4624140415399</v>
      </c>
      <c r="E7" s="35">
        <f>NFM!E$5</f>
        <v>7828.0667288929926</v>
      </c>
      <c r="F7" s="35">
        <f>NFM!F$5</f>
        <v>8370.1934514389213</v>
      </c>
      <c r="G7" s="35">
        <f>NFM!G$5</f>
        <v>8750.934895702605</v>
      </c>
      <c r="H7" s="35">
        <f>NFM!H$5</f>
        <v>9529.5543120642014</v>
      </c>
      <c r="I7" s="35">
        <f>NFM!I$5</f>
        <v>10392.501195708031</v>
      </c>
      <c r="J7" s="35">
        <f>NFM!J$5</f>
        <v>9743.3010176325297</v>
      </c>
      <c r="K7" s="35">
        <f>NFM!K$5</f>
        <v>7890.1413195971418</v>
      </c>
      <c r="L7" s="35">
        <f>NFM!L$5</f>
        <v>9647.4073236922341</v>
      </c>
      <c r="M7" s="35">
        <f>NFM!M$5</f>
        <v>10144.984276353078</v>
      </c>
      <c r="N7" s="35">
        <f>NFM!N$5</f>
        <v>9682.4232516046141</v>
      </c>
      <c r="O7" s="35">
        <f>NFM!O$5</f>
        <v>9516.1675426302972</v>
      </c>
      <c r="P7" s="35">
        <f>NFM!P$5</f>
        <v>9885.4225159290145</v>
      </c>
      <c r="Q7" s="35">
        <f>NFM!Q$5</f>
        <v>10855.039851499914</v>
      </c>
    </row>
    <row r="8" spans="1:17" x14ac:dyDescent="0.25">
      <c r="A8" s="21" t="s">
        <v>43</v>
      </c>
      <c r="B8" s="35">
        <f>NFM!B$8</f>
        <v>10033.773404099118</v>
      </c>
      <c r="C8" s="35">
        <f>NFM!C$8</f>
        <v>9369.3965627256894</v>
      </c>
      <c r="D8" s="35">
        <f>NFM!D$8</f>
        <v>8913.4629452871268</v>
      </c>
      <c r="E8" s="35">
        <f>NFM!E$8</f>
        <v>8863.867348213309</v>
      </c>
      <c r="F8" s="35">
        <f>NFM!F$8</f>
        <v>9935.3045939249187</v>
      </c>
      <c r="G8" s="35">
        <f>NFM!G$8</f>
        <v>10300.427577605675</v>
      </c>
      <c r="H8" s="35">
        <f>NFM!H$8</f>
        <v>11354.759924913869</v>
      </c>
      <c r="I8" s="35">
        <f>NFM!I$8</f>
        <v>12627.699503424968</v>
      </c>
      <c r="J8" s="35">
        <f>NFM!J$8</f>
        <v>11328.863513609609</v>
      </c>
      <c r="K8" s="35">
        <f>NFM!K$8</f>
        <v>9683.1813418622114</v>
      </c>
      <c r="L8" s="35">
        <f>NFM!L$8</f>
        <v>11078.437455684209</v>
      </c>
      <c r="M8" s="35">
        <f>NFM!M$8</f>
        <v>11670.461048520827</v>
      </c>
      <c r="N8" s="35">
        <f>NFM!N$8</f>
        <v>11666.37463949041</v>
      </c>
      <c r="O8" s="35">
        <f>NFM!O$8</f>
        <v>10564.149894600438</v>
      </c>
      <c r="P8" s="35">
        <f>NFM!P$8</f>
        <v>10957.819972674592</v>
      </c>
      <c r="Q8" s="35">
        <f>NFM!Q$8</f>
        <v>11680.491641047716</v>
      </c>
    </row>
    <row r="9" spans="1:17" x14ac:dyDescent="0.25">
      <c r="A9" s="23" t="s">
        <v>11</v>
      </c>
      <c r="B9" s="37">
        <f>CHI!B$3</f>
        <v>205632.54052442004</v>
      </c>
      <c r="C9" s="37">
        <f>CHI!C$3</f>
        <v>213239.87361063279</v>
      </c>
      <c r="D9" s="37">
        <f>CHI!D$3</f>
        <v>217881.38503619836</v>
      </c>
      <c r="E9" s="37">
        <f>CHI!E$3</f>
        <v>214688.49135853886</v>
      </c>
      <c r="F9" s="37">
        <f>CHI!F$3</f>
        <v>209043.59901123479</v>
      </c>
      <c r="G9" s="37">
        <f>CHI!G$3</f>
        <v>214187.04664683438</v>
      </c>
      <c r="H9" s="37">
        <f>CHI!H$3</f>
        <v>217361.22266986308</v>
      </c>
      <c r="I9" s="37">
        <f>CHI!I$3</f>
        <v>222050.06519816216</v>
      </c>
      <c r="J9" s="37">
        <f>CHI!J$3</f>
        <v>221181.86982197239</v>
      </c>
      <c r="K9" s="37">
        <f>CHI!K$3</f>
        <v>211040.89490886909</v>
      </c>
      <c r="L9" s="37">
        <f>CHI!L$3</f>
        <v>224217.79885043445</v>
      </c>
      <c r="M9" s="37">
        <f>CHI!M$3</f>
        <v>227175.50214538618</v>
      </c>
      <c r="N9" s="37">
        <f>CHI!N$3</f>
        <v>223424.00917680658</v>
      </c>
      <c r="O9" s="37">
        <f>CHI!O$3</f>
        <v>221788.34906461631</v>
      </c>
      <c r="P9" s="37">
        <f>CHI!P$3</f>
        <v>227411.95593795786</v>
      </c>
      <c r="Q9" s="37">
        <f>CHI!Q$3</f>
        <v>240638.97897833015</v>
      </c>
    </row>
    <row r="10" spans="1:17" x14ac:dyDescent="0.25">
      <c r="A10" s="21" t="s">
        <v>62</v>
      </c>
      <c r="B10" s="35">
        <f>CHI!B$5</f>
        <v>50401.755559824545</v>
      </c>
      <c r="C10" s="35">
        <f>CHI!C$5</f>
        <v>51586.2092126672</v>
      </c>
      <c r="D10" s="35">
        <f>CHI!D$5</f>
        <v>52364.96736730713</v>
      </c>
      <c r="E10" s="35">
        <f>CHI!E$5</f>
        <v>52799.855375396139</v>
      </c>
      <c r="F10" s="35">
        <f>CHI!F$5</f>
        <v>52638.151981918119</v>
      </c>
      <c r="G10" s="35">
        <f>CHI!G$5</f>
        <v>53461.140366771258</v>
      </c>
      <c r="H10" s="35">
        <f>CHI!H$5</f>
        <v>55299.801613106436</v>
      </c>
      <c r="I10" s="35">
        <f>CHI!I$5</f>
        <v>57101.972978422593</v>
      </c>
      <c r="J10" s="35">
        <f>CHI!J$5</f>
        <v>60192.189704274184</v>
      </c>
      <c r="K10" s="35">
        <f>CHI!K$5</f>
        <v>53330.856255589359</v>
      </c>
      <c r="L10" s="35">
        <f>CHI!L$5</f>
        <v>61328.200319073905</v>
      </c>
      <c r="M10" s="35">
        <f>CHI!M$5</f>
        <v>62617.226736925368</v>
      </c>
      <c r="N10" s="35">
        <f>CHI!N$5</f>
        <v>59988.588018839509</v>
      </c>
      <c r="O10" s="35">
        <f>CHI!O$5</f>
        <v>58829.646363703978</v>
      </c>
      <c r="P10" s="35">
        <f>CHI!P$5</f>
        <v>58557.114505622092</v>
      </c>
      <c r="Q10" s="35">
        <f>CHI!Q$5</f>
        <v>66380.739866064017</v>
      </c>
    </row>
    <row r="11" spans="1:17" x14ac:dyDescent="0.25">
      <c r="A11" s="21" t="s">
        <v>41</v>
      </c>
      <c r="B11" s="35">
        <f>CHI!B$6</f>
        <v>78451.458088069528</v>
      </c>
      <c r="C11" s="35">
        <f>CHI!C$6</f>
        <v>75566.340767923743</v>
      </c>
      <c r="D11" s="35">
        <f>CHI!D$6</f>
        <v>73471.94157365631</v>
      </c>
      <c r="E11" s="35">
        <f>CHI!E$6</f>
        <v>69915.110697806755</v>
      </c>
      <c r="F11" s="35">
        <f>CHI!F$6</f>
        <v>69415.930884748479</v>
      </c>
      <c r="G11" s="35">
        <f>CHI!G$6</f>
        <v>71147.998791201273</v>
      </c>
      <c r="H11" s="35">
        <f>CHI!H$6</f>
        <v>69645.77565587034</v>
      </c>
      <c r="I11" s="35">
        <f>CHI!I$6</f>
        <v>71008.945921568942</v>
      </c>
      <c r="J11" s="35">
        <f>CHI!J$6</f>
        <v>63397.173074899882</v>
      </c>
      <c r="K11" s="35">
        <f>CHI!K$6</f>
        <v>57761.76471288882</v>
      </c>
      <c r="L11" s="35">
        <f>CHI!L$6</f>
        <v>61194.528104601777</v>
      </c>
      <c r="M11" s="35">
        <f>CHI!M$6</f>
        <v>63257.70268617315</v>
      </c>
      <c r="N11" s="35">
        <f>CHI!N$6</f>
        <v>64642.277091333133</v>
      </c>
      <c r="O11" s="35">
        <f>CHI!O$6</f>
        <v>64892.812912502057</v>
      </c>
      <c r="P11" s="35">
        <f>CHI!P$6</f>
        <v>68955.017423446407</v>
      </c>
      <c r="Q11" s="35">
        <f>CHI!Q$6</f>
        <v>72918.011788948788</v>
      </c>
    </row>
    <row r="12" spans="1:17" x14ac:dyDescent="0.25">
      <c r="A12" s="21" t="s">
        <v>40</v>
      </c>
      <c r="B12" s="35">
        <f>CHI!B$7</f>
        <v>76779.326876525971</v>
      </c>
      <c r="C12" s="35">
        <f>CHI!C$7</f>
        <v>86087.32363004185</v>
      </c>
      <c r="D12" s="35">
        <f>CHI!D$7</f>
        <v>92044.476095234932</v>
      </c>
      <c r="E12" s="35">
        <f>CHI!E$7</f>
        <v>91973.525285335942</v>
      </c>
      <c r="F12" s="35">
        <f>CHI!F$7</f>
        <v>86989.516144568188</v>
      </c>
      <c r="G12" s="35">
        <f>CHI!G$7</f>
        <v>89577.907488861849</v>
      </c>
      <c r="H12" s="35">
        <f>CHI!H$7</f>
        <v>92415.645400886307</v>
      </c>
      <c r="I12" s="35">
        <f>CHI!I$7</f>
        <v>93939.146298170614</v>
      </c>
      <c r="J12" s="35">
        <f>CHI!J$7</f>
        <v>97592.50704279833</v>
      </c>
      <c r="K12" s="35">
        <f>CHI!K$7</f>
        <v>99948.273940390907</v>
      </c>
      <c r="L12" s="35">
        <f>CHI!L$7</f>
        <v>101695.07042675877</v>
      </c>
      <c r="M12" s="35">
        <f>CHI!M$7</f>
        <v>101300.57272228767</v>
      </c>
      <c r="N12" s="35">
        <f>CHI!N$7</f>
        <v>98793.144066633933</v>
      </c>
      <c r="O12" s="35">
        <f>CHI!O$7</f>
        <v>98065.889788410263</v>
      </c>
      <c r="P12" s="35">
        <f>CHI!P$7</f>
        <v>99899.824008889351</v>
      </c>
      <c r="Q12" s="35">
        <f>CHI!Q$7</f>
        <v>101340.22732331736</v>
      </c>
    </row>
    <row r="13" spans="1:17" x14ac:dyDescent="0.25">
      <c r="A13" s="23" t="s">
        <v>10</v>
      </c>
      <c r="B13" s="37">
        <f>NMM!B$3</f>
        <v>86066.769425512772</v>
      </c>
      <c r="C13" s="37">
        <f>NMM!C$3</f>
        <v>83657.091517404857</v>
      </c>
      <c r="D13" s="37">
        <f>NMM!D$3</f>
        <v>84525.59633042432</v>
      </c>
      <c r="E13" s="37">
        <f>NMM!E$3</f>
        <v>81383.925175754732</v>
      </c>
      <c r="F13" s="37">
        <f>NMM!F$3</f>
        <v>80890.477412095497</v>
      </c>
      <c r="G13" s="37">
        <f>NMM!G$3</f>
        <v>80658.378009170323</v>
      </c>
      <c r="H13" s="37">
        <f>NMM!H$3</f>
        <v>83529.802107123236</v>
      </c>
      <c r="I13" s="37">
        <f>NMM!I$3</f>
        <v>87826.423364306713</v>
      </c>
      <c r="J13" s="37">
        <f>NMM!J$3</f>
        <v>82319.245000349911</v>
      </c>
      <c r="K13" s="37">
        <f>NMM!K$3</f>
        <v>68542.992963376833</v>
      </c>
      <c r="L13" s="37">
        <f>NMM!L$3</f>
        <v>66432.5</v>
      </c>
      <c r="M13" s="37">
        <f>NMM!M$3</f>
        <v>67242.037347815771</v>
      </c>
      <c r="N13" s="37">
        <f>NMM!N$3</f>
        <v>63770.755814562865</v>
      </c>
      <c r="O13" s="37">
        <f>NMM!O$3</f>
        <v>62166.690923366587</v>
      </c>
      <c r="P13" s="37">
        <f>NMM!P$3</f>
        <v>64349.074492720589</v>
      </c>
      <c r="Q13" s="37">
        <f>NMM!Q$3</f>
        <v>64615.98526307274</v>
      </c>
    </row>
    <row r="14" spans="1:17" x14ac:dyDescent="0.25">
      <c r="A14" s="21" t="s">
        <v>39</v>
      </c>
      <c r="B14" s="35">
        <f>NMM!B$4</f>
        <v>41794.285692779638</v>
      </c>
      <c r="C14" s="35">
        <f>NMM!C$4</f>
        <v>39074.938552275169</v>
      </c>
      <c r="D14" s="35">
        <f>NMM!D$4</f>
        <v>39610.828926371818</v>
      </c>
      <c r="E14" s="35">
        <f>NMM!E$4</f>
        <v>37301.199634712648</v>
      </c>
      <c r="F14" s="35">
        <f>NMM!F$4</f>
        <v>37248.139976187551</v>
      </c>
      <c r="G14" s="35">
        <f>NMM!G$4</f>
        <v>35756.03329969175</v>
      </c>
      <c r="H14" s="35">
        <f>NMM!H$4</f>
        <v>40082.4950702512</v>
      </c>
      <c r="I14" s="35">
        <f>NMM!I$4</f>
        <v>41515.231938199664</v>
      </c>
      <c r="J14" s="35">
        <f>NMM!J$4</f>
        <v>36336.703717268305</v>
      </c>
      <c r="K14" s="35">
        <f>NMM!K$4</f>
        <v>31377.92065384208</v>
      </c>
      <c r="L14" s="35">
        <f>NMM!L$4</f>
        <v>27567.769134371025</v>
      </c>
      <c r="M14" s="35">
        <f>NMM!M$4</f>
        <v>27479.596828421865</v>
      </c>
      <c r="N14" s="35">
        <f>NMM!N$4</f>
        <v>25546.750444542809</v>
      </c>
      <c r="O14" s="35">
        <f>NMM!O$4</f>
        <v>24698.527445251158</v>
      </c>
      <c r="P14" s="35">
        <f>NMM!P$4</f>
        <v>25185.385686476227</v>
      </c>
      <c r="Q14" s="35">
        <f>NMM!Q$4</f>
        <v>26221.561705366206</v>
      </c>
    </row>
    <row r="15" spans="1:17" x14ac:dyDescent="0.25">
      <c r="A15" s="21" t="s">
        <v>38</v>
      </c>
      <c r="B15" s="35">
        <f>NMM!B$5</f>
        <v>23697.566113345682</v>
      </c>
      <c r="C15" s="35">
        <f>NMM!C$5</f>
        <v>24381.849414574819</v>
      </c>
      <c r="D15" s="35">
        <f>NMM!D$5</f>
        <v>24918.463802431183</v>
      </c>
      <c r="E15" s="35">
        <f>NMM!E$5</f>
        <v>25237.940055722524</v>
      </c>
      <c r="F15" s="35">
        <f>NMM!F$5</f>
        <v>25405.143643246134</v>
      </c>
      <c r="G15" s="35">
        <f>NMM!G$5</f>
        <v>26997.930896481768</v>
      </c>
      <c r="H15" s="35">
        <f>NMM!H$5</f>
        <v>24688.276022347789</v>
      </c>
      <c r="I15" s="35">
        <f>NMM!I$5</f>
        <v>26562.381621367131</v>
      </c>
      <c r="J15" s="35">
        <f>NMM!J$5</f>
        <v>27898.78967143617</v>
      </c>
      <c r="K15" s="35">
        <f>NMM!K$5</f>
        <v>22327.476495964216</v>
      </c>
      <c r="L15" s="35">
        <f>NMM!L$5</f>
        <v>23047.889388938998</v>
      </c>
      <c r="M15" s="35">
        <f>NMM!M$5</f>
        <v>23609.147865817769</v>
      </c>
      <c r="N15" s="35">
        <f>NMM!N$5</f>
        <v>22842.370235027178</v>
      </c>
      <c r="O15" s="35">
        <f>NMM!O$5</f>
        <v>22372.801109084263</v>
      </c>
      <c r="P15" s="35">
        <f>NMM!P$5</f>
        <v>23856.765991221087</v>
      </c>
      <c r="Q15" s="35">
        <f>NMM!Q$5</f>
        <v>23404.888504693812</v>
      </c>
    </row>
    <row r="16" spans="1:17" x14ac:dyDescent="0.25">
      <c r="A16" s="21" t="s">
        <v>58</v>
      </c>
      <c r="B16" s="35">
        <f>NMM!B$6</f>
        <v>20574.917619387452</v>
      </c>
      <c r="C16" s="35">
        <f>NMM!C$6</f>
        <v>20200.303550554861</v>
      </c>
      <c r="D16" s="35">
        <f>NMM!D$6</f>
        <v>19996.303601621315</v>
      </c>
      <c r="E16" s="35">
        <f>NMM!E$6</f>
        <v>18844.785485319553</v>
      </c>
      <c r="F16" s="35">
        <f>NMM!F$6</f>
        <v>18237.193792661819</v>
      </c>
      <c r="G16" s="35">
        <f>NMM!G$6</f>
        <v>17904.413812996809</v>
      </c>
      <c r="H16" s="35">
        <f>NMM!H$6</f>
        <v>18759.031014524244</v>
      </c>
      <c r="I16" s="35">
        <f>NMM!I$6</f>
        <v>19748.809804739933</v>
      </c>
      <c r="J16" s="35">
        <f>NMM!J$6</f>
        <v>18083.751611645443</v>
      </c>
      <c r="K16" s="35">
        <f>NMM!K$6</f>
        <v>14837.595813570537</v>
      </c>
      <c r="L16" s="35">
        <f>NMM!L$6</f>
        <v>15816.84147668998</v>
      </c>
      <c r="M16" s="35">
        <f>NMM!M$6</f>
        <v>16153.292653576138</v>
      </c>
      <c r="N16" s="35">
        <f>NMM!N$6</f>
        <v>15381.635134992881</v>
      </c>
      <c r="O16" s="35">
        <f>NMM!O$6</f>
        <v>15095.362369031163</v>
      </c>
      <c r="P16" s="35">
        <f>NMM!P$6</f>
        <v>15306.922815023272</v>
      </c>
      <c r="Q16" s="35">
        <f>NMM!Q$6</f>
        <v>14989.535053012718</v>
      </c>
    </row>
    <row r="17" spans="1:17" x14ac:dyDescent="0.25">
      <c r="A17" s="23" t="s">
        <v>9</v>
      </c>
      <c r="B17" s="37">
        <f>PPA!B$3</f>
        <v>111516.80415978713</v>
      </c>
      <c r="C17" s="37">
        <f>PPA!C$3</f>
        <v>110958.4524990677</v>
      </c>
      <c r="D17" s="37">
        <f>PPA!D$3</f>
        <v>107785.84929653506</v>
      </c>
      <c r="E17" s="37">
        <f>PPA!E$3</f>
        <v>99481.003720130539</v>
      </c>
      <c r="F17" s="37">
        <f>PPA!F$3</f>
        <v>100158.73625790994</v>
      </c>
      <c r="G17" s="37">
        <f>PPA!G$3</f>
        <v>97304.87139449871</v>
      </c>
      <c r="H17" s="37">
        <f>PPA!H$3</f>
        <v>97035.254832790437</v>
      </c>
      <c r="I17" s="37">
        <f>PPA!I$3</f>
        <v>96113.710476105567</v>
      </c>
      <c r="J17" s="37">
        <f>PPA!J$3</f>
        <v>89374.132127959165</v>
      </c>
      <c r="K17" s="37">
        <f>PPA!K$3</f>
        <v>80375.222324961782</v>
      </c>
      <c r="L17" s="37">
        <f>PPA!L$3</f>
        <v>81078.300000000017</v>
      </c>
      <c r="M17" s="37">
        <f>PPA!M$3</f>
        <v>80643.01369732694</v>
      </c>
      <c r="N17" s="37">
        <f>PPA!N$3</f>
        <v>78261.986252212868</v>
      </c>
      <c r="O17" s="37">
        <f>PPA!O$3</f>
        <v>75523.940294807471</v>
      </c>
      <c r="P17" s="37">
        <f>PPA!P$3</f>
        <v>76099.772840203368</v>
      </c>
      <c r="Q17" s="37">
        <f>PPA!Q$3</f>
        <v>76675.982029248698</v>
      </c>
    </row>
    <row r="18" spans="1:17" x14ac:dyDescent="0.25">
      <c r="A18" s="21" t="s">
        <v>36</v>
      </c>
      <c r="B18" s="35">
        <f>PPA!B$5</f>
        <v>3166.5853244432155</v>
      </c>
      <c r="C18" s="35">
        <f>PPA!C$5</f>
        <v>3111.799947738999</v>
      </c>
      <c r="D18" s="35">
        <f>PPA!D$5</f>
        <v>2890.2465510974757</v>
      </c>
      <c r="E18" s="35">
        <f>PPA!E$5</f>
        <v>2687.6788689759087</v>
      </c>
      <c r="F18" s="35">
        <f>PPA!F$5</f>
        <v>2529.7061927732534</v>
      </c>
      <c r="G18" s="35">
        <f>PPA!G$5</f>
        <v>2355.8159136727199</v>
      </c>
      <c r="H18" s="35">
        <f>PPA!H$5</f>
        <v>2362.9251765021836</v>
      </c>
      <c r="I18" s="35">
        <f>PPA!I$5</f>
        <v>2356.2115362528143</v>
      </c>
      <c r="J18" s="35">
        <f>PPA!J$5</f>
        <v>2095.2642891194646</v>
      </c>
      <c r="K18" s="35">
        <f>PPA!K$5</f>
        <v>1443.1416448330358</v>
      </c>
      <c r="L18" s="35">
        <f>PPA!L$5</f>
        <v>2241.4926328715028</v>
      </c>
      <c r="M18" s="35">
        <f>PPA!M$5</f>
        <v>2120.8634587608512</v>
      </c>
      <c r="N18" s="35">
        <f>PPA!N$5</f>
        <v>1937.3739556731573</v>
      </c>
      <c r="O18" s="35">
        <f>PPA!O$5</f>
        <v>1950.5941642033383</v>
      </c>
      <c r="P18" s="35">
        <f>PPA!P$5</f>
        <v>2140.2233270031952</v>
      </c>
      <c r="Q18" s="35">
        <f>PPA!Q$5</f>
        <v>2422.0012806024329</v>
      </c>
    </row>
    <row r="19" spans="1:17" x14ac:dyDescent="0.25">
      <c r="A19" s="21" t="s">
        <v>57</v>
      </c>
      <c r="B19" s="35">
        <f>PPA!B$6</f>
        <v>53137.821158670471</v>
      </c>
      <c r="C19" s="35">
        <f>PPA!C$6</f>
        <v>53753.345399599573</v>
      </c>
      <c r="D19" s="35">
        <f>PPA!D$6</f>
        <v>51699.442006995319</v>
      </c>
      <c r="E19" s="35">
        <f>PPA!E$6</f>
        <v>47957.648665547342</v>
      </c>
      <c r="F19" s="35">
        <f>PPA!F$6</f>
        <v>47881.109813401999</v>
      </c>
      <c r="G19" s="35">
        <f>PPA!G$6</f>
        <v>44830.969557119999</v>
      </c>
      <c r="H19" s="35">
        <f>PPA!H$6</f>
        <v>44784.665371452182</v>
      </c>
      <c r="I19" s="35">
        <f>PPA!I$6</f>
        <v>45313.937336809242</v>
      </c>
      <c r="J19" s="35">
        <f>PPA!J$6</f>
        <v>42037.803861669076</v>
      </c>
      <c r="K19" s="35">
        <f>PPA!K$6</f>
        <v>39607.521992072754</v>
      </c>
      <c r="L19" s="35">
        <f>PPA!L$6</f>
        <v>39891.907367128508</v>
      </c>
      <c r="M19" s="35">
        <f>PPA!M$6</f>
        <v>40351.968749720567</v>
      </c>
      <c r="N19" s="35">
        <f>PPA!N$6</f>
        <v>40361.790343299181</v>
      </c>
      <c r="O19" s="35">
        <f>PPA!O$6</f>
        <v>39607.952048527331</v>
      </c>
      <c r="P19" s="35">
        <f>PPA!P$6</f>
        <v>40683.318327214402</v>
      </c>
      <c r="Q19" s="35">
        <f>PPA!Q$6</f>
        <v>41697.896215547451</v>
      </c>
    </row>
    <row r="20" spans="1:17" x14ac:dyDescent="0.25">
      <c r="A20" s="21" t="s">
        <v>56</v>
      </c>
      <c r="B20" s="35">
        <f>PPA!B$7</f>
        <v>55212.397676673456</v>
      </c>
      <c r="C20" s="35">
        <f>PPA!C$7</f>
        <v>54093.307151729132</v>
      </c>
      <c r="D20" s="35">
        <f>PPA!D$7</f>
        <v>53196.160738442268</v>
      </c>
      <c r="E20" s="35">
        <f>PPA!E$7</f>
        <v>48835.676185607292</v>
      </c>
      <c r="F20" s="35">
        <f>PPA!F$7</f>
        <v>49747.9202517347</v>
      </c>
      <c r="G20" s="35">
        <f>PPA!G$7</f>
        <v>50118.085923705999</v>
      </c>
      <c r="H20" s="35">
        <f>PPA!H$7</f>
        <v>49887.664284836079</v>
      </c>
      <c r="I20" s="35">
        <f>PPA!I$7</f>
        <v>48443.561603043519</v>
      </c>
      <c r="J20" s="35">
        <f>PPA!J$7</f>
        <v>45241.063977170634</v>
      </c>
      <c r="K20" s="35">
        <f>PPA!K$7</f>
        <v>39324.558688055993</v>
      </c>
      <c r="L20" s="35">
        <f>PPA!L$7</f>
        <v>38944.9</v>
      </c>
      <c r="M20" s="35">
        <f>PPA!M$7</f>
        <v>38170.181488845512</v>
      </c>
      <c r="N20" s="35">
        <f>PPA!N$7</f>
        <v>35962.821953240535</v>
      </c>
      <c r="O20" s="35">
        <f>PPA!O$7</f>
        <v>33965.394082076804</v>
      </c>
      <c r="P20" s="35">
        <f>PPA!P$7</f>
        <v>33276.231185985773</v>
      </c>
      <c r="Q20" s="35">
        <f>PPA!Q$7</f>
        <v>32556.084533098812</v>
      </c>
    </row>
    <row r="21" spans="1:17" x14ac:dyDescent="0.25">
      <c r="A21" s="20" t="s">
        <v>55</v>
      </c>
      <c r="B21" s="36">
        <f>FBT!B$3</f>
        <v>231071.70499949416</v>
      </c>
      <c r="C21" s="36">
        <f>FBT!C$3</f>
        <v>234765.68473239351</v>
      </c>
      <c r="D21" s="36">
        <f>FBT!D$3</f>
        <v>237369.35479957057</v>
      </c>
      <c r="E21" s="36">
        <f>FBT!E$3</f>
        <v>240772.07263730219</v>
      </c>
      <c r="F21" s="36">
        <f>FBT!F$3</f>
        <v>240017.08811275469</v>
      </c>
      <c r="G21" s="36">
        <f>FBT!G$3</f>
        <v>239129.92157333152</v>
      </c>
      <c r="H21" s="36">
        <f>FBT!H$3</f>
        <v>234470.52506284535</v>
      </c>
      <c r="I21" s="36">
        <f>FBT!I$3</f>
        <v>235540.83298044026</v>
      </c>
      <c r="J21" s="36">
        <f>FBT!J$3</f>
        <v>231433.15152437249</v>
      </c>
      <c r="K21" s="36">
        <f>FBT!K$3</f>
        <v>234736.0504570122</v>
      </c>
      <c r="L21" s="36">
        <f>FBT!L$3</f>
        <v>233562.1</v>
      </c>
      <c r="M21" s="36">
        <f>FBT!M$3</f>
        <v>235466.1463637143</v>
      </c>
      <c r="N21" s="36">
        <f>FBT!N$3</f>
        <v>237713.15190800515</v>
      </c>
      <c r="O21" s="36">
        <f>FBT!O$3</f>
        <v>243064.53658990937</v>
      </c>
      <c r="P21" s="36">
        <f>FBT!P$3</f>
        <v>248226.16692280376</v>
      </c>
      <c r="Q21" s="36">
        <f>FBT!Q$3</f>
        <v>253928.76594355408</v>
      </c>
    </row>
    <row r="22" spans="1:17" x14ac:dyDescent="0.25">
      <c r="A22" s="18" t="s">
        <v>54</v>
      </c>
      <c r="B22" s="35">
        <f>TRE!B$3</f>
        <v>195656.55897398049</v>
      </c>
      <c r="C22" s="35">
        <f>TRE!C$3</f>
        <v>202792.32821059969</v>
      </c>
      <c r="D22" s="35">
        <f>TRE!D$3</f>
        <v>201884.12751972518</v>
      </c>
      <c r="E22" s="35">
        <f>TRE!E$3</f>
        <v>206056.81347083335</v>
      </c>
      <c r="F22" s="35">
        <f>TRE!F$3</f>
        <v>206025.36499400096</v>
      </c>
      <c r="G22" s="35">
        <f>TRE!G$3</f>
        <v>204640.74684522732</v>
      </c>
      <c r="H22" s="35">
        <f>TRE!H$3</f>
        <v>219431.24114809805</v>
      </c>
      <c r="I22" s="35">
        <f>TRE!I$3</f>
        <v>226469.13810870171</v>
      </c>
      <c r="J22" s="35">
        <f>TRE!J$3</f>
        <v>212592.96052738113</v>
      </c>
      <c r="K22" s="35">
        <f>TRE!K$3</f>
        <v>174811.37685038574</v>
      </c>
      <c r="L22" s="35">
        <f>TRE!L$3</f>
        <v>212000.8</v>
      </c>
      <c r="M22" s="35">
        <f>TRE!M$3</f>
        <v>229239.86140047925</v>
      </c>
      <c r="N22" s="35">
        <f>TRE!N$3</f>
        <v>224168.05391406125</v>
      </c>
      <c r="O22" s="35">
        <f>TRE!O$3</f>
        <v>230848.59431056961</v>
      </c>
      <c r="P22" s="35">
        <f>TRE!P$3</f>
        <v>251021.92744005899</v>
      </c>
      <c r="Q22" s="35">
        <f>TRE!Q$3</f>
        <v>271270.58246574883</v>
      </c>
    </row>
    <row r="23" spans="1:17" x14ac:dyDescent="0.25">
      <c r="A23" s="18" t="s">
        <v>53</v>
      </c>
      <c r="B23" s="35">
        <f>MAE!B$3</f>
        <v>555231.90253347182</v>
      </c>
      <c r="C23" s="35">
        <f>MAE!C$3</f>
        <v>541833.69474851782</v>
      </c>
      <c r="D23" s="35">
        <f>MAE!D$3</f>
        <v>524502.87056040997</v>
      </c>
      <c r="E23" s="35">
        <f>MAE!E$3</f>
        <v>515183.40588079067</v>
      </c>
      <c r="F23" s="35">
        <f>MAE!F$3</f>
        <v>534442.6471513178</v>
      </c>
      <c r="G23" s="35">
        <f>MAE!G$3</f>
        <v>542518.13605507417</v>
      </c>
      <c r="H23" s="35">
        <f>MAE!H$3</f>
        <v>574947.71209660603</v>
      </c>
      <c r="I23" s="35">
        <f>MAE!I$3</f>
        <v>601002.8018308162</v>
      </c>
      <c r="J23" s="35">
        <f>MAE!J$3</f>
        <v>597776.42677285254</v>
      </c>
      <c r="K23" s="35">
        <f>MAE!K$3</f>
        <v>491065.74609669112</v>
      </c>
      <c r="L23" s="35">
        <f>MAE!L$3</f>
        <v>535996.64480650425</v>
      </c>
      <c r="M23" s="35">
        <f>MAE!M$3</f>
        <v>563385.23200454679</v>
      </c>
      <c r="N23" s="35">
        <f>MAE!N$3</f>
        <v>554895.31529063452</v>
      </c>
      <c r="O23" s="35">
        <f>MAE!O$3</f>
        <v>552169.61652646086</v>
      </c>
      <c r="P23" s="35">
        <f>MAE!P$3</f>
        <v>564957.1869310895</v>
      </c>
      <c r="Q23" s="35">
        <f>MAE!Q$3</f>
        <v>566819.87119918107</v>
      </c>
    </row>
    <row r="24" spans="1:17" x14ac:dyDescent="0.25">
      <c r="A24" s="18" t="s">
        <v>52</v>
      </c>
      <c r="B24" s="35">
        <f>TEL!B$3</f>
        <v>97959.126715894963</v>
      </c>
      <c r="C24" s="35">
        <f>TEL!C$3</f>
        <v>96669.933272516457</v>
      </c>
      <c r="D24" s="35">
        <f>TEL!D$3</f>
        <v>91042.874445951893</v>
      </c>
      <c r="E24" s="35">
        <f>TEL!E$3</f>
        <v>86157.076898448184</v>
      </c>
      <c r="F24" s="35">
        <f>TEL!F$3</f>
        <v>81470.854780913025</v>
      </c>
      <c r="G24" s="35">
        <f>TEL!G$3</f>
        <v>76021.840198478894</v>
      </c>
      <c r="H24" s="35">
        <f>TEL!H$3</f>
        <v>75034.615442321898</v>
      </c>
      <c r="I24" s="35">
        <f>TEL!I$3</f>
        <v>75169.251430278324</v>
      </c>
      <c r="J24" s="35">
        <f>TEL!J$3</f>
        <v>70741.860648518486</v>
      </c>
      <c r="K24" s="35">
        <f>TEL!K$3</f>
        <v>59781.686139142825</v>
      </c>
      <c r="L24" s="35">
        <f>TEL!L$3</f>
        <v>63178.100000000013</v>
      </c>
      <c r="M24" s="35">
        <f>TEL!M$3</f>
        <v>66063.993811628694</v>
      </c>
      <c r="N24" s="35">
        <f>TEL!N$3</f>
        <v>62969.291722860049</v>
      </c>
      <c r="O24" s="35">
        <f>TEL!O$3</f>
        <v>63512.833379304931</v>
      </c>
      <c r="P24" s="35">
        <f>TEL!P$3</f>
        <v>64311.989363813918</v>
      </c>
      <c r="Q24" s="35">
        <f>TEL!Q$3</f>
        <v>64521.290356976671</v>
      </c>
    </row>
    <row r="25" spans="1:17" x14ac:dyDescent="0.25">
      <c r="A25" s="18" t="s">
        <v>51</v>
      </c>
      <c r="B25" s="35">
        <f>WWP!B$3</f>
        <v>38601.002950495225</v>
      </c>
      <c r="C25" s="35">
        <f>WWP!C$3</f>
        <v>38320.460648859589</v>
      </c>
      <c r="D25" s="35">
        <f>WWP!D$3</f>
        <v>37041.442143745138</v>
      </c>
      <c r="E25" s="35">
        <f>WWP!E$3</f>
        <v>36931.093078179787</v>
      </c>
      <c r="F25" s="35">
        <f>WWP!F$3</f>
        <v>37416.045981978554</v>
      </c>
      <c r="G25" s="35">
        <f>WWP!G$3</f>
        <v>36836.535330572427</v>
      </c>
      <c r="H25" s="35">
        <f>WWP!H$3</f>
        <v>38537.037553471688</v>
      </c>
      <c r="I25" s="35">
        <f>WWP!I$3</f>
        <v>40420.829305014326</v>
      </c>
      <c r="J25" s="35">
        <f>WWP!J$3</f>
        <v>36382.805833135702</v>
      </c>
      <c r="K25" s="35">
        <f>WWP!K$3</f>
        <v>31303.582253073157</v>
      </c>
      <c r="L25" s="35">
        <f>WWP!L$3</f>
        <v>32468.999999999996</v>
      </c>
      <c r="M25" s="35">
        <f>WWP!M$3</f>
        <v>32644.560689252645</v>
      </c>
      <c r="N25" s="35">
        <f>WWP!N$3</f>
        <v>30145.508867641303</v>
      </c>
      <c r="O25" s="35">
        <f>WWP!O$3</f>
        <v>29691.230699849697</v>
      </c>
      <c r="P25" s="35">
        <f>WWP!P$3</f>
        <v>30111.168172000242</v>
      </c>
      <c r="Q25" s="35">
        <f>WWP!Q$3</f>
        <v>31668.931215602912</v>
      </c>
    </row>
    <row r="26" spans="1:17" x14ac:dyDescent="0.25">
      <c r="A26" s="16" t="s">
        <v>50</v>
      </c>
      <c r="B26" s="34">
        <f>OIS!B$3</f>
        <v>173527.99182556325</v>
      </c>
      <c r="C26" s="34">
        <f>OIS!C$3</f>
        <v>174853.32429998551</v>
      </c>
      <c r="D26" s="34">
        <f>OIS!D$3</f>
        <v>174328.79745869371</v>
      </c>
      <c r="E26" s="34">
        <f>OIS!E$3</f>
        <v>170038.63091657814</v>
      </c>
      <c r="F26" s="34">
        <f>OIS!F$3</f>
        <v>171808.90333752264</v>
      </c>
      <c r="G26" s="34">
        <f>OIS!G$3</f>
        <v>172216.72100818058</v>
      </c>
      <c r="H26" s="34">
        <f>OIS!H$3</f>
        <v>176125.75628661783</v>
      </c>
      <c r="I26" s="34">
        <f>OIS!I$3</f>
        <v>178682.13446821779</v>
      </c>
      <c r="J26" s="34">
        <f>OIS!J$3</f>
        <v>173262.80834399787</v>
      </c>
      <c r="K26" s="34">
        <f>OIS!K$3</f>
        <v>159009.12516582853</v>
      </c>
      <c r="L26" s="34">
        <f>OIS!L$3</f>
        <v>162284.59078308579</v>
      </c>
      <c r="M26" s="34">
        <f>OIS!M$3</f>
        <v>168566.84744814373</v>
      </c>
      <c r="N26" s="34">
        <f>OIS!N$3</f>
        <v>166169.55989770428</v>
      </c>
      <c r="O26" s="34">
        <f>OIS!O$3</f>
        <v>167765.47377870412</v>
      </c>
      <c r="P26" s="34">
        <f>OIS!P$3</f>
        <v>172322.2661977979</v>
      </c>
      <c r="Q26" s="34">
        <f>OIS!Q$3</f>
        <v>178758.47160707752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78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70</v>
      </c>
      <c r="B29" s="38">
        <f>ISI!B25+NFM!B43+CHI!B32+NMM!B31+PPA!B32+FBT!B12+TRE!B12+MAE!B12+TEL!B12+WWP!B12+OIS!B12</f>
        <v>330517.30763096566</v>
      </c>
      <c r="C29" s="38">
        <f>ISI!C25+NFM!C43+CHI!C32+NMM!C31+PPA!C32+FBT!C12+TRE!C12+MAE!C12+TEL!C12+WWP!C12+OIS!C12</f>
        <v>329502.10415271658</v>
      </c>
      <c r="D29" s="38">
        <f>ISI!D25+NFM!D43+CHI!D32+NMM!D31+PPA!D32+FBT!D12+TRE!D12+MAE!D12+TEL!D12+WWP!D12+OIS!D12</f>
        <v>326911.07477745845</v>
      </c>
      <c r="E29" s="38">
        <f>ISI!E25+NFM!E43+CHI!E32+NMM!E31+PPA!E32+FBT!E12+TRE!E12+MAE!E12+TEL!E12+WWP!E12+OIS!E12</f>
        <v>334967.99633985071</v>
      </c>
      <c r="F29" s="38">
        <f>ISI!F25+NFM!F43+CHI!F32+NMM!F31+PPA!F32+FBT!F12+TRE!F12+MAE!F12+TEL!F12+WWP!F12+OIS!F12</f>
        <v>333199.27161861421</v>
      </c>
      <c r="G29" s="38">
        <f>ISI!G25+NFM!G43+CHI!G32+NMM!G31+PPA!G32+FBT!G12+TRE!G12+MAE!G12+TEL!G12+WWP!G12+OIS!G12</f>
        <v>327865.34426312568</v>
      </c>
      <c r="H29" s="38">
        <f>ISI!H25+NFM!H43+CHI!H32+NMM!H31+PPA!H32+FBT!H12+TRE!H12+MAE!H12+TEL!H12+WWP!H12+OIS!H12</f>
        <v>322259.11597863957</v>
      </c>
      <c r="I29" s="38">
        <f>ISI!I25+NFM!I43+CHI!I32+NMM!I31+PPA!I32+FBT!I12+TRE!I12+MAE!I12+TEL!I12+WWP!I12+OIS!I12</f>
        <v>324940.86526331608</v>
      </c>
      <c r="J29" s="38">
        <f>ISI!J25+NFM!J43+CHI!J32+NMM!J31+PPA!J32+FBT!J12+TRE!J12+MAE!J12+TEL!J12+WWP!J12+OIS!J12</f>
        <v>312419.37529</v>
      </c>
      <c r="K29" s="38">
        <f>ISI!K25+NFM!K43+CHI!K32+NMM!K31+PPA!K32+FBT!K12+TRE!K12+MAE!K12+TEL!K12+WWP!K12+OIS!K12</f>
        <v>265868.09348000004</v>
      </c>
      <c r="L29" s="38">
        <f>ISI!L25+NFM!L43+CHI!L32+NMM!L31+PPA!L32+FBT!L12+TRE!L12+MAE!L12+TEL!L12+WWP!L12+OIS!L12</f>
        <v>285951.91582050914</v>
      </c>
      <c r="M29" s="38">
        <f>ISI!M25+NFM!M43+CHI!M32+NMM!M31+PPA!M32+FBT!M12+TRE!M12+MAE!M12+TEL!M12+WWP!M12+OIS!M12</f>
        <v>282055.71794296266</v>
      </c>
      <c r="N29" s="38">
        <f>ISI!N25+NFM!N43+CHI!N32+NMM!N31+PPA!N32+FBT!N12+TRE!N12+MAE!N12+TEL!N12+WWP!N12+OIS!N12</f>
        <v>276747.11440504243</v>
      </c>
      <c r="O29" s="38">
        <f>ISI!O25+NFM!O43+CHI!O32+NMM!O31+PPA!O32+FBT!O12+TRE!O12+MAE!O12+TEL!O12+WWP!O12+OIS!O12</f>
        <v>276226.37556489045</v>
      </c>
      <c r="P29" s="38">
        <f>ISI!P25+NFM!P43+CHI!P32+NMM!P31+PPA!P32+FBT!P12+TRE!P12+MAE!P12+TEL!P12+WWP!P12+OIS!P12</f>
        <v>272559.32592795271</v>
      </c>
      <c r="Q29" s="38">
        <f>ISI!Q25+NFM!Q43+CHI!Q32+NMM!Q31+PPA!Q32+FBT!Q12+TRE!Q12+MAE!Q12+TEL!Q12+WWP!Q12+OIS!Q12</f>
        <v>273308.1794808929</v>
      </c>
    </row>
    <row r="30" spans="1:17" x14ac:dyDescent="0.25">
      <c r="A30" s="69" t="s">
        <v>34</v>
      </c>
      <c r="B30" s="68">
        <f t="shared" ref="B30:Q30" si="0">B31+B32</f>
        <v>48926.620165553235</v>
      </c>
      <c r="C30" s="68">
        <f t="shared" si="0"/>
        <v>46086.071899999981</v>
      </c>
      <c r="D30" s="68">
        <f t="shared" si="0"/>
        <v>43525.102199999979</v>
      </c>
      <c r="E30" s="68">
        <f t="shared" si="0"/>
        <v>45157.073840000012</v>
      </c>
      <c r="F30" s="68">
        <f t="shared" si="0"/>
        <v>43596.237889999975</v>
      </c>
      <c r="G30" s="68">
        <f t="shared" si="0"/>
        <v>41725.578849195183</v>
      </c>
      <c r="H30" s="68">
        <f t="shared" si="0"/>
        <v>41997.11121000001</v>
      </c>
      <c r="I30" s="68">
        <f t="shared" si="0"/>
        <v>42501.629029999982</v>
      </c>
      <c r="J30" s="68">
        <f t="shared" si="0"/>
        <v>40107.618160000005</v>
      </c>
      <c r="K30" s="68">
        <f t="shared" si="0"/>
        <v>30026.184970000009</v>
      </c>
      <c r="L30" s="68">
        <f t="shared" si="0"/>
        <v>34961.080500323063</v>
      </c>
      <c r="M30" s="68">
        <f t="shared" si="0"/>
        <v>35499.945351588613</v>
      </c>
      <c r="N30" s="68">
        <f t="shared" si="0"/>
        <v>34433.685209964962</v>
      </c>
      <c r="O30" s="68">
        <f t="shared" si="0"/>
        <v>34063.905490430399</v>
      </c>
      <c r="P30" s="68">
        <f t="shared" si="0"/>
        <v>34687.809547028352</v>
      </c>
      <c r="Q30" s="68">
        <f t="shared" si="0"/>
        <v>34896.833239865184</v>
      </c>
    </row>
    <row r="31" spans="1:17" x14ac:dyDescent="0.25">
      <c r="A31" s="53" t="s">
        <v>49</v>
      </c>
      <c r="B31" s="51">
        <f>ISI!B27+NFM!B44+CHI!B33+NMM!B32+PPA!B33+FBT!B13+TRE!B13+MAE!B13+TEL!B13+WWP!B13+OIS!B13</f>
        <v>27240.814711991843</v>
      </c>
      <c r="C31" s="51">
        <f>ISI!C27+NFM!C44+CHI!C33+NMM!C32+PPA!C33+FBT!C13+TRE!C13+MAE!C13+TEL!C13+WWP!C13+OIS!C13</f>
        <v>25531.423129999974</v>
      </c>
      <c r="D31" s="51">
        <f>ISI!D27+NFM!D44+CHI!D33+NMM!D32+PPA!D33+FBT!D13+TRE!D13+MAE!D13+TEL!D13+WWP!D13+OIS!D13</f>
        <v>23479.671899999987</v>
      </c>
      <c r="E31" s="51">
        <f>ISI!E27+NFM!E44+CHI!E33+NMM!E32+PPA!E33+FBT!E13+TRE!E13+MAE!E13+TEL!E13+WWP!E13+OIS!E13</f>
        <v>24304.104770000005</v>
      </c>
      <c r="F31" s="51">
        <f>ISI!F27+NFM!F44+CHI!F33+NMM!F32+PPA!F33+FBT!F13+TRE!F13+MAE!F13+TEL!F13+WWP!F13+OIS!F13</f>
        <v>24309.771359999977</v>
      </c>
      <c r="G31" s="51">
        <f>ISI!G27+NFM!G44+CHI!G33+NMM!G32+PPA!G33+FBT!G13+TRE!G13+MAE!G13+TEL!G13+WWP!G13+OIS!G13</f>
        <v>23850.1042651887</v>
      </c>
      <c r="H31" s="51">
        <f>ISI!H27+NFM!H44+CHI!H33+NMM!H32+PPA!H33+FBT!H13+TRE!H13+MAE!H13+TEL!H13+WWP!H13+OIS!H13</f>
        <v>23502.568370000015</v>
      </c>
      <c r="I31" s="51">
        <f>ISI!I27+NFM!I44+CHI!I33+NMM!I32+PPA!I33+FBT!I13+TRE!I13+MAE!I13+TEL!I13+WWP!I13+OIS!I13</f>
        <v>24457.346729999987</v>
      </c>
      <c r="J31" s="51">
        <f>ISI!J27+NFM!J44+CHI!J33+NMM!J32+PPA!J33+FBT!J13+TRE!J13+MAE!J13+TEL!J13+WWP!J13+OIS!J13</f>
        <v>23292.778290000009</v>
      </c>
      <c r="K31" s="51">
        <f>ISI!K27+NFM!K44+CHI!K33+NMM!K32+PPA!K33+FBT!K13+TRE!K13+MAE!K13+TEL!K13+WWP!K13+OIS!K13</f>
        <v>17409.960700000011</v>
      </c>
      <c r="L31" s="51">
        <f>ISI!L27+NFM!L44+CHI!L33+NMM!L32+PPA!L33+FBT!L13+TRE!L13+MAE!L13+TEL!L13+WWP!L13+OIS!L13</f>
        <v>20845.568037954356</v>
      </c>
      <c r="M31" s="51">
        <f>ISI!M27+NFM!M44+CHI!M33+NMM!M32+PPA!M33+FBT!M13+TRE!M13+MAE!M13+TEL!M13+WWP!M13+OIS!M13</f>
        <v>21692.59204314552</v>
      </c>
      <c r="N31" s="51">
        <f>ISI!N27+NFM!N44+CHI!N33+NMM!N32+PPA!N33+FBT!N13+TRE!N13+MAE!N13+TEL!N13+WWP!N13+OIS!N13</f>
        <v>21768.26731485936</v>
      </c>
      <c r="O31" s="51">
        <f>ISI!O27+NFM!O44+CHI!O33+NMM!O32+PPA!O33+FBT!O13+TRE!O13+MAE!O13+TEL!O13+WWP!O13+OIS!O13</f>
        <v>21789.809134950938</v>
      </c>
      <c r="P31" s="51">
        <f>ISI!P27+NFM!P44+CHI!P33+NMM!P32+PPA!P33+FBT!P13+TRE!P13+MAE!P13+TEL!P13+WWP!P13+OIS!P13</f>
        <v>22821.847855019139</v>
      </c>
      <c r="Q31" s="51">
        <f>ISI!Q27+NFM!Q44+CHI!Q33+NMM!Q32+PPA!Q33+FBT!Q13+TRE!Q13+MAE!Q13+TEL!Q13+WWP!Q13+OIS!Q13</f>
        <v>23519.481786014057</v>
      </c>
    </row>
    <row r="32" spans="1:17" x14ac:dyDescent="0.25">
      <c r="A32" s="53" t="s">
        <v>48</v>
      </c>
      <c r="B32" s="51">
        <f>ISI!B28</f>
        <v>21685.805453561392</v>
      </c>
      <c r="C32" s="51">
        <f>ISI!C28</f>
        <v>20554.648770000003</v>
      </c>
      <c r="D32" s="51">
        <f>ISI!D28</f>
        <v>20045.430299999996</v>
      </c>
      <c r="E32" s="51">
        <f>ISI!E28</f>
        <v>20852.969070000003</v>
      </c>
      <c r="F32" s="51">
        <f>ISI!F28</f>
        <v>19286.466530000002</v>
      </c>
      <c r="G32" s="51">
        <f>ISI!G28</f>
        <v>17875.474584006486</v>
      </c>
      <c r="H32" s="51">
        <f>ISI!H28</f>
        <v>18494.542839999995</v>
      </c>
      <c r="I32" s="51">
        <f>ISI!I28</f>
        <v>18044.282299999999</v>
      </c>
      <c r="J32" s="51">
        <f>ISI!J28</f>
        <v>16814.839869999996</v>
      </c>
      <c r="K32" s="51">
        <f>ISI!K28</f>
        <v>12616.224270000001</v>
      </c>
      <c r="L32" s="51">
        <f>ISI!L28</f>
        <v>14115.512462368706</v>
      </c>
      <c r="M32" s="51">
        <f>ISI!M28</f>
        <v>13807.353308443091</v>
      </c>
      <c r="N32" s="51">
        <f>ISI!N28</f>
        <v>12665.417895105602</v>
      </c>
      <c r="O32" s="51">
        <f>ISI!O28</f>
        <v>12274.09635547946</v>
      </c>
      <c r="P32" s="51">
        <f>ISI!P28</f>
        <v>11865.96169200921</v>
      </c>
      <c r="Q32" s="51">
        <f>ISI!Q28</f>
        <v>11377.351453851126</v>
      </c>
    </row>
    <row r="33" spans="1:17" x14ac:dyDescent="0.25">
      <c r="A33" s="67" t="s">
        <v>33</v>
      </c>
      <c r="B33" s="66">
        <f t="shared" ref="B33:Q33" si="1">SUM(B34:B38)</f>
        <v>50104.636576613302</v>
      </c>
      <c r="C33" s="66">
        <f t="shared" si="1"/>
        <v>51474.536392716589</v>
      </c>
      <c r="D33" s="66">
        <f t="shared" si="1"/>
        <v>50398.489707458459</v>
      </c>
      <c r="E33" s="66">
        <f t="shared" si="1"/>
        <v>51817.311799850686</v>
      </c>
      <c r="F33" s="66">
        <f t="shared" si="1"/>
        <v>49586.923988614224</v>
      </c>
      <c r="G33" s="66">
        <f t="shared" si="1"/>
        <v>47111.566532528399</v>
      </c>
      <c r="H33" s="66">
        <f t="shared" si="1"/>
        <v>46380.322718639596</v>
      </c>
      <c r="I33" s="66">
        <f t="shared" si="1"/>
        <v>46100.002163316174</v>
      </c>
      <c r="J33" s="66">
        <f t="shared" si="1"/>
        <v>42955.302820000012</v>
      </c>
      <c r="K33" s="66">
        <f t="shared" si="1"/>
        <v>36027.989689999995</v>
      </c>
      <c r="L33" s="66">
        <f t="shared" si="1"/>
        <v>35036.222405383029</v>
      </c>
      <c r="M33" s="66">
        <f t="shared" si="1"/>
        <v>32154.399426965731</v>
      </c>
      <c r="N33" s="66">
        <f t="shared" si="1"/>
        <v>30070.106111263594</v>
      </c>
      <c r="O33" s="66">
        <f t="shared" si="1"/>
        <v>27041.755507887785</v>
      </c>
      <c r="P33" s="66">
        <f t="shared" si="1"/>
        <v>25862.100674039561</v>
      </c>
      <c r="Q33" s="66">
        <f t="shared" si="1"/>
        <v>26418.516862064742</v>
      </c>
    </row>
    <row r="34" spans="1:17" x14ac:dyDescent="0.25">
      <c r="A34" s="53" t="s">
        <v>32</v>
      </c>
      <c r="B34" s="51">
        <f>ISI!B30+NFM!B46+CHI!B35+NMM!B34+PPA!B35+FBT!B15+TRE!B15+MAE!B15+TEL!B15+WWP!B15+OIS!B15</f>
        <v>3005.2747278533116</v>
      </c>
      <c r="C34" s="51">
        <f>ISI!C30+NFM!C46+CHI!C35+NMM!C34+PPA!C35+FBT!C15+TRE!C15+MAE!C15+TEL!C15+WWP!C15+OIS!C15</f>
        <v>3291.70732</v>
      </c>
      <c r="D34" s="51">
        <f>ISI!D30+NFM!D46+CHI!D35+NMM!D34+PPA!D35+FBT!D15+TRE!D15+MAE!D15+TEL!D15+WWP!D15+OIS!D15</f>
        <v>3561.9279400000005</v>
      </c>
      <c r="E34" s="51">
        <f>ISI!E30+NFM!E46+CHI!E35+NMM!E34+PPA!E35+FBT!E15+TRE!E15+MAE!E15+TEL!E15+WWP!E15+OIS!E15</f>
        <v>4247.9345300000004</v>
      </c>
      <c r="F34" s="51">
        <f>ISI!F30+NFM!F46+CHI!F35+NMM!F34+PPA!F35+FBT!F15+TRE!F15+MAE!F15+TEL!F15+WWP!F15+OIS!F15</f>
        <v>3792.8151299999995</v>
      </c>
      <c r="G34" s="51">
        <f>ISI!G30+NFM!G46+CHI!G35+NMM!G34+PPA!G35+FBT!G15+TRE!G15+MAE!G15+TEL!G15+WWP!G15+OIS!G15</f>
        <v>3407.679154843026</v>
      </c>
      <c r="H34" s="51">
        <f>ISI!H30+NFM!H46+CHI!H35+NMM!H34+PPA!H35+FBT!H15+TRE!H15+MAE!H15+TEL!H15+WWP!H15+OIS!H15</f>
        <v>3849.0309099999999</v>
      </c>
      <c r="I34" s="51">
        <f>ISI!I30+NFM!I46+CHI!I35+NMM!I34+PPA!I35+FBT!I15+TRE!I15+MAE!I15+TEL!I15+WWP!I15+OIS!I15</f>
        <v>4559.64635</v>
      </c>
      <c r="J34" s="51">
        <f>ISI!J30+NFM!J46+CHI!J35+NMM!J34+PPA!J35+FBT!J15+TRE!J15+MAE!J15+TEL!J15+WWP!J15+OIS!J15</f>
        <v>3980.5906699999996</v>
      </c>
      <c r="K34" s="51">
        <f>ISI!K30+NFM!K46+CHI!K35+NMM!K34+PPA!K35+FBT!K15+TRE!K15+MAE!K15+TEL!K15+WWP!K15+OIS!K15</f>
        <v>3544.6674700000003</v>
      </c>
      <c r="L34" s="51">
        <f>ISI!L30+NFM!L46+CHI!L35+NMM!L34+PPA!L35+FBT!L15+TRE!L15+MAE!L15+TEL!L15+WWP!L15+OIS!L15</f>
        <v>3612.1318871522949</v>
      </c>
      <c r="M34" s="51">
        <f>ISI!M30+NFM!M46+CHI!M35+NMM!M34+PPA!M35+FBT!M15+TRE!M15+MAE!M15+TEL!M15+WWP!M15+OIS!M15</f>
        <v>3312.6938587815835</v>
      </c>
      <c r="N34" s="51">
        <f>ISI!N30+NFM!N46+CHI!N35+NMM!N34+PPA!N35+FBT!N15+TRE!N15+MAE!N15+TEL!N15+WWP!N15+OIS!N15</f>
        <v>3280.2411259303472</v>
      </c>
      <c r="O34" s="51">
        <f>ISI!O30+NFM!O46+CHI!O35+NMM!O34+PPA!O35+FBT!O15+TRE!O15+MAE!O15+TEL!O15+WWP!O15+OIS!O15</f>
        <v>3201.0113280540445</v>
      </c>
      <c r="P34" s="51">
        <f>ISI!P30+NFM!P46+CHI!P35+NMM!P34+PPA!P35+FBT!P15+TRE!P15+MAE!P15+TEL!P15+WWP!P15+OIS!P15</f>
        <v>3243.2173177648838</v>
      </c>
      <c r="Q34" s="51">
        <f>ISI!Q30+NFM!Q46+CHI!Q35+NMM!Q34+PPA!Q35+FBT!Q15+TRE!Q15+MAE!Q15+TEL!Q15+WWP!Q15+OIS!Q15</f>
        <v>3212.9153266305643</v>
      </c>
    </row>
    <row r="35" spans="1:17" x14ac:dyDescent="0.25">
      <c r="A35" s="53" t="s">
        <v>31</v>
      </c>
      <c r="B35" s="51">
        <f>ISI!B31+NFM!B47+CHI!B36+NMM!B35+PPA!B36+FBT!B16+TRE!B16+MAE!B16+TEL!B16+WWP!B16+OIS!B16</f>
        <v>5248.2270597737424</v>
      </c>
      <c r="C35" s="51">
        <f>ISI!C31+NFM!C47+CHI!C36+NMM!C35+PPA!C36+FBT!C16+TRE!C16+MAE!C16+TEL!C16+WWP!C16+OIS!C16</f>
        <v>4781.7995900000042</v>
      </c>
      <c r="D35" s="51">
        <f>ISI!D31+NFM!D47+CHI!D36+NMM!D35+PPA!D36+FBT!D16+TRE!D16+MAE!D16+TEL!D16+WWP!D16+OIS!D16</f>
        <v>4686.3877999999959</v>
      </c>
      <c r="E35" s="51">
        <f>ISI!E31+NFM!E47+CHI!E36+NMM!E35+PPA!E36+FBT!E16+TRE!E16+MAE!E16+TEL!E16+WWP!E16+OIS!E16</f>
        <v>4539.7611799999995</v>
      </c>
      <c r="F35" s="51">
        <f>ISI!F31+NFM!F47+CHI!F36+NMM!F35+PPA!F36+FBT!F16+TRE!F16+MAE!F16+TEL!F16+WWP!F16+OIS!F16</f>
        <v>4041.2541499999988</v>
      </c>
      <c r="G35" s="51">
        <f>ISI!G31+NFM!G47+CHI!G36+NMM!G35+PPA!G36+FBT!G16+TRE!G16+MAE!G16+TEL!G16+WWP!G16+OIS!G16</f>
        <v>3999.6228675662542</v>
      </c>
      <c r="H35" s="51">
        <f>ISI!H31+NFM!H47+CHI!H36+NMM!H35+PPA!H36+FBT!H16+TRE!H16+MAE!H16+TEL!H16+WWP!H16+OIS!H16</f>
        <v>4250.0840999999991</v>
      </c>
      <c r="I35" s="51">
        <f>ISI!I31+NFM!I47+CHI!I36+NMM!I35+PPA!I36+FBT!I16+TRE!I16+MAE!I16+TEL!I16+WWP!I16+OIS!I16</f>
        <v>4262.35988</v>
      </c>
      <c r="J35" s="51">
        <f>ISI!J31+NFM!J47+CHI!J36+NMM!J35+PPA!J36+FBT!J16+TRE!J16+MAE!J16+TEL!J16+WWP!J16+OIS!J16</f>
        <v>3655.2078099999985</v>
      </c>
      <c r="K35" s="51">
        <f>ISI!K31+NFM!K47+CHI!K36+NMM!K35+PPA!K36+FBT!K16+TRE!K16+MAE!K16+TEL!K16+WWP!K16+OIS!K16</f>
        <v>3355.3997099999997</v>
      </c>
      <c r="L35" s="51">
        <f>ISI!L31+NFM!L47+CHI!L36+NMM!L35+PPA!L36+FBT!L16+TRE!L16+MAE!L16+TEL!L16+WWP!L16+OIS!L16</f>
        <v>3486.7817183273378</v>
      </c>
      <c r="M35" s="51">
        <f>ISI!M31+NFM!M47+CHI!M36+NMM!M35+PPA!M36+FBT!M16+TRE!M16+MAE!M16+TEL!M16+WWP!M16+OIS!M16</f>
        <v>3447.9805121986656</v>
      </c>
      <c r="N35" s="51">
        <f>ISI!N31+NFM!N47+CHI!N36+NMM!N35+PPA!N36+FBT!N16+TRE!N16+MAE!N16+TEL!N16+WWP!N16+OIS!N16</f>
        <v>3080.16917407242</v>
      </c>
      <c r="O35" s="51">
        <f>ISI!O31+NFM!O47+CHI!O36+NMM!O35+PPA!O36+FBT!O16+TRE!O16+MAE!O16+TEL!O16+WWP!O16+OIS!O16</f>
        <v>2583.9577429295982</v>
      </c>
      <c r="P35" s="51">
        <f>ISI!P31+NFM!P47+CHI!P36+NMM!P35+PPA!P36+FBT!P16+TRE!P16+MAE!P16+TEL!P16+WWP!P16+OIS!P16</f>
        <v>2792.8757663612087</v>
      </c>
      <c r="Q35" s="51">
        <f>ISI!Q31+NFM!Q47+CHI!Q36+NMM!Q35+PPA!Q36+FBT!Q16+TRE!Q16+MAE!Q16+TEL!Q16+WWP!Q16+OIS!Q16</f>
        <v>2831.5436450428742</v>
      </c>
    </row>
    <row r="36" spans="1:17" x14ac:dyDescent="0.25">
      <c r="A36" s="53" t="s">
        <v>77</v>
      </c>
      <c r="B36" s="51">
        <f>ISI!B32+NFM!B48+CHI!B37+NMM!B36+PPA!B37+FBT!B17+TRE!B17+MAE!B17+TEL!B17+WWP!B17+OIS!B17</f>
        <v>13993.273294839422</v>
      </c>
      <c r="C36" s="51">
        <f>ISI!C32+NFM!C48+CHI!C37+NMM!C36+PPA!C37+FBT!C17+TRE!C17+MAE!C17+TEL!C17+WWP!C17+OIS!C17</f>
        <v>15054.744452716583</v>
      </c>
      <c r="D36" s="51">
        <f>ISI!D32+NFM!D48+CHI!D37+NMM!D36+PPA!D37+FBT!D17+TRE!D17+MAE!D17+TEL!D17+WWP!D17+OIS!D17</f>
        <v>14551.656197458455</v>
      </c>
      <c r="E36" s="51">
        <f>ISI!E32+NFM!E48+CHI!E37+NMM!E36+PPA!E37+FBT!E17+TRE!E17+MAE!E17+TEL!E17+WWP!E17+OIS!E17</f>
        <v>14416.954229850664</v>
      </c>
      <c r="F36" s="51">
        <f>ISI!F32+NFM!F48+CHI!F37+NMM!F36+PPA!F37+FBT!F17+TRE!F17+MAE!F17+TEL!F17+WWP!F17+OIS!F17</f>
        <v>13590.739558614223</v>
      </c>
      <c r="G36" s="51">
        <f>ISI!G32+NFM!G48+CHI!G37+NMM!G36+PPA!G37+FBT!G17+TRE!G17+MAE!G17+TEL!G17+WWP!G17+OIS!G17</f>
        <v>13605.532555899594</v>
      </c>
      <c r="H36" s="51">
        <f>ISI!H32+NFM!H48+CHI!H37+NMM!H36+PPA!H37+FBT!H17+TRE!H17+MAE!H17+TEL!H17+WWP!H17+OIS!H17</f>
        <v>12124.361838639585</v>
      </c>
      <c r="I36" s="51">
        <f>ISI!I32+NFM!I48+CHI!I37+NMM!I36+PPA!I37+FBT!I17+TRE!I17+MAE!I17+TEL!I17+WWP!I17+OIS!I17</f>
        <v>12602.60719331618</v>
      </c>
      <c r="J36" s="51">
        <f>ISI!J32+NFM!J48+CHI!J37+NMM!J36+PPA!J37+FBT!J17+TRE!J17+MAE!J17+TEL!J17+WWP!J17+OIS!J17</f>
        <v>11816.910870000005</v>
      </c>
      <c r="K36" s="51">
        <f>ISI!K32+NFM!K48+CHI!K37+NMM!K36+PPA!K37+FBT!K17+TRE!K17+MAE!K17+TEL!K17+WWP!K17+OIS!K17</f>
        <v>10252.77411</v>
      </c>
      <c r="L36" s="51">
        <f>ISI!L32+NFM!L48+CHI!L37+NMM!L36+PPA!L37+FBT!L17+TRE!L17+MAE!L17+TEL!L17+WWP!L17+OIS!L17</f>
        <v>10179.752900683263</v>
      </c>
      <c r="M36" s="51">
        <f>ISI!M32+NFM!M48+CHI!M37+NMM!M36+PPA!M37+FBT!M17+TRE!M17+MAE!M17+TEL!M17+WWP!M17+OIS!M17</f>
        <v>9311.6671797608615</v>
      </c>
      <c r="N36" s="51">
        <f>ISI!N32+NFM!N48+CHI!N37+NMM!N36+PPA!N37+FBT!N17+TRE!N17+MAE!N17+TEL!N17+WWP!N17+OIS!N17</f>
        <v>9148.900538251286</v>
      </c>
      <c r="O36" s="51">
        <f>ISI!O32+NFM!O48+CHI!O37+NMM!O36+PPA!O37+FBT!O17+TRE!O17+MAE!O17+TEL!O17+WWP!O17+OIS!O17</f>
        <v>8333.4268253856681</v>
      </c>
      <c r="P36" s="51">
        <f>ISI!P32+NFM!P48+CHI!P37+NMM!P36+PPA!P37+FBT!P17+TRE!P17+MAE!P17+TEL!P17+WWP!P17+OIS!P17</f>
        <v>8025.4114065816884</v>
      </c>
      <c r="Q36" s="51">
        <f>ISI!Q32+NFM!Q48+CHI!Q37+NMM!Q36+PPA!Q37+FBT!Q17+TRE!Q17+MAE!Q17+TEL!Q17+WWP!Q17+OIS!Q17</f>
        <v>8545.3438208741554</v>
      </c>
    </row>
    <row r="37" spans="1:17" x14ac:dyDescent="0.25">
      <c r="A37" s="53" t="s">
        <v>30</v>
      </c>
      <c r="B37" s="51">
        <f>ISI!B33+NFM!B49+CHI!B38+NMM!B37+PPA!B38+FBT!B18+TRE!B18+MAE!B18+TEL!B18+WWP!B18+OIS!B18</f>
        <v>18434.221239913546</v>
      </c>
      <c r="C37" s="51">
        <f>ISI!C33+NFM!C49+CHI!C38+NMM!C37+PPA!C38+FBT!C18+TRE!C18+MAE!C18+TEL!C18+WWP!C18+OIS!C18</f>
        <v>18265.14286</v>
      </c>
      <c r="D37" s="51">
        <f>ISI!D33+NFM!D49+CHI!D38+NMM!D37+PPA!D38+FBT!D18+TRE!D18+MAE!D18+TEL!D18+WWP!D18+OIS!D18</f>
        <v>17243.519880000003</v>
      </c>
      <c r="E37" s="51">
        <f>ISI!E33+NFM!E49+CHI!E38+NMM!E37+PPA!E38+FBT!E18+TRE!E18+MAE!E18+TEL!E18+WWP!E18+OIS!E18</f>
        <v>17368.590950000002</v>
      </c>
      <c r="F37" s="51">
        <f>ISI!F33+NFM!F49+CHI!F38+NMM!F37+PPA!F38+FBT!F18+TRE!F18+MAE!F18+TEL!F18+WWP!F18+OIS!F18</f>
        <v>15748.2606</v>
      </c>
      <c r="G37" s="51">
        <f>ISI!G33+NFM!G49+CHI!G38+NMM!G37+PPA!G38+FBT!G18+TRE!G18+MAE!G18+TEL!G18+WWP!G18+OIS!G18</f>
        <v>13586.818967493085</v>
      </c>
      <c r="H37" s="51">
        <f>ISI!H33+NFM!H49+CHI!H38+NMM!H37+PPA!H38+FBT!H18+TRE!H18+MAE!H18+TEL!H18+WWP!H18+OIS!H18</f>
        <v>14017.474440000002</v>
      </c>
      <c r="I37" s="51">
        <f>ISI!I33+NFM!I49+CHI!I38+NMM!I37+PPA!I38+FBT!I18+TRE!I18+MAE!I18+TEL!I18+WWP!I18+OIS!I18</f>
        <v>13009.337950000003</v>
      </c>
      <c r="J37" s="51">
        <f>ISI!J33+NFM!J49+CHI!J38+NMM!J37+PPA!J38+FBT!J18+TRE!J18+MAE!J18+TEL!J18+WWP!J18+OIS!J18</f>
        <v>11796.234800000002</v>
      </c>
      <c r="K37" s="51">
        <f>ISI!K33+NFM!K49+CHI!K38+NMM!K37+PPA!K38+FBT!K18+TRE!K18+MAE!K18+TEL!K18+WWP!K18+OIS!K18</f>
        <v>9014.5761299999995</v>
      </c>
      <c r="L37" s="51">
        <f>ISI!L33+NFM!L49+CHI!L38+NMM!L37+PPA!L38+FBT!L18+TRE!L18+MAE!L18+TEL!L18+WWP!L18+OIS!L18</f>
        <v>7816.1174314845375</v>
      </c>
      <c r="M37" s="51">
        <f>ISI!M33+NFM!M49+CHI!M38+NMM!M37+PPA!M38+FBT!M18+TRE!M18+MAE!M18+TEL!M18+WWP!M18+OIS!M18</f>
        <v>6972.3915104552898</v>
      </c>
      <c r="N37" s="51">
        <f>ISI!N33+NFM!N49+CHI!N38+NMM!N37+PPA!N38+FBT!N18+TRE!N18+MAE!N18+TEL!N18+WWP!N18+OIS!N18</f>
        <v>5634.9055617757203</v>
      </c>
      <c r="O37" s="51">
        <f>ISI!O33+NFM!O49+CHI!O38+NMM!O37+PPA!O38+FBT!O18+TRE!O18+MAE!O18+TEL!O18+WWP!O18+OIS!O18</f>
        <v>5107.9893070098096</v>
      </c>
      <c r="P37" s="51">
        <f>ISI!P33+NFM!P49+CHI!P38+NMM!P37+PPA!P38+FBT!P18+TRE!P18+MAE!P18+TEL!P18+WWP!P18+OIS!P18</f>
        <v>4518.2894285196871</v>
      </c>
      <c r="Q37" s="51">
        <f>ISI!Q33+NFM!Q49+CHI!Q38+NMM!Q37+PPA!Q38+FBT!Q18+TRE!Q18+MAE!Q18+TEL!Q18+WWP!Q18+OIS!Q18</f>
        <v>4540.939178084127</v>
      </c>
    </row>
    <row r="38" spans="1:17" x14ac:dyDescent="0.25">
      <c r="A38" s="53" t="s">
        <v>29</v>
      </c>
      <c r="B38" s="51">
        <f>ISI!B34+NFM!B50+CHI!B39+NMM!B38+PPA!B39+FBT!B19+TRE!B19+MAE!B19+TEL!B19+WWP!B19+OIS!B19</f>
        <v>9423.6402542332817</v>
      </c>
      <c r="C38" s="51">
        <f>ISI!C34+NFM!C50+CHI!C39+NMM!C38+PPA!C39+FBT!C19+TRE!C19+MAE!C19+TEL!C19+WWP!C19+OIS!C19</f>
        <v>10081.14217000001</v>
      </c>
      <c r="D38" s="51">
        <f>ISI!D34+NFM!D50+CHI!D39+NMM!D38+PPA!D39+FBT!D19+TRE!D19+MAE!D19+TEL!D19+WWP!D19+OIS!D19</f>
        <v>10354.997890000002</v>
      </c>
      <c r="E38" s="51">
        <f>ISI!E34+NFM!E50+CHI!E39+NMM!E38+PPA!E39+FBT!E19+TRE!E19+MAE!E19+TEL!E19+WWP!E19+OIS!E19</f>
        <v>11244.070910000017</v>
      </c>
      <c r="F38" s="51">
        <f>ISI!F34+NFM!F50+CHI!F39+NMM!F38+PPA!F39+FBT!F19+TRE!F19+MAE!F19+TEL!F19+WWP!F19+OIS!F19</f>
        <v>12413.854550000005</v>
      </c>
      <c r="G38" s="51">
        <f>ISI!G34+NFM!G50+CHI!G39+NMM!G38+PPA!G39+FBT!G19+TRE!G19+MAE!G19+TEL!G19+WWP!G19+OIS!G19</f>
        <v>12511.912986726444</v>
      </c>
      <c r="H38" s="51">
        <f>ISI!H34+NFM!H50+CHI!H39+NMM!H38+PPA!H39+FBT!H19+TRE!H19+MAE!H19+TEL!H19+WWP!H19+OIS!H19</f>
        <v>12139.371430000012</v>
      </c>
      <c r="I38" s="51">
        <f>ISI!I34+NFM!I50+CHI!I39+NMM!I38+PPA!I39+FBT!I19+TRE!I19+MAE!I19+TEL!I19+WWP!I19+OIS!I19</f>
        <v>11666.050789999994</v>
      </c>
      <c r="J38" s="51">
        <f>ISI!J34+NFM!J50+CHI!J39+NMM!J38+PPA!J39+FBT!J19+TRE!J19+MAE!J19+TEL!J19+WWP!J19+OIS!J19</f>
        <v>11706.358670000001</v>
      </c>
      <c r="K38" s="51">
        <f>ISI!K34+NFM!K50+CHI!K39+NMM!K38+PPA!K39+FBT!K19+TRE!K19+MAE!K19+TEL!K19+WWP!K19+OIS!K19</f>
        <v>9860.5722699999988</v>
      </c>
      <c r="L38" s="51">
        <f>ISI!L34+NFM!L50+CHI!L39+NMM!L38+PPA!L39+FBT!L19+TRE!L19+MAE!L19+TEL!L19+WWP!L19+OIS!L19</f>
        <v>9941.4384677355993</v>
      </c>
      <c r="M38" s="51">
        <f>ISI!M34+NFM!M50+CHI!M39+NMM!M38+PPA!M39+FBT!M19+TRE!M19+MAE!M19+TEL!M19+WWP!M19+OIS!M19</f>
        <v>9109.6663657693316</v>
      </c>
      <c r="N38" s="51">
        <f>ISI!N34+NFM!N50+CHI!N39+NMM!N38+PPA!N39+FBT!N19+TRE!N19+MAE!N19+TEL!N19+WWP!N19+OIS!N19</f>
        <v>8925.8897112338254</v>
      </c>
      <c r="O38" s="51">
        <f>ISI!O34+NFM!O50+CHI!O39+NMM!O38+PPA!O39+FBT!O19+TRE!O19+MAE!O19+TEL!O19+WWP!O19+OIS!O19</f>
        <v>7815.3703045086659</v>
      </c>
      <c r="P38" s="51">
        <f>ISI!P34+NFM!P50+CHI!P39+NMM!P38+PPA!P39+FBT!P19+TRE!P19+MAE!P19+TEL!P19+WWP!P19+OIS!P19</f>
        <v>7282.3067548120944</v>
      </c>
      <c r="Q38" s="51">
        <f>ISI!Q34+NFM!Q50+CHI!Q39+NMM!Q38+PPA!Q39+FBT!Q19+TRE!Q19+MAE!Q19+TEL!Q19+WWP!Q19+OIS!Q19</f>
        <v>7287.7748914330186</v>
      </c>
    </row>
    <row r="39" spans="1:17" x14ac:dyDescent="0.25">
      <c r="A39" s="67" t="s">
        <v>76</v>
      </c>
      <c r="B39" s="66">
        <f t="shared" ref="B39:Q39" si="2">B40+B41</f>
        <v>112638.65532225752</v>
      </c>
      <c r="C39" s="66">
        <f t="shared" si="2"/>
        <v>112711.38080999999</v>
      </c>
      <c r="D39" s="66">
        <f t="shared" si="2"/>
        <v>111861.02560000001</v>
      </c>
      <c r="E39" s="66">
        <f t="shared" si="2"/>
        <v>112903.08702000001</v>
      </c>
      <c r="F39" s="66">
        <f t="shared" si="2"/>
        <v>109773.53520000001</v>
      </c>
      <c r="G39" s="66">
        <f t="shared" si="2"/>
        <v>107382.55339230395</v>
      </c>
      <c r="H39" s="66">
        <f t="shared" si="2"/>
        <v>101297.58983999999</v>
      </c>
      <c r="I39" s="66">
        <f t="shared" si="2"/>
        <v>101893.18168999997</v>
      </c>
      <c r="J39" s="66">
        <f t="shared" si="2"/>
        <v>97481.111990000005</v>
      </c>
      <c r="K39" s="66">
        <f t="shared" si="2"/>
        <v>81954.917430000001</v>
      </c>
      <c r="L39" s="66">
        <f t="shared" si="2"/>
        <v>89976.40570591882</v>
      </c>
      <c r="M39" s="66">
        <f t="shared" si="2"/>
        <v>87848.317090448807</v>
      </c>
      <c r="N39" s="66">
        <f t="shared" si="2"/>
        <v>88218.097656105485</v>
      </c>
      <c r="O39" s="66">
        <f t="shared" si="2"/>
        <v>90957.749676858497</v>
      </c>
      <c r="P39" s="66">
        <f t="shared" si="2"/>
        <v>87987.796479388955</v>
      </c>
      <c r="Q39" s="66">
        <f t="shared" si="2"/>
        <v>86634.275858552093</v>
      </c>
    </row>
    <row r="40" spans="1:17" x14ac:dyDescent="0.25">
      <c r="A40" s="53" t="s">
        <v>67</v>
      </c>
      <c r="B40" s="51">
        <f>ISI!B36+NFM!B52+CHI!B41+NMM!B40+PPA!B41+FBT!B21+TRE!B21+MAE!B21+TEL!B21+WWP!B21+OIS!B21</f>
        <v>101789.2531961206</v>
      </c>
      <c r="C40" s="51">
        <f>ISI!C36+NFM!C52+CHI!C41+NMM!C40+PPA!C41+FBT!C21+TRE!C21+MAE!C21+TEL!C21+WWP!C21+OIS!C21</f>
        <v>102630.14709999999</v>
      </c>
      <c r="D40" s="51">
        <f>ISI!D36+NFM!D52+CHI!D41+NMM!D40+PPA!D41+FBT!D21+TRE!D21+MAE!D21+TEL!D21+WWP!D21+OIS!D21</f>
        <v>102080.96188</v>
      </c>
      <c r="E40" s="51">
        <f>ISI!E36+NFM!E52+CHI!E41+NMM!E40+PPA!E41+FBT!E21+TRE!E21+MAE!E21+TEL!E21+WWP!E21+OIS!E21</f>
        <v>103346.42691000001</v>
      </c>
      <c r="F40" s="51">
        <f>ISI!F36+NFM!F52+CHI!F41+NMM!F40+PPA!F41+FBT!F21+TRE!F21+MAE!F21+TEL!F21+WWP!F21+OIS!F21</f>
        <v>100027.59082000001</v>
      </c>
      <c r="G40" s="51">
        <f>ISI!G36+NFM!G52+CHI!G41+NMM!G40+PPA!G41+FBT!G21+TRE!G21+MAE!G21+TEL!G21+WWP!G21+OIS!G21</f>
        <v>98141.802888511389</v>
      </c>
      <c r="H40" s="51">
        <f>ISI!H36+NFM!H52+CHI!H41+NMM!H40+PPA!H41+FBT!H21+TRE!H21+MAE!H21+TEL!H21+WWP!H21+OIS!H21</f>
        <v>91856.983939999991</v>
      </c>
      <c r="I40" s="51">
        <f>ISI!I36+NFM!I52+CHI!I41+NMM!I40+PPA!I41+FBT!I21+TRE!I21+MAE!I21+TEL!I21+WWP!I21+OIS!I21</f>
        <v>92771.656899999973</v>
      </c>
      <c r="J40" s="51">
        <f>ISI!J36+NFM!J52+CHI!J41+NMM!J40+PPA!J41+FBT!J21+TRE!J21+MAE!J21+TEL!J21+WWP!J21+OIS!J21</f>
        <v>88935.179600000003</v>
      </c>
      <c r="K40" s="51">
        <f>ISI!K36+NFM!K52+CHI!K41+NMM!K40+PPA!K41+FBT!K21+TRE!K21+MAE!K21+TEL!K21+WWP!K21+OIS!K21</f>
        <v>75805.493660000007</v>
      </c>
      <c r="L40" s="51">
        <f>ISI!L36+NFM!L52+CHI!L41+NMM!L40+PPA!L41+FBT!L21+TRE!L21+MAE!L21+TEL!L21+WWP!L21+OIS!L21</f>
        <v>82260.616441438498</v>
      </c>
      <c r="M40" s="51">
        <f>ISI!M36+NFM!M52+CHI!M41+NMM!M40+PPA!M41+FBT!M21+TRE!M21+MAE!M21+TEL!M21+WWP!M21+OIS!M21</f>
        <v>80042.275684998516</v>
      </c>
      <c r="N40" s="51">
        <f>ISI!N36+NFM!N52+CHI!N41+NMM!N40+PPA!N41+FBT!N21+TRE!N21+MAE!N21+TEL!N21+WWP!N21+OIS!N21</f>
        <v>80383.819871693762</v>
      </c>
      <c r="O40" s="51">
        <f>ISI!O36+NFM!O52+CHI!O41+NMM!O40+PPA!O41+FBT!O21+TRE!O21+MAE!O21+TEL!O21+WWP!O21+OIS!O21</f>
        <v>83336.534399138429</v>
      </c>
      <c r="P40" s="51">
        <f>ISI!P36+NFM!P52+CHI!P41+NMM!P40+PPA!P41+FBT!P21+TRE!P21+MAE!P21+TEL!P21+WWP!P21+OIS!P21</f>
        <v>80429.752947960733</v>
      </c>
      <c r="Q40" s="51">
        <f>ISI!Q36+NFM!Q52+CHI!Q41+NMM!Q40+PPA!Q41+FBT!Q21+TRE!Q21+MAE!Q21+TEL!Q21+WWP!Q21+OIS!Q21</f>
        <v>79017.4416550038</v>
      </c>
    </row>
    <row r="41" spans="1:17" x14ac:dyDescent="0.25">
      <c r="A41" s="53" t="s">
        <v>26</v>
      </c>
      <c r="B41" s="51">
        <f>ISI!B37+NFM!B53+CHI!B42+NMM!B41+PPA!B42+FBT!B22+TRE!B22+MAE!B22+TEL!B22+WWP!B22+OIS!B22</f>
        <v>10849.402126136918</v>
      </c>
      <c r="C41" s="51">
        <f>ISI!C37+NFM!C53+CHI!C42+NMM!C41+PPA!C42+FBT!C22+TRE!C22+MAE!C22+TEL!C22+WWP!C22+OIS!C22</f>
        <v>10081.23371</v>
      </c>
      <c r="D41" s="51">
        <f>ISI!D37+NFM!D53+CHI!D42+NMM!D41+PPA!D42+FBT!D22+TRE!D22+MAE!D22+TEL!D22+WWP!D22+OIS!D22</f>
        <v>9780.0637200000019</v>
      </c>
      <c r="E41" s="51">
        <f>ISI!E37+NFM!E53+CHI!E42+NMM!E41+PPA!E42+FBT!E22+TRE!E22+MAE!E22+TEL!E22+WWP!E22+OIS!E22</f>
        <v>9556.6601100000025</v>
      </c>
      <c r="F41" s="51">
        <f>ISI!F37+NFM!F53+CHI!F42+NMM!F41+PPA!F42+FBT!F22+TRE!F22+MAE!F22+TEL!F22+WWP!F22+OIS!F22</f>
        <v>9745.944379999999</v>
      </c>
      <c r="G41" s="51">
        <f>ISI!G37+NFM!G53+CHI!G42+NMM!G41+PPA!G42+FBT!G22+TRE!G22+MAE!G22+TEL!G22+WWP!G22+OIS!G22</f>
        <v>9240.7505037925639</v>
      </c>
      <c r="H41" s="51">
        <f>ISI!H37+NFM!H53+CHI!H42+NMM!H41+PPA!H42+FBT!H22+TRE!H22+MAE!H22+TEL!H22+WWP!H22+OIS!H22</f>
        <v>9440.6059000000005</v>
      </c>
      <c r="I41" s="51">
        <f>ISI!I37+NFM!I53+CHI!I42+NMM!I41+PPA!I42+FBT!I22+TRE!I22+MAE!I22+TEL!I22+WWP!I22+OIS!I22</f>
        <v>9121.5247900000013</v>
      </c>
      <c r="J41" s="51">
        <f>ISI!J37+NFM!J53+CHI!J42+NMM!J41+PPA!J42+FBT!J22+TRE!J22+MAE!J22+TEL!J22+WWP!J22+OIS!J22</f>
        <v>8545.9323899999999</v>
      </c>
      <c r="K41" s="51">
        <f>ISI!K37+NFM!K53+CHI!K42+NMM!K41+PPA!K42+FBT!K22+TRE!K22+MAE!K22+TEL!K22+WWP!K22+OIS!K22</f>
        <v>6149.4237700000012</v>
      </c>
      <c r="L41" s="51">
        <f>ISI!L37+NFM!L53+CHI!L42+NMM!L41+PPA!L42+FBT!L22+TRE!L22+MAE!L22+TEL!L22+WWP!L22+OIS!L22</f>
        <v>7715.7892644803178</v>
      </c>
      <c r="M41" s="51">
        <f>ISI!M37+NFM!M53+CHI!M42+NMM!M41+PPA!M42+FBT!M22+TRE!M22+MAE!M22+TEL!M22+WWP!M22+OIS!M22</f>
        <v>7806.0414054502844</v>
      </c>
      <c r="N41" s="51">
        <f>ISI!N37+NFM!N53+CHI!N42+NMM!N41+PPA!N42+FBT!N22+TRE!N22+MAE!N22+TEL!N22+WWP!N22+OIS!N22</f>
        <v>7834.2777844117209</v>
      </c>
      <c r="O41" s="51">
        <f>ISI!O37+NFM!O53+CHI!O42+NMM!O41+PPA!O42+FBT!O22+TRE!O22+MAE!O22+TEL!O22+WWP!O22+OIS!O22</f>
        <v>7621.2152777200663</v>
      </c>
      <c r="P41" s="51">
        <f>ISI!P37+NFM!P53+CHI!P42+NMM!P41+PPA!P42+FBT!P22+TRE!P22+MAE!P22+TEL!P22+WWP!P22+OIS!P22</f>
        <v>7558.0435314282231</v>
      </c>
      <c r="Q41" s="51">
        <f>ISI!Q37+NFM!Q53+CHI!Q42+NMM!Q41+PPA!Q42+FBT!Q22+TRE!Q22+MAE!Q22+TEL!Q22+WWP!Q22+OIS!Q22</f>
        <v>7616.8342035482874</v>
      </c>
    </row>
    <row r="42" spans="1:17" x14ac:dyDescent="0.25">
      <c r="A42" s="67" t="s">
        <v>25</v>
      </c>
      <c r="B42" s="66">
        <f t="shared" ref="B42:Q42" si="3">SUM(B43:B47)</f>
        <v>16526.901343159865</v>
      </c>
      <c r="C42" s="66">
        <f t="shared" si="3"/>
        <v>15792.844839999998</v>
      </c>
      <c r="D42" s="66">
        <f t="shared" si="3"/>
        <v>16420.076430000001</v>
      </c>
      <c r="E42" s="66">
        <f t="shared" si="3"/>
        <v>17381.858749999999</v>
      </c>
      <c r="F42" s="66">
        <f t="shared" si="3"/>
        <v>18061.765719999999</v>
      </c>
      <c r="G42" s="66">
        <f t="shared" si="3"/>
        <v>18445.017094223069</v>
      </c>
      <c r="H42" s="66">
        <f t="shared" si="3"/>
        <v>19182.2647</v>
      </c>
      <c r="I42" s="66">
        <f t="shared" si="3"/>
        <v>20405.365449999998</v>
      </c>
      <c r="J42" s="66">
        <f t="shared" si="3"/>
        <v>19851.454440000001</v>
      </c>
      <c r="K42" s="66">
        <f t="shared" si="3"/>
        <v>20001.571639999995</v>
      </c>
      <c r="L42" s="66">
        <f t="shared" si="3"/>
        <v>21764.929560060868</v>
      </c>
      <c r="M42" s="66">
        <f t="shared" si="3"/>
        <v>21905.132483679943</v>
      </c>
      <c r="N42" s="66">
        <f t="shared" si="3"/>
        <v>20863.734323085238</v>
      </c>
      <c r="O42" s="66">
        <f t="shared" si="3"/>
        <v>22529.285602132681</v>
      </c>
      <c r="P42" s="66">
        <f t="shared" si="3"/>
        <v>23489.623807708304</v>
      </c>
      <c r="Q42" s="66">
        <f t="shared" si="3"/>
        <v>24554.837894748609</v>
      </c>
    </row>
    <row r="43" spans="1:17" x14ac:dyDescent="0.25">
      <c r="A43" s="53" t="s">
        <v>24</v>
      </c>
      <c r="B43" s="51">
        <f>ISI!B39+NFM!B55+CHI!B44+NMM!B43+PPA!B44+FBT!B24+TRE!B24+MAE!B24+TEL!B24+WWP!B24+OIS!B24</f>
        <v>16318.603878284684</v>
      </c>
      <c r="C43" s="51">
        <f>ISI!C39+NFM!C55+CHI!C44+NMM!C43+PPA!C44+FBT!C24+TRE!C24+MAE!C24+TEL!C24+WWP!C24+OIS!C24</f>
        <v>15399.35641</v>
      </c>
      <c r="D43" s="51">
        <f>ISI!D39+NFM!D55+CHI!D44+NMM!D43+PPA!D44+FBT!D24+TRE!D24+MAE!D24+TEL!D24+WWP!D24+OIS!D24</f>
        <v>15903.688529999999</v>
      </c>
      <c r="E43" s="51">
        <f>ISI!E39+NFM!E55+CHI!E44+NMM!E43+PPA!E44+FBT!E24+TRE!E24+MAE!E24+TEL!E24+WWP!E24+OIS!E24</f>
        <v>17252.856079999998</v>
      </c>
      <c r="F43" s="51">
        <f>ISI!F39+NFM!F55+CHI!F44+NMM!F43+PPA!F44+FBT!F24+TRE!F24+MAE!F24+TEL!F24+WWP!F24+OIS!F24</f>
        <v>17924.615019999997</v>
      </c>
      <c r="G43" s="51">
        <f>ISI!G39+NFM!G55+CHI!G44+NMM!G43+PPA!G44+FBT!G24+TRE!G24+MAE!G24+TEL!G24+WWP!G24+OIS!G24</f>
        <v>18275.889222654099</v>
      </c>
      <c r="H43" s="51">
        <f>ISI!H39+NFM!H55+CHI!H44+NMM!H43+PPA!H44+FBT!H24+TRE!H24+MAE!H24+TEL!H24+WWP!H24+OIS!H24</f>
        <v>18993.335490000001</v>
      </c>
      <c r="I43" s="51">
        <f>ISI!I39+NFM!I55+CHI!I44+NMM!I43+PPA!I44+FBT!I24+TRE!I24+MAE!I24+TEL!I24+WWP!I24+OIS!I24</f>
        <v>20162.433079999995</v>
      </c>
      <c r="J43" s="51">
        <f>ISI!J39+NFM!J55+CHI!J44+NMM!J43+PPA!J44+FBT!J24+TRE!J24+MAE!J24+TEL!J24+WWP!J24+OIS!J24</f>
        <v>19575.114600000001</v>
      </c>
      <c r="K43" s="51">
        <f>ISI!K39+NFM!K55+CHI!K44+NMM!K43+PPA!K44+FBT!K24+TRE!K24+MAE!K24+TEL!K24+WWP!K24+OIS!K24</f>
        <v>19716.337759999999</v>
      </c>
      <c r="L43" s="51">
        <f>ISI!L39+NFM!L55+CHI!L44+NMM!L43+PPA!L44+FBT!L24+TRE!L24+MAE!L24+TEL!L24+WWP!L24+OIS!L24</f>
        <v>21329.4419186593</v>
      </c>
      <c r="M43" s="51">
        <f>ISI!M39+NFM!M55+CHI!M44+NMM!M43+PPA!M44+FBT!M24+TRE!M24+MAE!M24+TEL!M24+WWP!M24+OIS!M24</f>
        <v>21463.387932021007</v>
      </c>
      <c r="N43" s="51">
        <f>ISI!N39+NFM!N55+CHI!N44+NMM!N43+PPA!N44+FBT!N24+TRE!N24+MAE!N24+TEL!N24+WWP!N24+OIS!N24</f>
        <v>20539.596422890576</v>
      </c>
      <c r="O43" s="51">
        <f>ISI!O39+NFM!O55+CHI!O44+NMM!O43+PPA!O44+FBT!O24+TRE!O24+MAE!O24+TEL!O24+WWP!O24+OIS!O24</f>
        <v>22137.602314695607</v>
      </c>
      <c r="P43" s="51">
        <f>ISI!P39+NFM!P55+CHI!P44+NMM!P43+PPA!P44+FBT!P24+TRE!P24+MAE!P24+TEL!P24+WWP!P24+OIS!P24</f>
        <v>23049.772256795426</v>
      </c>
      <c r="Q43" s="51">
        <f>ISI!Q39+NFM!Q55+CHI!Q44+NMM!Q43+PPA!Q44+FBT!Q24+TRE!Q24+MAE!Q24+TEL!Q24+WWP!Q24+OIS!Q24</f>
        <v>24107.382399115115</v>
      </c>
    </row>
    <row r="44" spans="1:17" x14ac:dyDescent="0.25">
      <c r="A44" s="53" t="s">
        <v>75</v>
      </c>
      <c r="B44" s="51">
        <f>ISI!B40+NFM!B56+CHI!B45+NMM!B44+PPA!B45+FBT!B25+TRE!B25+MAE!B25+TEL!B25+WWP!B25+OIS!B25</f>
        <v>207.91531078618931</v>
      </c>
      <c r="C44" s="51">
        <f>ISI!C40+NFM!C56+CHI!C45+NMM!C44+PPA!C45+FBT!C25+TRE!C25+MAE!C25+TEL!C25+WWP!C25+OIS!C25</f>
        <v>392.27486999999996</v>
      </c>
      <c r="D44" s="51">
        <f>ISI!D40+NFM!D56+CHI!D45+NMM!D44+PPA!D45+FBT!D25+TRE!D25+MAE!D25+TEL!D25+WWP!D25+OIS!D25</f>
        <v>515.19200000000001</v>
      </c>
      <c r="E44" s="51">
        <f>ISI!E40+NFM!E56+CHI!E45+NMM!E44+PPA!E45+FBT!E25+TRE!E25+MAE!E25+TEL!E25+WWP!E25+OIS!E25</f>
        <v>109.09820999999999</v>
      </c>
      <c r="F44" s="51">
        <f>ISI!F40+NFM!F56+CHI!F45+NMM!F44+PPA!F45+FBT!F25+TRE!F25+MAE!F25+TEL!F25+WWP!F25+OIS!F25</f>
        <v>119.74381000000001</v>
      </c>
      <c r="G44" s="51">
        <f>ISI!G40+NFM!G56+CHI!G45+NMM!G44+PPA!G45+FBT!G25+TRE!G25+MAE!G25+TEL!G25+WWP!G25+OIS!G25</f>
        <v>143.38028099552338</v>
      </c>
      <c r="H44" s="51">
        <f>ISI!H40+NFM!H56+CHI!H45+NMM!H44+PPA!H45+FBT!H25+TRE!H25+MAE!H25+TEL!H25+WWP!H25+OIS!H25</f>
        <v>127.63681</v>
      </c>
      <c r="I44" s="51">
        <f>ISI!I40+NFM!I56+CHI!I45+NMM!I44+PPA!I45+FBT!I25+TRE!I25+MAE!I25+TEL!I25+WWP!I25+OIS!I25</f>
        <v>165.04136</v>
      </c>
      <c r="J44" s="51">
        <f>ISI!J40+NFM!J56+CHI!J45+NMM!J44+PPA!J45+FBT!J25+TRE!J25+MAE!J25+TEL!J25+WWP!J25+OIS!J25</f>
        <v>143.76566000000003</v>
      </c>
      <c r="K44" s="51">
        <f>ISI!K40+NFM!K56+CHI!K45+NMM!K44+PPA!K45+FBT!K25+TRE!K25+MAE!K25+TEL!K25+WWP!K25+OIS!K25</f>
        <v>167.12909999999988</v>
      </c>
      <c r="L44" s="51">
        <f>ISI!L40+NFM!L56+CHI!L45+NMM!L44+PPA!L45+FBT!L25+TRE!L25+MAE!L25+TEL!L25+WWP!L25+OIS!L25</f>
        <v>309.06708098505476</v>
      </c>
      <c r="M44" s="51">
        <f>ISI!M40+NFM!M56+CHI!M45+NMM!M44+PPA!M45+FBT!M25+TRE!M25+MAE!M25+TEL!M25+WWP!M25+OIS!M25</f>
        <v>350.12360826731634</v>
      </c>
      <c r="N44" s="51">
        <f>ISI!N40+NFM!N56+CHI!N45+NMM!N44+PPA!N45+FBT!N25+TRE!N25+MAE!N25+TEL!N25+WWP!N25+OIS!N25</f>
        <v>241.78419382294817</v>
      </c>
      <c r="O44" s="51">
        <f>ISI!O40+NFM!O56+CHI!O45+NMM!O44+PPA!O45+FBT!O25+TRE!O25+MAE!O25+TEL!O25+WWP!O25+OIS!O25</f>
        <v>299.55985033767973</v>
      </c>
      <c r="P44" s="51">
        <f>ISI!P40+NFM!P56+CHI!P45+NMM!P44+PPA!P45+FBT!P25+TRE!P25+MAE!P25+TEL!P25+WWP!P25+OIS!P25</f>
        <v>337.01254952235456</v>
      </c>
      <c r="Q44" s="51">
        <f>ISI!Q40+NFM!Q56+CHI!Q45+NMM!Q44+PPA!Q45+FBT!Q25+TRE!Q25+MAE!Q25+TEL!Q25+WWP!Q25+OIS!Q25</f>
        <v>341.98071506406541</v>
      </c>
    </row>
    <row r="45" spans="1:17" x14ac:dyDescent="0.25">
      <c r="A45" s="53" t="s">
        <v>74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16.199669999999998</v>
      </c>
      <c r="F45" s="51">
        <f>ISI!F41+NFM!F57+CHI!F46+NMM!F45+PPA!F46+FBT!F26+TRE!F26+MAE!F26+TEL!F26+WWP!F26+OIS!F26</f>
        <v>14.100159999999999</v>
      </c>
      <c r="G45" s="51">
        <f>ISI!G41+NFM!G57+CHI!G46+NMM!G45+PPA!G46+FBT!G26+TRE!G26+MAE!G26+TEL!G26+WWP!G26+OIS!G26</f>
        <v>21.71109377477266</v>
      </c>
      <c r="H45" s="51">
        <f>ISI!H41+NFM!H57+CHI!H46+NMM!H45+PPA!H46+FBT!H26+TRE!H26+MAE!H26+TEL!H26+WWP!H26+OIS!H26</f>
        <v>57.292400000000058</v>
      </c>
      <c r="I45" s="51">
        <f>ISI!I41+NFM!I57+CHI!I46+NMM!I45+PPA!I46+FBT!I26+TRE!I26+MAE!I26+TEL!I26+WWP!I26+OIS!I26</f>
        <v>74.887930000000082</v>
      </c>
      <c r="J45" s="51">
        <f>ISI!J41+NFM!J57+CHI!J46+NMM!J45+PPA!J46+FBT!J26+TRE!J26+MAE!J26+TEL!J26+WWP!J26+OIS!J26</f>
        <v>129.57637999999994</v>
      </c>
      <c r="K45" s="51">
        <f>ISI!K41+NFM!K57+CHI!K46+NMM!K45+PPA!K46+FBT!K26+TRE!K26+MAE!K26+TEL!K26+WWP!K26+OIS!K26</f>
        <v>115.20511999999999</v>
      </c>
      <c r="L45" s="51">
        <f>ISI!L41+NFM!L57+CHI!L46+NMM!L45+PPA!L46+FBT!L26+TRE!L26+MAE!L26+TEL!L26+WWP!L26+OIS!L26</f>
        <v>111.25385437963774</v>
      </c>
      <c r="M45" s="51">
        <f>ISI!M41+NFM!M57+CHI!M46+NMM!M45+PPA!M46+FBT!M26+TRE!M26+MAE!M26+TEL!M26+WWP!M26+OIS!M26</f>
        <v>76.143744476127296</v>
      </c>
      <c r="N45" s="51">
        <f>ISI!N41+NFM!N57+CHI!N46+NMM!N45+PPA!N46+FBT!N26+TRE!N26+MAE!N26+TEL!N26+WWP!N26+OIS!N26</f>
        <v>67.401951602246712</v>
      </c>
      <c r="O45" s="51">
        <f>ISI!O41+NFM!O57+CHI!O46+NMM!O45+PPA!O46+FBT!O26+TRE!O26+MAE!O26+TEL!O26+WWP!O26+OIS!O26</f>
        <v>76.144653641734095</v>
      </c>
      <c r="P45" s="51">
        <f>ISI!P41+NFM!P57+CHI!P46+NMM!P45+PPA!P46+FBT!P26+TRE!P26+MAE!P26+TEL!P26+WWP!P26+OIS!P26</f>
        <v>85.737637695162448</v>
      </c>
      <c r="Q45" s="51">
        <f>ISI!Q41+NFM!Q57+CHI!Q46+NMM!Q45+PPA!Q46+FBT!Q26+TRE!Q26+MAE!Q26+TEL!Q26+WWP!Q26+OIS!Q26</f>
        <v>88.468966639430334</v>
      </c>
    </row>
    <row r="46" spans="1:17" x14ac:dyDescent="0.25">
      <c r="A46" s="53" t="s">
        <v>73</v>
      </c>
      <c r="B46" s="51">
        <f>ISI!B42+NFM!B58+CHI!B47+NMM!B46+PPA!B47+FBT!B27+TRE!B27+MAE!B27+TEL!B27+WWP!B27+OIS!B27</f>
        <v>9.5538358651083399E-2</v>
      </c>
      <c r="C46" s="51">
        <f>ISI!C42+NFM!C58+CHI!C47+NMM!C46+PPA!C47+FBT!C27+TRE!C27+MAE!C27+TEL!C27+WWP!C27+OIS!C27</f>
        <v>0.50061000000000178</v>
      </c>
      <c r="D46" s="51">
        <f>ISI!D42+NFM!D58+CHI!D47+NMM!D46+PPA!D47+FBT!D27+TRE!D27+MAE!D27+TEL!D27+WWP!D27+OIS!D27</f>
        <v>0.6991300000000038</v>
      </c>
      <c r="E46" s="51">
        <f>ISI!E42+NFM!E58+CHI!E47+NMM!E46+PPA!E47+FBT!E27+TRE!E27+MAE!E27+TEL!E27+WWP!E27+OIS!E27</f>
        <v>0.7997399999999999</v>
      </c>
      <c r="F46" s="51">
        <f>ISI!F42+NFM!F58+CHI!F47+NMM!F46+PPA!F47+FBT!F27+TRE!F27+MAE!F27+TEL!F27+WWP!F27+OIS!F27</f>
        <v>1.2001700000000071</v>
      </c>
      <c r="G46" s="51">
        <f>ISI!G42+NFM!G58+CHI!G47+NMM!G46+PPA!G47+FBT!G27+TRE!G27+MAE!G27+TEL!G27+WWP!G27+OIS!G27</f>
        <v>1.7674607807117559</v>
      </c>
      <c r="H46" s="51">
        <f>ISI!H42+NFM!H58+CHI!H47+NMM!H46+PPA!H47+FBT!H27+TRE!H27+MAE!H27+TEL!H27+WWP!H27+OIS!H27</f>
        <v>2.0000000000000013</v>
      </c>
      <c r="I46" s="51">
        <f>ISI!I42+NFM!I58+CHI!I47+NMM!I46+PPA!I47+FBT!I27+TRE!I27+MAE!I27+TEL!I27+WWP!I27+OIS!I27</f>
        <v>1.1988599999999892</v>
      </c>
      <c r="J46" s="51">
        <f>ISI!J42+NFM!J58+CHI!J47+NMM!J46+PPA!J47+FBT!J27+TRE!J27+MAE!J27+TEL!J27+WWP!J27+OIS!J27</f>
        <v>1.3989299999999987</v>
      </c>
      <c r="K46" s="51">
        <f>ISI!K42+NFM!K58+CHI!K47+NMM!K46+PPA!K47+FBT!K27+TRE!K27+MAE!K27+TEL!K27+WWP!K27+OIS!K27</f>
        <v>1.5992300000000128</v>
      </c>
      <c r="L46" s="51">
        <f>ISI!L42+NFM!L58+CHI!L47+NMM!L46+PPA!L47+FBT!L27+TRE!L27+MAE!L27+TEL!L27+WWP!L27+OIS!L27</f>
        <v>8.5984448013368535</v>
      </c>
      <c r="M46" s="51">
        <f>ISI!M42+NFM!M58+CHI!M47+NMM!M46+PPA!M47+FBT!M27+TRE!M27+MAE!M27+TEL!M27+WWP!M27+OIS!M27</f>
        <v>9.9359840587606385</v>
      </c>
      <c r="N46" s="51">
        <f>ISI!N42+NFM!N58+CHI!N47+NMM!N46+PPA!N47+FBT!N27+TRE!N27+MAE!N27+TEL!N27+WWP!N27+OIS!N27</f>
        <v>10.819720451051936</v>
      </c>
      <c r="O46" s="51">
        <f>ISI!O42+NFM!O58+CHI!O47+NMM!O46+PPA!O47+FBT!O27+TRE!O27+MAE!O27+TEL!O27+WWP!O27+OIS!O27</f>
        <v>12.085593469025692</v>
      </c>
      <c r="P46" s="51">
        <f>ISI!P42+NFM!P58+CHI!P47+NMM!P46+PPA!P47+FBT!P27+TRE!P27+MAE!P27+TEL!P27+WWP!P27+OIS!P27</f>
        <v>13.255953990350307</v>
      </c>
      <c r="Q46" s="51">
        <f>ISI!Q42+NFM!Q58+CHI!Q47+NMM!Q46+PPA!Q47+FBT!Q27+TRE!Q27+MAE!Q27+TEL!Q27+WWP!Q27+OIS!Q27</f>
        <v>13.85304578306382</v>
      </c>
    </row>
    <row r="47" spans="1:17" x14ac:dyDescent="0.25">
      <c r="A47" s="53" t="s">
        <v>72</v>
      </c>
      <c r="B47" s="51">
        <f>ISI!B43+NFM!B59+CHI!B48+NMM!B47+PPA!B48+FBT!B28+TRE!B28+MAE!B28+TEL!B28+WWP!B28+OIS!B28</f>
        <v>0.28661573033988397</v>
      </c>
      <c r="C47" s="51">
        <f>ISI!C43+NFM!C59+CHI!C48+NMM!C47+PPA!C48+FBT!C28+TRE!C28+MAE!C28+TEL!C28+WWP!C28+OIS!C28</f>
        <v>0.71295000000000019</v>
      </c>
      <c r="D47" s="51">
        <f>ISI!D43+NFM!D59+CHI!D48+NMM!D47+PPA!D48+FBT!D28+TRE!D28+MAE!D28+TEL!D28+WWP!D28+OIS!D28</f>
        <v>0.49676999999999971</v>
      </c>
      <c r="E47" s="51">
        <f>ISI!E43+NFM!E59+CHI!E48+NMM!E47+PPA!E48+FBT!E28+TRE!E28+MAE!E28+TEL!E28+WWP!E28+OIS!E28</f>
        <v>2.9050500000000099</v>
      </c>
      <c r="F47" s="51">
        <f>ISI!F43+NFM!F59+CHI!F48+NMM!F47+PPA!F48+FBT!F28+TRE!F28+MAE!F28+TEL!F28+WWP!F28+OIS!F28</f>
        <v>2.1065599999999964</v>
      </c>
      <c r="G47" s="51">
        <f>ISI!G43+NFM!G59+CHI!G48+NMM!G47+PPA!G48+FBT!G28+TRE!G28+MAE!G28+TEL!G28+WWP!G28+OIS!G28</f>
        <v>2.2690360179612101</v>
      </c>
      <c r="H47" s="51">
        <f>ISI!H43+NFM!H59+CHI!H48+NMM!H47+PPA!H48+FBT!H28+TRE!H28+MAE!H28+TEL!H28+WWP!H28+OIS!H28</f>
        <v>2.0000000000000036</v>
      </c>
      <c r="I47" s="51">
        <f>ISI!I43+NFM!I59+CHI!I48+NMM!I47+PPA!I48+FBT!I28+TRE!I28+MAE!I28+TEL!I28+WWP!I28+OIS!I28</f>
        <v>1.8042200000000062</v>
      </c>
      <c r="J47" s="51">
        <f>ISI!J43+NFM!J59+CHI!J48+NMM!J47+PPA!J48+FBT!J28+TRE!J28+MAE!J28+TEL!J28+WWP!J28+OIS!J28</f>
        <v>1.5988700000000016</v>
      </c>
      <c r="K47" s="51">
        <f>ISI!K43+NFM!K59+CHI!K48+NMM!K47+PPA!K48+FBT!K28+TRE!K28+MAE!K28+TEL!K28+WWP!K28+OIS!K28</f>
        <v>1.3004300000000022</v>
      </c>
      <c r="L47" s="51">
        <f>ISI!L43+NFM!L59+CHI!L48+NMM!L47+PPA!L48+FBT!L28+TRE!L28+MAE!L28+TEL!L28+WWP!L28+OIS!L28</f>
        <v>6.5682612355393859</v>
      </c>
      <c r="M47" s="51">
        <f>ISI!M43+NFM!M59+CHI!M48+NMM!M47+PPA!M48+FBT!M28+TRE!M28+MAE!M28+TEL!M28+WWP!M28+OIS!M28</f>
        <v>5.5412148567287236</v>
      </c>
      <c r="N47" s="51">
        <f>ISI!N43+NFM!N59+CHI!N48+NMM!N47+PPA!N48+FBT!N28+TRE!N28+MAE!N28+TEL!N28+WWP!N28+OIS!N28</f>
        <v>4.1320343184196924</v>
      </c>
      <c r="O47" s="51">
        <f>ISI!O43+NFM!O59+CHI!O48+NMM!O47+PPA!O48+FBT!O28+TRE!O28+MAE!O28+TEL!O28+WWP!O28+OIS!O28</f>
        <v>3.8931899886335688</v>
      </c>
      <c r="P47" s="51">
        <f>ISI!P43+NFM!P59+CHI!P48+NMM!P47+PPA!P48+FBT!P28+TRE!P28+MAE!P28+TEL!P28+WWP!P28+OIS!P28</f>
        <v>3.8454097050132718</v>
      </c>
      <c r="Q47" s="51">
        <f>ISI!Q43+NFM!Q59+CHI!Q48+NMM!Q47+PPA!Q48+FBT!Q28+TRE!Q28+MAE!Q28+TEL!Q28+WWP!Q28+OIS!Q28</f>
        <v>3.1527681469335946</v>
      </c>
    </row>
    <row r="48" spans="1:17" x14ac:dyDescent="0.25">
      <c r="A48" s="65" t="s">
        <v>23</v>
      </c>
      <c r="B48" s="64">
        <f>ISI!B44+NFM!B60+CHI!B49+NMM!B48+PPA!B49+FBT!B29+TRE!B29+MAE!B29+TEL!B29+WWP!B29+OIS!B29</f>
        <v>11115.511698172169</v>
      </c>
      <c r="C48" s="64">
        <f>ISI!C44+NFM!C60+CHI!C49+NMM!C48+PPA!C49+FBT!C29+TRE!C29+MAE!C29+TEL!C29+WWP!C29+OIS!C29</f>
        <v>11060.909970000001</v>
      </c>
      <c r="D48" s="64">
        <f>ISI!D44+NFM!D60+CHI!D49+NMM!D48+PPA!D49+FBT!D29+TRE!D29+MAE!D29+TEL!D29+WWP!D29+OIS!D29</f>
        <v>11747.538629999999</v>
      </c>
      <c r="E48" s="64">
        <f>ISI!E44+NFM!E60+CHI!E49+NMM!E48+PPA!E49+FBT!E29+TRE!E29+MAE!E29+TEL!E29+WWP!E29+OIS!E29</f>
        <v>14080.466849999997</v>
      </c>
      <c r="F48" s="64">
        <f>ISI!F44+NFM!F60+CHI!F49+NMM!F48+PPA!F49+FBT!F29+TRE!F29+MAE!F29+TEL!F29+WWP!F29+OIS!F29</f>
        <v>15885.58813</v>
      </c>
      <c r="G48" s="64">
        <f>ISI!G44+NFM!G60+CHI!G49+NMM!G48+PPA!G49+FBT!G29+TRE!G29+MAE!G29+TEL!G29+WWP!G29+OIS!G29</f>
        <v>15871.523112766887</v>
      </c>
      <c r="H48" s="64">
        <f>ISI!H44+NFM!H60+CHI!H49+NMM!H48+PPA!H49+FBT!H29+TRE!H29+MAE!H29+TEL!H29+WWP!H29+OIS!H29</f>
        <v>16234.148790000001</v>
      </c>
      <c r="I48" s="64">
        <f>ISI!I44+NFM!I60+CHI!I49+NMM!I48+PPA!I49+FBT!I29+TRE!I29+MAE!I29+TEL!I29+WWP!I29+OIS!I29</f>
        <v>15929.508749999997</v>
      </c>
      <c r="J48" s="64">
        <f>ISI!J44+NFM!J60+CHI!J49+NMM!J48+PPA!J49+FBT!J29+TRE!J29+MAE!J29+TEL!J29+WWP!J29+OIS!J29</f>
        <v>15909.559860000003</v>
      </c>
      <c r="K48" s="64">
        <f>ISI!K44+NFM!K60+CHI!K49+NMM!K48+PPA!K49+FBT!K29+TRE!K29+MAE!K29+TEL!K29+WWP!K29+OIS!K29</f>
        <v>14903.086119999998</v>
      </c>
      <c r="L48" s="64">
        <f>ISI!L44+NFM!L60+CHI!L49+NMM!L48+PPA!L49+FBT!L29+TRE!L29+MAE!L29+TEL!L29+WWP!L29+OIS!L29</f>
        <v>15868.305628285196</v>
      </c>
      <c r="M48" s="64">
        <f>ISI!M44+NFM!M60+CHI!M49+NMM!M48+PPA!M49+FBT!M29+TRE!M29+MAE!M29+TEL!M29+WWP!M29+OIS!M29</f>
        <v>15659.281494954066</v>
      </c>
      <c r="N48" s="64">
        <f>ISI!N44+NFM!N60+CHI!N49+NMM!N48+PPA!N49+FBT!N29+TRE!N29+MAE!N29+TEL!N29+WWP!N29+OIS!N29</f>
        <v>16241.26066060184</v>
      </c>
      <c r="O48" s="64">
        <f>ISI!O44+NFM!O60+CHI!O49+NMM!O48+PPA!O49+FBT!O29+TRE!O29+MAE!O29+TEL!O29+WWP!O29+OIS!O29</f>
        <v>15956.136473534207</v>
      </c>
      <c r="P48" s="64">
        <f>ISI!P44+NFM!P60+CHI!P49+NMM!P48+PPA!P49+FBT!P29+TRE!P29+MAE!P29+TEL!P29+WWP!P29+OIS!P29</f>
        <v>15208.271309622744</v>
      </c>
      <c r="Q48" s="64">
        <f>ISI!Q44+NFM!Q60+CHI!Q49+NMM!Q48+PPA!Q49+FBT!Q29+TRE!Q29+MAE!Q29+TEL!Q29+WWP!Q29+OIS!Q29</f>
        <v>15131.915269906749</v>
      </c>
    </row>
    <row r="49" spans="1:17" x14ac:dyDescent="0.25">
      <c r="A49" s="63" t="s">
        <v>22</v>
      </c>
      <c r="B49" s="62">
        <f>ISI!B45+NFM!B61+CHI!B50+NMM!B49+PPA!B50+FBT!B30+TRE!B30+MAE!B30+TEL!B30+WWP!B30+OIS!B30</f>
        <v>91204.982525209576</v>
      </c>
      <c r="C49" s="62">
        <f>ISI!C45+NFM!C61+CHI!C50+NMM!C49+PPA!C50+FBT!C30+TRE!C30+MAE!C30+TEL!C30+WWP!C30+OIS!C30</f>
        <v>92376.36023999998</v>
      </c>
      <c r="D49" s="62">
        <f>ISI!D45+NFM!D61+CHI!D50+NMM!D49+PPA!D50+FBT!D30+TRE!D30+MAE!D30+TEL!D30+WWP!D30+OIS!D30</f>
        <v>92958.842210000003</v>
      </c>
      <c r="E49" s="62">
        <f>ISI!E45+NFM!E61+CHI!E50+NMM!E49+PPA!E50+FBT!E30+TRE!E30+MAE!E30+TEL!E30+WWP!E30+OIS!E30</f>
        <v>93628.198080000016</v>
      </c>
      <c r="F49" s="62">
        <f>ISI!F45+NFM!F61+CHI!F50+NMM!F49+PPA!F50+FBT!F30+TRE!F30+MAE!F30+TEL!F30+WWP!F30+OIS!F30</f>
        <v>96295.220689999987</v>
      </c>
      <c r="G49" s="62">
        <f>ISI!G45+NFM!G61+CHI!G50+NMM!G49+PPA!G50+FBT!G30+TRE!G30+MAE!G30+TEL!G30+WWP!G30+OIS!G30</f>
        <v>97329.105282108139</v>
      </c>
      <c r="H49" s="62">
        <f>ISI!H45+NFM!H61+CHI!H50+NMM!H49+PPA!H50+FBT!H30+TRE!H30+MAE!H30+TEL!H30+WWP!H30+OIS!H30</f>
        <v>97167.678719999982</v>
      </c>
      <c r="I49" s="62">
        <f>ISI!I45+NFM!I61+CHI!I50+NMM!I49+PPA!I50+FBT!I30+TRE!I30+MAE!I30+TEL!I30+WWP!I30+OIS!I30</f>
        <v>98111.178179999988</v>
      </c>
      <c r="J49" s="62">
        <f>ISI!J45+NFM!J61+CHI!J50+NMM!J49+PPA!J50+FBT!J30+TRE!J30+MAE!J30+TEL!J30+WWP!J30+OIS!J30</f>
        <v>96114.328019999986</v>
      </c>
      <c r="K49" s="62">
        <f>ISI!K45+NFM!K61+CHI!K50+NMM!K49+PPA!K50+FBT!K30+TRE!K30+MAE!K30+TEL!K30+WWP!K30+OIS!K30</f>
        <v>82954.343630000018</v>
      </c>
      <c r="L49" s="62">
        <f>ISI!L45+NFM!L61+CHI!L50+NMM!L49+PPA!L50+FBT!L30+TRE!L30+MAE!L30+TEL!L30+WWP!L30+OIS!L30</f>
        <v>88344.972020538131</v>
      </c>
      <c r="M49" s="62">
        <f>ISI!M45+NFM!M61+CHI!M50+NMM!M49+PPA!M50+FBT!M30+TRE!M30+MAE!M30+TEL!M30+WWP!M30+OIS!M30</f>
        <v>88988.642095325486</v>
      </c>
      <c r="N49" s="62">
        <f>ISI!N45+NFM!N61+CHI!N50+NMM!N49+PPA!N50+FBT!N30+TRE!N30+MAE!N30+TEL!N30+WWP!N30+OIS!N30</f>
        <v>86920.230444021363</v>
      </c>
      <c r="O49" s="62">
        <f>ISI!O45+NFM!O61+CHI!O50+NMM!O49+PPA!O50+FBT!O30+TRE!O30+MAE!O30+TEL!O30+WWP!O30+OIS!O30</f>
        <v>85677.542814046916</v>
      </c>
      <c r="P49" s="62">
        <f>ISI!P45+NFM!P61+CHI!P50+NMM!P49+PPA!P50+FBT!P30+TRE!P30+MAE!P30+TEL!P30+WWP!P30+OIS!P30</f>
        <v>85323.724110164723</v>
      </c>
      <c r="Q49" s="62">
        <f>ISI!Q45+NFM!Q61+CHI!Q50+NMM!Q49+PPA!Q50+FBT!Q30+TRE!Q30+MAE!Q30+TEL!Q30+WWP!Q30+OIS!Q30</f>
        <v>85671.80035575552</v>
      </c>
    </row>
    <row r="50" spans="1:17" x14ac:dyDescent="0.25">
      <c r="A50" s="50" t="s">
        <v>66</v>
      </c>
      <c r="B50" s="38">
        <f t="shared" ref="B50:Q50" si="4">SUM(B51,B54,B60,B64,B68,B72:B77)</f>
        <v>330517.30763096566</v>
      </c>
      <c r="C50" s="38">
        <f t="shared" si="4"/>
        <v>329502.10415271652</v>
      </c>
      <c r="D50" s="38">
        <f t="shared" si="4"/>
        <v>326911.07477745845</v>
      </c>
      <c r="E50" s="38">
        <f t="shared" si="4"/>
        <v>334967.99633985071</v>
      </c>
      <c r="F50" s="38">
        <f t="shared" si="4"/>
        <v>333199.27161861426</v>
      </c>
      <c r="G50" s="38">
        <f t="shared" si="4"/>
        <v>327865.34426312568</v>
      </c>
      <c r="H50" s="38">
        <f t="shared" si="4"/>
        <v>322259.11597863957</v>
      </c>
      <c r="I50" s="38">
        <f t="shared" si="4"/>
        <v>324940.86526331608</v>
      </c>
      <c r="J50" s="38">
        <f t="shared" si="4"/>
        <v>312419.37529</v>
      </c>
      <c r="K50" s="38">
        <f t="shared" si="4"/>
        <v>265868.09348000004</v>
      </c>
      <c r="L50" s="38">
        <f t="shared" si="4"/>
        <v>285951.91582050914</v>
      </c>
      <c r="M50" s="38">
        <f t="shared" si="4"/>
        <v>282055.71794296266</v>
      </c>
      <c r="N50" s="38">
        <f t="shared" si="4"/>
        <v>276747.11440504249</v>
      </c>
      <c r="O50" s="38">
        <f t="shared" si="4"/>
        <v>276226.37556489045</v>
      </c>
      <c r="P50" s="38">
        <f t="shared" si="4"/>
        <v>272559.32592795271</v>
      </c>
      <c r="Q50" s="38">
        <f t="shared" si="4"/>
        <v>273308.1794808929</v>
      </c>
    </row>
    <row r="51" spans="1:17" x14ac:dyDescent="0.25">
      <c r="A51" s="61" t="s">
        <v>13</v>
      </c>
      <c r="B51" s="45">
        <f>ISI!B$46</f>
        <v>66700.5713347532</v>
      </c>
      <c r="C51" s="45">
        <f>ISI!C$46</f>
        <v>64105.872507499989</v>
      </c>
      <c r="D51" s="45">
        <f>ISI!D$46</f>
        <v>61991.066436500012</v>
      </c>
      <c r="E51" s="45">
        <f>ISI!E$46</f>
        <v>65044.04909</v>
      </c>
      <c r="F51" s="45">
        <f>ISI!F$46</f>
        <v>65297.91697649999</v>
      </c>
      <c r="G51" s="45">
        <f>ISI!G$46</f>
        <v>62486.797259958737</v>
      </c>
      <c r="H51" s="45">
        <f>ISI!H$46</f>
        <v>63611.15077249999</v>
      </c>
      <c r="I51" s="45">
        <f>ISI!I$46</f>
        <v>61875.907750499951</v>
      </c>
      <c r="J51" s="45">
        <f>ISI!J$46</f>
        <v>58422.935891499983</v>
      </c>
      <c r="K51" s="45">
        <f>ISI!K$46</f>
        <v>42368.597639500011</v>
      </c>
      <c r="L51" s="45">
        <f>ISI!L$46</f>
        <v>51288.075538322533</v>
      </c>
      <c r="M51" s="45">
        <f>ISI!M$46</f>
        <v>51545.213833749367</v>
      </c>
      <c r="N51" s="45">
        <f>ISI!N$46</f>
        <v>50274.389000970994</v>
      </c>
      <c r="O51" s="45">
        <f>ISI!O$46</f>
        <v>49808.129913332115</v>
      </c>
      <c r="P51" s="45">
        <f>ISI!P$46</f>
        <v>49531.334470700211</v>
      </c>
      <c r="Q51" s="45">
        <f>ISI!Q$46</f>
        <v>50174.446810645146</v>
      </c>
    </row>
    <row r="52" spans="1:17" x14ac:dyDescent="0.25">
      <c r="A52" s="57" t="s">
        <v>47</v>
      </c>
      <c r="B52" s="35">
        <f>ISI!B$47</f>
        <v>57612.604916677359</v>
      </c>
      <c r="C52" s="35">
        <f>ISI!C$47</f>
        <v>54757.041045861944</v>
      </c>
      <c r="D52" s="35">
        <f>ISI!D$47</f>
        <v>53042.626102222908</v>
      </c>
      <c r="E52" s="35">
        <f>ISI!E$47</f>
        <v>55654.539005476436</v>
      </c>
      <c r="F52" s="35">
        <f>ISI!F$47</f>
        <v>55557.412253087234</v>
      </c>
      <c r="G52" s="35">
        <f>ISI!G$47</f>
        <v>53192.226342825452</v>
      </c>
      <c r="H52" s="35">
        <f>ISI!H$47</f>
        <v>53656.441849566036</v>
      </c>
      <c r="I52" s="35">
        <f>ISI!I$47</f>
        <v>52117.047787913587</v>
      </c>
      <c r="J52" s="35">
        <f>ISI!J$47</f>
        <v>48864.591555889609</v>
      </c>
      <c r="K52" s="35">
        <f>ISI!K$47</f>
        <v>34976.158128872637</v>
      </c>
      <c r="L52" s="35">
        <f>ISI!L$47</f>
        <v>42962.196624474724</v>
      </c>
      <c r="M52" s="35">
        <f>ISI!M$47</f>
        <v>42962.150548609556</v>
      </c>
      <c r="N52" s="35">
        <f>ISI!N$47</f>
        <v>42116.118589183017</v>
      </c>
      <c r="O52" s="35">
        <f>ISI!O$47</f>
        <v>42114.914246278153</v>
      </c>
      <c r="P52" s="35">
        <f>ISI!P$47</f>
        <v>42088.684457981086</v>
      </c>
      <c r="Q52" s="35">
        <f>ISI!Q$47</f>
        <v>42473.078967126072</v>
      </c>
    </row>
    <row r="53" spans="1:17" x14ac:dyDescent="0.25">
      <c r="A53" s="57" t="s">
        <v>46</v>
      </c>
      <c r="B53" s="35">
        <f>ISI!B$48</f>
        <v>9087.9664180758464</v>
      </c>
      <c r="C53" s="35">
        <f>ISI!C$48</f>
        <v>9348.8314616380467</v>
      </c>
      <c r="D53" s="35">
        <f>ISI!D$48</f>
        <v>8948.4403342771038</v>
      </c>
      <c r="E53" s="35">
        <f>ISI!E$48</f>
        <v>9389.5100845235611</v>
      </c>
      <c r="F53" s="35">
        <f>ISI!F$48</f>
        <v>9740.504723412756</v>
      </c>
      <c r="G53" s="35">
        <f>ISI!G$48</f>
        <v>9294.5709171332837</v>
      </c>
      <c r="H53" s="35">
        <f>ISI!H$48</f>
        <v>9954.7089229339563</v>
      </c>
      <c r="I53" s="35">
        <f>ISI!I$48</f>
        <v>9758.8599625863662</v>
      </c>
      <c r="J53" s="35">
        <f>ISI!J$48</f>
        <v>9558.3443356103744</v>
      </c>
      <c r="K53" s="35">
        <f>ISI!K$48</f>
        <v>7392.4395106273723</v>
      </c>
      <c r="L53" s="35">
        <f>ISI!L$48</f>
        <v>8325.8789138478078</v>
      </c>
      <c r="M53" s="35">
        <f>ISI!M$48</f>
        <v>8583.0632851398113</v>
      </c>
      <c r="N53" s="35">
        <f>ISI!N$48</f>
        <v>8158.2704117879784</v>
      </c>
      <c r="O53" s="35">
        <f>ISI!O$48</f>
        <v>7693.2156670539607</v>
      </c>
      <c r="P53" s="35">
        <f>ISI!P$48</f>
        <v>7442.650012719123</v>
      </c>
      <c r="Q53" s="35">
        <f>ISI!Q$48</f>
        <v>7701.3678435190732</v>
      </c>
    </row>
    <row r="54" spans="1:17" x14ac:dyDescent="0.25">
      <c r="A54" s="58" t="s">
        <v>12</v>
      </c>
      <c r="B54" s="37">
        <f>NFM!B$62</f>
        <v>11984.456044349858</v>
      </c>
      <c r="C54" s="37">
        <f>NFM!C$62</f>
        <v>12111.323742500002</v>
      </c>
      <c r="D54" s="37">
        <f>NFM!D$62</f>
        <v>12134.916843499996</v>
      </c>
      <c r="E54" s="37">
        <f>NFM!E$62</f>
        <v>11900.039500000003</v>
      </c>
      <c r="F54" s="37">
        <f>NFM!F$62</f>
        <v>12196.112063500001</v>
      </c>
      <c r="G54" s="37">
        <f>NFM!G$62</f>
        <v>11942.015028142876</v>
      </c>
      <c r="H54" s="37">
        <f>NFM!H$62</f>
        <v>11582.480177500001</v>
      </c>
      <c r="I54" s="37">
        <f>NFM!I$62</f>
        <v>11511.768399500001</v>
      </c>
      <c r="J54" s="37">
        <f>NFM!J$62</f>
        <v>11003.1897785</v>
      </c>
      <c r="K54" s="37">
        <f>NFM!K$62</f>
        <v>9100.0065105000012</v>
      </c>
      <c r="L54" s="37">
        <f>NFM!L$62</f>
        <v>9910.5223587974906</v>
      </c>
      <c r="M54" s="37">
        <f>NFM!M$62</f>
        <v>10413.305692719441</v>
      </c>
      <c r="N54" s="37">
        <f>NFM!N$62</f>
        <v>9674.5090322682736</v>
      </c>
      <c r="O54" s="37">
        <f>NFM!O$62</f>
        <v>9496.8114357878003</v>
      </c>
      <c r="P54" s="37">
        <f>NFM!P$62</f>
        <v>9251.1906697871309</v>
      </c>
      <c r="Q54" s="37">
        <f>NFM!Q$62</f>
        <v>9652.5860550759571</v>
      </c>
    </row>
    <row r="55" spans="1:17" x14ac:dyDescent="0.25">
      <c r="A55" s="57" t="s">
        <v>45</v>
      </c>
      <c r="B55" s="35">
        <f>NFM!B$63</f>
        <v>1955.7474867616795</v>
      </c>
      <c r="C55" s="35">
        <f>NFM!C$63</f>
        <v>1769.1462258300137</v>
      </c>
      <c r="D55" s="35">
        <f>NFM!D$63</f>
        <v>2033.2498381427979</v>
      </c>
      <c r="E55" s="35">
        <f>NFM!E$63</f>
        <v>2074.108684555606</v>
      </c>
      <c r="F55" s="35">
        <f>NFM!F$63</f>
        <v>2255.1226053168957</v>
      </c>
      <c r="G55" s="35">
        <f>NFM!G$63</f>
        <v>2167.9417815797533</v>
      </c>
      <c r="H55" s="35">
        <f>NFM!H$63</f>
        <v>2271.7011816772506</v>
      </c>
      <c r="I55" s="35">
        <f>NFM!I$63</f>
        <v>2075.4890852625267</v>
      </c>
      <c r="J55" s="35">
        <f>NFM!J$63</f>
        <v>2064.5996028069126</v>
      </c>
      <c r="K55" s="35">
        <f>NFM!K$63</f>
        <v>1590.2038681968236</v>
      </c>
      <c r="L55" s="35">
        <f>NFM!L$63</f>
        <v>1853.4716672808399</v>
      </c>
      <c r="M55" s="35">
        <f>NFM!M$63</f>
        <v>1869.9137552674019</v>
      </c>
      <c r="N55" s="35">
        <f>NFM!N$63</f>
        <v>1893.1198166420777</v>
      </c>
      <c r="O55" s="35">
        <f>NFM!O$63</f>
        <v>1868.4144530514661</v>
      </c>
      <c r="P55" s="35">
        <f>NFM!P$63</f>
        <v>1810.1045936843084</v>
      </c>
      <c r="Q55" s="35">
        <f>NFM!Q$63</f>
        <v>1952.74426887513</v>
      </c>
    </row>
    <row r="56" spans="1:17" x14ac:dyDescent="0.25">
      <c r="A56" s="57" t="s">
        <v>60</v>
      </c>
      <c r="B56" s="35">
        <f>NFM!B$64</f>
        <v>4638.2357831952568</v>
      </c>
      <c r="C56" s="35">
        <f>NFM!C$64</f>
        <v>4799.148134132749</v>
      </c>
      <c r="D56" s="35">
        <f>NFM!D$64</f>
        <v>4670.6766003522898</v>
      </c>
      <c r="E56" s="35">
        <f>NFM!E$64</f>
        <v>4752.8101073380585</v>
      </c>
      <c r="F56" s="35">
        <f>NFM!F$64</f>
        <v>4853.3275915177201</v>
      </c>
      <c r="G56" s="35">
        <f>NFM!G$64</f>
        <v>4853.2500487978987</v>
      </c>
      <c r="H56" s="35">
        <f>NFM!H$64</f>
        <v>4512.1497106048237</v>
      </c>
      <c r="I56" s="35">
        <f>NFM!I$64</f>
        <v>4611.3521469144234</v>
      </c>
      <c r="J56" s="35">
        <f>NFM!J$64</f>
        <v>4392.2377626338775</v>
      </c>
      <c r="K56" s="35">
        <f>NFM!K$64</f>
        <v>3434.9792108452548</v>
      </c>
      <c r="L56" s="35">
        <f>NFM!L$64</f>
        <v>3654.1852736284072</v>
      </c>
      <c r="M56" s="35">
        <f>NFM!M$64</f>
        <v>3950.1449430157149</v>
      </c>
      <c r="N56" s="35">
        <f>NFM!N$64</f>
        <v>3267.3646563762331</v>
      </c>
      <c r="O56" s="35">
        <f>NFM!O$64</f>
        <v>3117.2330249435017</v>
      </c>
      <c r="P56" s="35">
        <f>NFM!P$64</f>
        <v>3054.380447262477</v>
      </c>
      <c r="Q56" s="35">
        <f>NFM!Q$64</f>
        <v>3154.4787415048017</v>
      </c>
    </row>
    <row r="57" spans="1:17" x14ac:dyDescent="0.25">
      <c r="A57" s="60" t="s">
        <v>44</v>
      </c>
      <c r="B57" s="44">
        <f>NFM!B$65</f>
        <v>4229.3227029123009</v>
      </c>
      <c r="C57" s="44">
        <f>NFM!C$65</f>
        <v>4393.0089451351523</v>
      </c>
      <c r="D57" s="44">
        <f>NFM!D$65</f>
        <v>4284.955707615477</v>
      </c>
      <c r="E57" s="44">
        <f>NFM!E$65</f>
        <v>4376.8688734280313</v>
      </c>
      <c r="F57" s="44">
        <f>NFM!F$65</f>
        <v>4468.7731751058327</v>
      </c>
      <c r="G57" s="44">
        <f>NFM!G$65</f>
        <v>4429.1120790774266</v>
      </c>
      <c r="H57" s="44">
        <f>NFM!H$65</f>
        <v>4063.0814173550552</v>
      </c>
      <c r="I57" s="44">
        <f>NFM!I$65</f>
        <v>4154.1467167944611</v>
      </c>
      <c r="J57" s="44">
        <f>NFM!J$65</f>
        <v>3961.4640438987303</v>
      </c>
      <c r="K57" s="44">
        <f>NFM!K$65</f>
        <v>3049.339114681557</v>
      </c>
      <c r="L57" s="44">
        <f>NFM!L$65</f>
        <v>3168.1979719777974</v>
      </c>
      <c r="M57" s="44">
        <f>NFM!M$65</f>
        <v>3456.064220380606</v>
      </c>
      <c r="N57" s="44">
        <f>NFM!N$65</f>
        <v>2775.4971942019292</v>
      </c>
      <c r="O57" s="44">
        <f>NFM!O$65</f>
        <v>2611.7310811802536</v>
      </c>
      <c r="P57" s="44">
        <f>NFM!P$65</f>
        <v>2545.1449772190026</v>
      </c>
      <c r="Q57" s="44">
        <f>NFM!Q$65</f>
        <v>2641.130780379428</v>
      </c>
    </row>
    <row r="58" spans="1:17" x14ac:dyDescent="0.25">
      <c r="A58" s="59" t="s">
        <v>345</v>
      </c>
      <c r="B58" s="43">
        <f>NFM!B$66</f>
        <v>408.91308028295617</v>
      </c>
      <c r="C58" s="43">
        <f>NFM!C$66</f>
        <v>406.13918899759665</v>
      </c>
      <c r="D58" s="43">
        <f>NFM!D$66</f>
        <v>385.72089273681286</v>
      </c>
      <c r="E58" s="43">
        <f>NFM!E$66</f>
        <v>375.94123391002677</v>
      </c>
      <c r="F58" s="43">
        <f>NFM!F$66</f>
        <v>384.55441641188713</v>
      </c>
      <c r="G58" s="43">
        <f>NFM!G$66</f>
        <v>424.13796972047186</v>
      </c>
      <c r="H58" s="43">
        <f>NFM!H$66</f>
        <v>449.0682932497682</v>
      </c>
      <c r="I58" s="43">
        <f>NFM!I$66</f>
        <v>457.20543011996233</v>
      </c>
      <c r="J58" s="43">
        <f>NFM!J$66</f>
        <v>430.77371873514721</v>
      </c>
      <c r="K58" s="43">
        <f>NFM!K$66</f>
        <v>385.64009616369771</v>
      </c>
      <c r="L58" s="43">
        <f>NFM!L$66</f>
        <v>485.98730165060982</v>
      </c>
      <c r="M58" s="43">
        <f>NFM!M$66</f>
        <v>494.08072263510883</v>
      </c>
      <c r="N58" s="43">
        <f>NFM!N$66</f>
        <v>491.86746217430374</v>
      </c>
      <c r="O58" s="43">
        <f>NFM!O$66</f>
        <v>505.50194376324794</v>
      </c>
      <c r="P58" s="43">
        <f>NFM!P$66</f>
        <v>509.23547004347421</v>
      </c>
      <c r="Q58" s="43">
        <f>NFM!Q$66</f>
        <v>513.34796112537379</v>
      </c>
    </row>
    <row r="59" spans="1:17" x14ac:dyDescent="0.25">
      <c r="A59" s="57" t="s">
        <v>43</v>
      </c>
      <c r="B59" s="35">
        <f>NFM!B$67</f>
        <v>5390.4727743929216</v>
      </c>
      <c r="C59" s="35">
        <f>NFM!C$67</f>
        <v>5543.0293825372401</v>
      </c>
      <c r="D59" s="35">
        <f>NFM!D$67</f>
        <v>5430.990405004909</v>
      </c>
      <c r="E59" s="35">
        <f>NFM!E$67</f>
        <v>5073.1207081063385</v>
      </c>
      <c r="F59" s="35">
        <f>NFM!F$67</f>
        <v>5087.6618666653849</v>
      </c>
      <c r="G59" s="35">
        <f>NFM!G$67</f>
        <v>4920.8231977652231</v>
      </c>
      <c r="H59" s="35">
        <f>NFM!H$67</f>
        <v>4798.6292852179258</v>
      </c>
      <c r="I59" s="35">
        <f>NFM!I$67</f>
        <v>4824.9271673230505</v>
      </c>
      <c r="J59" s="35">
        <f>NFM!J$67</f>
        <v>4546.3524130592095</v>
      </c>
      <c r="K59" s="35">
        <f>NFM!K$67</f>
        <v>4074.8234314579236</v>
      </c>
      <c r="L59" s="35">
        <f>NFM!L$67</f>
        <v>4402.8654178882434</v>
      </c>
      <c r="M59" s="35">
        <f>NFM!M$67</f>
        <v>4593.2469944363238</v>
      </c>
      <c r="N59" s="35">
        <f>NFM!N$67</f>
        <v>4514.0245592499632</v>
      </c>
      <c r="O59" s="35">
        <f>NFM!O$67</f>
        <v>4511.1639577928318</v>
      </c>
      <c r="P59" s="35">
        <f>NFM!P$67</f>
        <v>4386.7056288403455</v>
      </c>
      <c r="Q59" s="35">
        <f>NFM!Q$67</f>
        <v>4545.363044696026</v>
      </c>
    </row>
    <row r="60" spans="1:17" x14ac:dyDescent="0.25">
      <c r="A60" s="58" t="s">
        <v>11</v>
      </c>
      <c r="B60" s="37">
        <f>CHI!B$51</f>
        <v>56787.255491108182</v>
      </c>
      <c r="C60" s="37">
        <f>CHI!C$51</f>
        <v>57178.744179999994</v>
      </c>
      <c r="D60" s="37">
        <f>CHI!D$51</f>
        <v>57555.368879999995</v>
      </c>
      <c r="E60" s="37">
        <f>CHI!E$51</f>
        <v>60390.542720000012</v>
      </c>
      <c r="F60" s="37">
        <f>CHI!F$51</f>
        <v>57469.876850000001</v>
      </c>
      <c r="G60" s="37">
        <f>CHI!G$51</f>
        <v>57633.433614108035</v>
      </c>
      <c r="H60" s="37">
        <f>CHI!H$51</f>
        <v>55830.55336000002</v>
      </c>
      <c r="I60" s="37">
        <f>CHI!I$51</f>
        <v>58148.72105</v>
      </c>
      <c r="J60" s="37">
        <f>CHI!J$51</f>
        <v>56418.622889999999</v>
      </c>
      <c r="K60" s="37">
        <f>CHI!K$51</f>
        <v>49807.508900000015</v>
      </c>
      <c r="L60" s="37">
        <f>CHI!L$51</f>
        <v>51715.847021317917</v>
      </c>
      <c r="M60" s="37">
        <f>CHI!M$51</f>
        <v>52185.45429186098</v>
      </c>
      <c r="N60" s="37">
        <f>CHI!N$51</f>
        <v>51822.476417218058</v>
      </c>
      <c r="O60" s="37">
        <f>CHI!O$51</f>
        <v>52601.795176741776</v>
      </c>
      <c r="P60" s="37">
        <f>CHI!P$51</f>
        <v>51622.234298979107</v>
      </c>
      <c r="Q60" s="37">
        <f>CHI!Q$51</f>
        <v>50386.588040582312</v>
      </c>
    </row>
    <row r="61" spans="1:17" x14ac:dyDescent="0.25">
      <c r="A61" s="57" t="s">
        <v>62</v>
      </c>
      <c r="B61" s="35">
        <f>CHI!B$52</f>
        <v>40109.490557885598</v>
      </c>
      <c r="C61" s="35">
        <f>CHI!C$52</f>
        <v>40619.027353155296</v>
      </c>
      <c r="D61" s="35">
        <f>CHI!D$52</f>
        <v>41744.784575099766</v>
      </c>
      <c r="E61" s="35">
        <f>CHI!E$52</f>
        <v>44121.738581050442</v>
      </c>
      <c r="F61" s="35">
        <f>CHI!F$52</f>
        <v>41848.136675974332</v>
      </c>
      <c r="G61" s="35">
        <f>CHI!G$52</f>
        <v>42013.504308851865</v>
      </c>
      <c r="H61" s="35">
        <f>CHI!H$52</f>
        <v>41169.034788005098</v>
      </c>
      <c r="I61" s="35">
        <f>CHI!I$52</f>
        <v>43008.52211690828</v>
      </c>
      <c r="J61" s="35">
        <f>CHI!J$52</f>
        <v>43121.75652005677</v>
      </c>
      <c r="K61" s="35">
        <f>CHI!K$52</f>
        <v>36877.189349086628</v>
      </c>
      <c r="L61" s="35">
        <f>CHI!L$52</f>
        <v>39201.278190889294</v>
      </c>
      <c r="M61" s="35">
        <f>CHI!M$52</f>
        <v>40011.015785478463</v>
      </c>
      <c r="N61" s="35">
        <f>CHI!N$52</f>
        <v>39565.609294822432</v>
      </c>
      <c r="O61" s="35">
        <f>CHI!O$52</f>
        <v>40863.852068712142</v>
      </c>
      <c r="P61" s="35">
        <f>CHI!P$52</f>
        <v>39619.709227847219</v>
      </c>
      <c r="Q61" s="35">
        <f>CHI!Q$52</f>
        <v>39032.359807924506</v>
      </c>
    </row>
    <row r="62" spans="1:17" x14ac:dyDescent="0.25">
      <c r="A62" s="57" t="s">
        <v>41</v>
      </c>
      <c r="B62" s="35">
        <f>CHI!B$53</f>
        <v>15961.600716153835</v>
      </c>
      <c r="C62" s="35">
        <f>CHI!C$53</f>
        <v>15733.36963614</v>
      </c>
      <c r="D62" s="35">
        <f>CHI!D$53</f>
        <v>14958.142906799922</v>
      </c>
      <c r="E62" s="35">
        <f>CHI!E$53</f>
        <v>15361.99324672854</v>
      </c>
      <c r="F62" s="35">
        <f>CHI!F$53</f>
        <v>14799.322422555402</v>
      </c>
      <c r="G62" s="35">
        <f>CHI!G$53</f>
        <v>14789.815423280797</v>
      </c>
      <c r="H62" s="35">
        <f>CHI!H$53</f>
        <v>13842.250673835757</v>
      </c>
      <c r="I62" s="35">
        <f>CHI!I$53</f>
        <v>14328.004415844192</v>
      </c>
      <c r="J62" s="35">
        <f>CHI!J$53</f>
        <v>12493.678800524367</v>
      </c>
      <c r="K62" s="35">
        <f>CHI!K$53</f>
        <v>12081.506689976031</v>
      </c>
      <c r="L62" s="35">
        <f>CHI!L$53</f>
        <v>11764.177376408599</v>
      </c>
      <c r="M62" s="35">
        <f>CHI!M$53</f>
        <v>11444.180013408848</v>
      </c>
      <c r="N62" s="35">
        <f>CHI!N$53</f>
        <v>11530.700348430883</v>
      </c>
      <c r="O62" s="35">
        <f>CHI!O$53</f>
        <v>10988.568685484268</v>
      </c>
      <c r="P62" s="35">
        <f>CHI!P$53</f>
        <v>11266.498983904234</v>
      </c>
      <c r="Q62" s="35">
        <f>CHI!Q$53</f>
        <v>10600.8766206276</v>
      </c>
    </row>
    <row r="63" spans="1:17" x14ac:dyDescent="0.25">
      <c r="A63" s="57" t="s">
        <v>40</v>
      </c>
      <c r="B63" s="35">
        <f>CHI!B$54</f>
        <v>716.16421706875178</v>
      </c>
      <c r="C63" s="35">
        <f>CHI!C$54</f>
        <v>826.34719070470169</v>
      </c>
      <c r="D63" s="35">
        <f>CHI!D$54</f>
        <v>852.44139810030811</v>
      </c>
      <c r="E63" s="35">
        <f>CHI!E$54</f>
        <v>906.81089222103265</v>
      </c>
      <c r="F63" s="35">
        <f>CHI!F$54</f>
        <v>822.41775147026965</v>
      </c>
      <c r="G63" s="35">
        <f>CHI!G$54</f>
        <v>830.11388197537769</v>
      </c>
      <c r="H63" s="35">
        <f>CHI!H$54</f>
        <v>819.26789815916538</v>
      </c>
      <c r="I63" s="35">
        <f>CHI!I$54</f>
        <v>812.19451724753378</v>
      </c>
      <c r="J63" s="35">
        <f>CHI!J$54</f>
        <v>803.18756941886215</v>
      </c>
      <c r="K63" s="35">
        <f>CHI!K$54</f>
        <v>848.8128609373515</v>
      </c>
      <c r="L63" s="35">
        <f>CHI!L$54</f>
        <v>750.3914540200285</v>
      </c>
      <c r="M63" s="35">
        <f>CHI!M$54</f>
        <v>730.25849297366619</v>
      </c>
      <c r="N63" s="35">
        <f>CHI!N$54</f>
        <v>726.16677396474722</v>
      </c>
      <c r="O63" s="35">
        <f>CHI!O$54</f>
        <v>749.37442254536086</v>
      </c>
      <c r="P63" s="35">
        <f>CHI!P$54</f>
        <v>736.02608722765729</v>
      </c>
      <c r="Q63" s="35">
        <f>CHI!Q$54</f>
        <v>753.35161203020846</v>
      </c>
    </row>
    <row r="64" spans="1:17" x14ac:dyDescent="0.25">
      <c r="A64" s="58" t="s">
        <v>10</v>
      </c>
      <c r="B64" s="37">
        <f>NMM!B$50</f>
        <v>44598.020573602407</v>
      </c>
      <c r="C64" s="37">
        <f>NMM!C$50</f>
        <v>44820.915799357688</v>
      </c>
      <c r="D64" s="37">
        <f>NMM!D$50</f>
        <v>43746.745438999402</v>
      </c>
      <c r="E64" s="37">
        <f>NMM!E$50</f>
        <v>45102.014847887149</v>
      </c>
      <c r="F64" s="37">
        <f>NMM!F$50</f>
        <v>45679.193167158577</v>
      </c>
      <c r="G64" s="37">
        <f>NMM!G$50</f>
        <v>46454.691322401726</v>
      </c>
      <c r="H64" s="37">
        <f>NMM!H$50</f>
        <v>45178.343552796345</v>
      </c>
      <c r="I64" s="37">
        <f>NMM!I$50</f>
        <v>46387.978172797164</v>
      </c>
      <c r="J64" s="37">
        <f>NMM!J$50</f>
        <v>45188.506407424189</v>
      </c>
      <c r="K64" s="37">
        <f>NMM!K$50</f>
        <v>36582.446546023413</v>
      </c>
      <c r="L64" s="37">
        <f>NMM!L$50</f>
        <v>37498.435022573205</v>
      </c>
      <c r="M64" s="37">
        <f>NMM!M$50</f>
        <v>37823.72237624813</v>
      </c>
      <c r="N64" s="37">
        <f>NMM!N$50</f>
        <v>35682.957665395603</v>
      </c>
      <c r="O64" s="37">
        <f>NMM!O$50</f>
        <v>34328.58816042851</v>
      </c>
      <c r="P64" s="37">
        <f>NMM!P$50</f>
        <v>33867.829178025713</v>
      </c>
      <c r="Q64" s="37">
        <f>NMM!Q$50</f>
        <v>33844.024270095288</v>
      </c>
    </row>
    <row r="65" spans="1:17" x14ac:dyDescent="0.25">
      <c r="A65" s="57" t="s">
        <v>39</v>
      </c>
      <c r="B65" s="35">
        <f>NMM!B$51</f>
        <v>20747.392463326327</v>
      </c>
      <c r="C65" s="35">
        <f>NMM!C$51</f>
        <v>19946.808803569602</v>
      </c>
      <c r="D65" s="35">
        <f>NMM!D$51</f>
        <v>19732.78918781591</v>
      </c>
      <c r="E65" s="35">
        <f>NMM!E$51</f>
        <v>19567.921949759071</v>
      </c>
      <c r="F65" s="35">
        <f>NMM!F$51</f>
        <v>20347.004583990954</v>
      </c>
      <c r="G65" s="35">
        <f>NMM!G$51</f>
        <v>19720.120551263477</v>
      </c>
      <c r="H65" s="35">
        <f>NMM!H$51</f>
        <v>20807.905278988335</v>
      </c>
      <c r="I65" s="35">
        <f>NMM!I$51</f>
        <v>21293.908282824552</v>
      </c>
      <c r="J65" s="35">
        <f>NMM!J$51</f>
        <v>18680.997811423222</v>
      </c>
      <c r="K65" s="35">
        <f>NMM!K$51</f>
        <v>14786.403360865177</v>
      </c>
      <c r="L65" s="35">
        <f>NMM!L$51</f>
        <v>14035.921261368459</v>
      </c>
      <c r="M65" s="35">
        <f>NMM!M$51</f>
        <v>14158.58267117156</v>
      </c>
      <c r="N65" s="35">
        <f>NMM!N$51</f>
        <v>12357.298723140624</v>
      </c>
      <c r="O65" s="35">
        <f>NMM!O$51</f>
        <v>11735.630770497552</v>
      </c>
      <c r="P65" s="35">
        <f>NMM!P$51</f>
        <v>11336.977278782726</v>
      </c>
      <c r="Q65" s="35">
        <f>NMM!Q$51</f>
        <v>11568.26208634819</v>
      </c>
    </row>
    <row r="66" spans="1:17" x14ac:dyDescent="0.25">
      <c r="A66" s="57" t="s">
        <v>38</v>
      </c>
      <c r="B66" s="35">
        <f>NMM!B$52</f>
        <v>13067.010421232464</v>
      </c>
      <c r="C66" s="35">
        <f>NMM!C$52</f>
        <v>14046.280092663017</v>
      </c>
      <c r="D66" s="35">
        <f>NMM!D$52</f>
        <v>13450.080488960168</v>
      </c>
      <c r="E66" s="35">
        <f>NMM!E$52</f>
        <v>15038.770632023441</v>
      </c>
      <c r="F66" s="35">
        <f>NMM!F$52</f>
        <v>14798.828634246633</v>
      </c>
      <c r="G66" s="35">
        <f>NMM!G$52</f>
        <v>16296.543469175736</v>
      </c>
      <c r="H66" s="35">
        <f>NMM!H$52</f>
        <v>13918.50157463574</v>
      </c>
      <c r="I66" s="35">
        <f>NMM!I$52</f>
        <v>14277.781768086594</v>
      </c>
      <c r="J66" s="35">
        <f>NMM!J$52</f>
        <v>16181.661208164347</v>
      </c>
      <c r="K66" s="35">
        <f>NMM!K$52</f>
        <v>12975.771534410178</v>
      </c>
      <c r="L66" s="35">
        <f>NMM!L$52</f>
        <v>14278.563626101943</v>
      </c>
      <c r="M66" s="35">
        <f>NMM!M$52</f>
        <v>14301.96832002295</v>
      </c>
      <c r="N66" s="35">
        <f>NMM!N$52</f>
        <v>14288.968496575271</v>
      </c>
      <c r="O66" s="35">
        <f>NMM!O$52</f>
        <v>14183.530916568992</v>
      </c>
      <c r="P66" s="35">
        <f>NMM!P$52</f>
        <v>14191.000578625615</v>
      </c>
      <c r="Q66" s="35">
        <f>NMM!Q$52</f>
        <v>13765.194899411204</v>
      </c>
    </row>
    <row r="67" spans="1:17" x14ac:dyDescent="0.25">
      <c r="A67" s="57" t="s">
        <v>58</v>
      </c>
      <c r="B67" s="35">
        <f>NMM!B$53</f>
        <v>10783.61768904362</v>
      </c>
      <c r="C67" s="35">
        <f>NMM!C$53</f>
        <v>10827.826903125069</v>
      </c>
      <c r="D67" s="35">
        <f>NMM!D$53</f>
        <v>10563.875762223326</v>
      </c>
      <c r="E67" s="35">
        <f>NMM!E$53</f>
        <v>10495.322266104637</v>
      </c>
      <c r="F67" s="35">
        <f>NMM!F$53</f>
        <v>10533.359948920986</v>
      </c>
      <c r="G67" s="35">
        <f>NMM!G$53</f>
        <v>10438.027301962511</v>
      </c>
      <c r="H67" s="35">
        <f>NMM!H$53</f>
        <v>10451.936699172271</v>
      </c>
      <c r="I67" s="35">
        <f>NMM!I$53</f>
        <v>10816.28812188602</v>
      </c>
      <c r="J67" s="35">
        <f>NMM!J$53</f>
        <v>10325.847387836622</v>
      </c>
      <c r="K67" s="35">
        <f>NMM!K$53</f>
        <v>8820.2716507480582</v>
      </c>
      <c r="L67" s="35">
        <f>NMM!L$53</f>
        <v>9183.9501351027993</v>
      </c>
      <c r="M67" s="35">
        <f>NMM!M$53</f>
        <v>9363.1713850536198</v>
      </c>
      <c r="N67" s="35">
        <f>NMM!N$53</f>
        <v>9036.6904456797092</v>
      </c>
      <c r="O67" s="35">
        <f>NMM!O$53</f>
        <v>8409.4264733619639</v>
      </c>
      <c r="P67" s="35">
        <f>NMM!P$53</f>
        <v>8339.8513206173775</v>
      </c>
      <c r="Q67" s="35">
        <f>NMM!Q$53</f>
        <v>8510.5672843358916</v>
      </c>
    </row>
    <row r="68" spans="1:17" x14ac:dyDescent="0.25">
      <c r="A68" s="58" t="s">
        <v>9</v>
      </c>
      <c r="B68" s="37">
        <f>PPA!B$51</f>
        <v>35196.291940055249</v>
      </c>
      <c r="C68" s="37">
        <f>PPA!C$51</f>
        <v>34488.527479999997</v>
      </c>
      <c r="D68" s="37">
        <f>PPA!D$51</f>
        <v>34874.289740000007</v>
      </c>
      <c r="E68" s="37">
        <f>PPA!E$51</f>
        <v>36003.128069999999</v>
      </c>
      <c r="F68" s="37">
        <f>PPA!F$51</f>
        <v>36016.474399999999</v>
      </c>
      <c r="G68" s="37">
        <f>PPA!G$51</f>
        <v>36796.705494734953</v>
      </c>
      <c r="H68" s="37">
        <f>PPA!H$51</f>
        <v>37530.602549999996</v>
      </c>
      <c r="I68" s="37">
        <f>PPA!I$51</f>
        <v>38499.208329999994</v>
      </c>
      <c r="J68" s="37">
        <f>PPA!J$51</f>
        <v>35709.598980000002</v>
      </c>
      <c r="K68" s="37">
        <f>PPA!K$51</f>
        <v>33029.635690000003</v>
      </c>
      <c r="L68" s="37">
        <f>PPA!L$51</f>
        <v>34621.251592475906</v>
      </c>
      <c r="M68" s="37">
        <f>PPA!M$51</f>
        <v>33360.008543531003</v>
      </c>
      <c r="N68" s="37">
        <f>PPA!N$51</f>
        <v>33246.978264558791</v>
      </c>
      <c r="O68" s="37">
        <f>PPA!O$51</f>
        <v>33979.032175804961</v>
      </c>
      <c r="P68" s="37">
        <f>PPA!P$51</f>
        <v>33315.535749217772</v>
      </c>
      <c r="Q68" s="37">
        <f>PPA!Q$51</f>
        <v>33383.973301283724</v>
      </c>
    </row>
    <row r="69" spans="1:17" x14ac:dyDescent="0.25">
      <c r="A69" s="57" t="s">
        <v>36</v>
      </c>
      <c r="B69" s="35">
        <f>PPA!B$52</f>
        <v>11634.541961801442</v>
      </c>
      <c r="C69" s="35">
        <f>PPA!C$52</f>
        <v>11145.128774202665</v>
      </c>
      <c r="D69" s="35">
        <f>PPA!D$52</f>
        <v>11284.768798974741</v>
      </c>
      <c r="E69" s="35">
        <f>PPA!E$52</f>
        <v>11594.144626817777</v>
      </c>
      <c r="F69" s="35">
        <f>PPA!F$52</f>
        <v>11371.146452556284</v>
      </c>
      <c r="G69" s="35">
        <f>PPA!G$52</f>
        <v>11378.228040935359</v>
      </c>
      <c r="H69" s="35">
        <f>PPA!H$52</f>
        <v>11835.31659718744</v>
      </c>
      <c r="I69" s="35">
        <f>PPA!I$52</f>
        <v>12421.109411619649</v>
      </c>
      <c r="J69" s="35">
        <f>PPA!J$52</f>
        <v>11705.663050055153</v>
      </c>
      <c r="K69" s="35">
        <f>PPA!K$52</f>
        <v>10574.408632793433</v>
      </c>
      <c r="L69" s="35">
        <f>PPA!L$52</f>
        <v>11237.204854966098</v>
      </c>
      <c r="M69" s="35">
        <f>PPA!M$52</f>
        <v>11037.648080751062</v>
      </c>
      <c r="N69" s="35">
        <f>PPA!N$52</f>
        <v>11431.03958603958</v>
      </c>
      <c r="O69" s="35">
        <f>PPA!O$52</f>
        <v>11980.10401658859</v>
      </c>
      <c r="P69" s="35">
        <f>PPA!P$52</f>
        <v>10954.796865059319</v>
      </c>
      <c r="Q69" s="35">
        <f>PPA!Q$52</f>
        <v>10902.750466038966</v>
      </c>
    </row>
    <row r="70" spans="1:17" x14ac:dyDescent="0.25">
      <c r="A70" s="57" t="s">
        <v>57</v>
      </c>
      <c r="B70" s="35">
        <f>PPA!B$53</f>
        <v>21854.191770090332</v>
      </c>
      <c r="C70" s="35">
        <f>PPA!C$53</f>
        <v>21655.462400669807</v>
      </c>
      <c r="D70" s="35">
        <f>PPA!D$53</f>
        <v>21936.150923736743</v>
      </c>
      <c r="E70" s="35">
        <f>PPA!E$53</f>
        <v>22776.287164602647</v>
      </c>
      <c r="F70" s="35">
        <f>PPA!F$53</f>
        <v>23050.532042278712</v>
      </c>
      <c r="G70" s="35">
        <f>PPA!G$53</f>
        <v>23753.36877026931</v>
      </c>
      <c r="H70" s="35">
        <f>PPA!H$53</f>
        <v>24033.619312098359</v>
      </c>
      <c r="I70" s="35">
        <f>PPA!I$53</f>
        <v>24431.727163971962</v>
      </c>
      <c r="J70" s="35">
        <f>PPA!J$53</f>
        <v>22563.234329690713</v>
      </c>
      <c r="K70" s="35">
        <f>PPA!K$53</f>
        <v>21102.210670167537</v>
      </c>
      <c r="L70" s="35">
        <f>PPA!L$53</f>
        <v>22058.8184762649</v>
      </c>
      <c r="M70" s="35">
        <f>PPA!M$53</f>
        <v>21114.331377443788</v>
      </c>
      <c r="N70" s="35">
        <f>PPA!N$53</f>
        <v>20658.279637608543</v>
      </c>
      <c r="O70" s="35">
        <f>PPA!O$53</f>
        <v>20645.161308543884</v>
      </c>
      <c r="P70" s="35">
        <f>PPA!P$53</f>
        <v>21167.006700521884</v>
      </c>
      <c r="Q70" s="35">
        <f>PPA!Q$53</f>
        <v>21263.420626388819</v>
      </c>
    </row>
    <row r="71" spans="1:17" x14ac:dyDescent="0.25">
      <c r="A71" s="57" t="s">
        <v>56</v>
      </c>
      <c r="B71" s="35">
        <f>PPA!B$54</f>
        <v>1707.5582081634759</v>
      </c>
      <c r="C71" s="35">
        <f>PPA!C$54</f>
        <v>1687.9363051275222</v>
      </c>
      <c r="D71" s="35">
        <f>PPA!D$54</f>
        <v>1653.3700172885206</v>
      </c>
      <c r="E71" s="35">
        <f>PPA!E$54</f>
        <v>1632.6962785795788</v>
      </c>
      <c r="F71" s="35">
        <f>PPA!F$54</f>
        <v>1594.7959051650002</v>
      </c>
      <c r="G71" s="35">
        <f>PPA!G$54</f>
        <v>1665.1086835302867</v>
      </c>
      <c r="H71" s="35">
        <f>PPA!H$54</f>
        <v>1661.6666407141993</v>
      </c>
      <c r="I71" s="35">
        <f>PPA!I$54</f>
        <v>1646.3717544083854</v>
      </c>
      <c r="J71" s="35">
        <f>PPA!J$54</f>
        <v>1440.7016002541334</v>
      </c>
      <c r="K71" s="35">
        <f>PPA!K$54</f>
        <v>1353.0163870390334</v>
      </c>
      <c r="L71" s="35">
        <f>PPA!L$54</f>
        <v>1325.2282612449055</v>
      </c>
      <c r="M71" s="35">
        <f>PPA!M$54</f>
        <v>1208.0290853361541</v>
      </c>
      <c r="N71" s="35">
        <f>PPA!N$54</f>
        <v>1157.6590409106707</v>
      </c>
      <c r="O71" s="35">
        <f>PPA!O$54</f>
        <v>1353.7668506724858</v>
      </c>
      <c r="P71" s="35">
        <f>PPA!P$54</f>
        <v>1193.7321836365663</v>
      </c>
      <c r="Q71" s="35">
        <f>PPA!Q$54</f>
        <v>1217.8022088559364</v>
      </c>
    </row>
    <row r="72" spans="1:17" x14ac:dyDescent="0.25">
      <c r="A72" s="56" t="s">
        <v>55</v>
      </c>
      <c r="B72" s="36">
        <f>FBT!B$12</f>
        <v>30881.244003458309</v>
      </c>
      <c r="C72" s="36">
        <f>FBT!C$12</f>
        <v>31624.336039357695</v>
      </c>
      <c r="D72" s="36">
        <f>FBT!D$12</f>
        <v>32609.477018999412</v>
      </c>
      <c r="E72" s="36">
        <f>FBT!E$12</f>
        <v>32826.53105788715</v>
      </c>
      <c r="F72" s="36">
        <f>FBT!F$12</f>
        <v>32622.372027158581</v>
      </c>
      <c r="G72" s="36">
        <f>FBT!G$12</f>
        <v>30985.333864259243</v>
      </c>
      <c r="H72" s="36">
        <f>FBT!H$12</f>
        <v>29634.132122796349</v>
      </c>
      <c r="I72" s="36">
        <f>FBT!I$12</f>
        <v>29799.590112797163</v>
      </c>
      <c r="J72" s="36">
        <f>FBT!J$12</f>
        <v>29089.894597424194</v>
      </c>
      <c r="K72" s="36">
        <f>FBT!K$12</f>
        <v>27579.419036023424</v>
      </c>
      <c r="L72" s="36">
        <f>FBT!L$12</f>
        <v>28509.54689232941</v>
      </c>
      <c r="M72" s="36">
        <f>FBT!M$12</f>
        <v>27816.47543689809</v>
      </c>
      <c r="N72" s="36">
        <f>FBT!N$12</f>
        <v>28222.345222736069</v>
      </c>
      <c r="O72" s="36">
        <f>FBT!O$12</f>
        <v>28372.877286465922</v>
      </c>
      <c r="P72" s="36">
        <f>FBT!P$12</f>
        <v>28664.479944022158</v>
      </c>
      <c r="Q72" s="36">
        <f>FBT!Q$12</f>
        <v>29178.431399649711</v>
      </c>
    </row>
    <row r="73" spans="1:17" x14ac:dyDescent="0.25">
      <c r="A73" s="21" t="s">
        <v>54</v>
      </c>
      <c r="B73" s="35">
        <f>TRE!B$12</f>
        <v>9470.2394475854526</v>
      </c>
      <c r="C73" s="35">
        <f>TRE!C$12</f>
        <v>9736.3312000000024</v>
      </c>
      <c r="D73" s="35">
        <f>TRE!D$12</f>
        <v>9423.6248099999993</v>
      </c>
      <c r="E73" s="35">
        <f>TRE!E$12</f>
        <v>9946.8279900000016</v>
      </c>
      <c r="F73" s="35">
        <f>TRE!F$12</f>
        <v>10038.173429999999</v>
      </c>
      <c r="G73" s="35">
        <f>TRE!G$12</f>
        <v>9646.3159935086878</v>
      </c>
      <c r="H73" s="35">
        <f>TRE!H$12</f>
        <v>9428.4863399999995</v>
      </c>
      <c r="I73" s="35">
        <f>TRE!I$12</f>
        <v>9387.7464899999995</v>
      </c>
      <c r="J73" s="35">
        <f>TRE!J$12</f>
        <v>8550.4515800000008</v>
      </c>
      <c r="K73" s="35">
        <f>TRE!K$12</f>
        <v>7393.456549999999</v>
      </c>
      <c r="L73" s="35">
        <f>TRE!L$12</f>
        <v>8086.0029054344895</v>
      </c>
      <c r="M73" s="35">
        <f>TRE!M$12</f>
        <v>7944.911978326295</v>
      </c>
      <c r="N73" s="35">
        <f>TRE!N$12</f>
        <v>8131.0987321063058</v>
      </c>
      <c r="O73" s="35">
        <f>TRE!O$12</f>
        <v>8403.5125188938473</v>
      </c>
      <c r="P73" s="35">
        <f>TRE!P$12</f>
        <v>7965.5955855917891</v>
      </c>
      <c r="Q73" s="35">
        <f>TRE!Q$12</f>
        <v>8080.5889727781041</v>
      </c>
    </row>
    <row r="74" spans="1:17" x14ac:dyDescent="0.25">
      <c r="A74" s="21" t="s">
        <v>53</v>
      </c>
      <c r="B74" s="35">
        <f>MAE!B$12</f>
        <v>19600.262937967491</v>
      </c>
      <c r="C74" s="35">
        <f>MAE!C$12</f>
        <v>20079.504070000003</v>
      </c>
      <c r="D74" s="35">
        <f>MAE!D$12</f>
        <v>19751.348709999998</v>
      </c>
      <c r="E74" s="35">
        <f>MAE!E$12</f>
        <v>21345.696519999998</v>
      </c>
      <c r="F74" s="35">
        <f>MAE!F$12</f>
        <v>21493.936819999999</v>
      </c>
      <c r="G74" s="35">
        <f>MAE!G$12</f>
        <v>21304.679727577524</v>
      </c>
      <c r="H74" s="35">
        <f>MAE!H$12</f>
        <v>21376.506039999997</v>
      </c>
      <c r="I74" s="35">
        <f>MAE!I$12</f>
        <v>21316.572969999997</v>
      </c>
      <c r="J74" s="35">
        <f>MAE!J$12</f>
        <v>21982.763400000011</v>
      </c>
      <c r="K74" s="35">
        <f>MAE!K$12</f>
        <v>19012.370279999999</v>
      </c>
      <c r="L74" s="35">
        <f>MAE!L$12</f>
        <v>20445.398339783053</v>
      </c>
      <c r="M74" s="35">
        <f>MAE!M$12</f>
        <v>20083.089512785682</v>
      </c>
      <c r="N74" s="35">
        <f>MAE!N$12</f>
        <v>19446.168115591998</v>
      </c>
      <c r="O74" s="35">
        <f>MAE!O$12</f>
        <v>19445.424958923486</v>
      </c>
      <c r="P74" s="35">
        <f>MAE!P$12</f>
        <v>18771.264904382842</v>
      </c>
      <c r="Q74" s="35">
        <f>MAE!Q$12</f>
        <v>18452.294907975327</v>
      </c>
    </row>
    <row r="75" spans="1:17" x14ac:dyDescent="0.25">
      <c r="A75" s="21" t="s">
        <v>52</v>
      </c>
      <c r="B75" s="35">
        <f>TEL!B$12</f>
        <v>10846.284445059815</v>
      </c>
      <c r="C75" s="35">
        <f>TEL!C$12</f>
        <v>10745.431189999999</v>
      </c>
      <c r="D75" s="35">
        <f>TEL!D$12</f>
        <v>10659.300530000002</v>
      </c>
      <c r="E75" s="35">
        <f>TEL!E$12</f>
        <v>10555.71214</v>
      </c>
      <c r="F75" s="35">
        <f>TEL!F$12</f>
        <v>9855.3425000000007</v>
      </c>
      <c r="G75" s="35">
        <f>TEL!G$12</f>
        <v>8121.4267473880855</v>
      </c>
      <c r="H75" s="35">
        <f>TEL!H$12</f>
        <v>7592.9877399999996</v>
      </c>
      <c r="I75" s="35">
        <f>TEL!I$12</f>
        <v>7036.5364600000012</v>
      </c>
      <c r="J75" s="35">
        <f>TEL!J$12</f>
        <v>6211.3426400000017</v>
      </c>
      <c r="K75" s="35">
        <f>TEL!K$12</f>
        <v>5228.9950899999985</v>
      </c>
      <c r="L75" s="35">
        <f>TEL!L$12</f>
        <v>5229.6954803001481</v>
      </c>
      <c r="M75" s="35">
        <f>TEL!M$12</f>
        <v>4912.0719504397703</v>
      </c>
      <c r="N75" s="35">
        <f>TEL!N$12</f>
        <v>4750.745949862936</v>
      </c>
      <c r="O75" s="35">
        <f>TEL!O$12</f>
        <v>4557.0566764619753</v>
      </c>
      <c r="P75" s="35">
        <f>TEL!P$12</f>
        <v>4422.4203036731651</v>
      </c>
      <c r="Q75" s="35">
        <f>TEL!Q$12</f>
        <v>4469.2063855425031</v>
      </c>
    </row>
    <row r="76" spans="1:17" x14ac:dyDescent="0.25">
      <c r="A76" s="21" t="s">
        <v>51</v>
      </c>
      <c r="B76" s="35">
        <f>WWP!B$12</f>
        <v>6468.386917860169</v>
      </c>
      <c r="C76" s="35">
        <f>WWP!C$12</f>
        <v>6173.1098099999999</v>
      </c>
      <c r="D76" s="35">
        <f>WWP!D$12</f>
        <v>6282.1090599999998</v>
      </c>
      <c r="E76" s="35">
        <f>WWP!E$12</f>
        <v>6728.679970000002</v>
      </c>
      <c r="F76" s="35">
        <f>WWP!F$12</f>
        <v>7384.009790000001</v>
      </c>
      <c r="G76" s="35">
        <f>WWP!G$12</f>
        <v>6971.0624824161414</v>
      </c>
      <c r="H76" s="35">
        <f>WWP!H$12</f>
        <v>6619.6893599999985</v>
      </c>
      <c r="I76" s="35">
        <f>WWP!I$12</f>
        <v>7193.3182000000006</v>
      </c>
      <c r="J76" s="35">
        <f>WWP!J$12</f>
        <v>6920.7062100000003</v>
      </c>
      <c r="K76" s="35">
        <f>WWP!K$12</f>
        <v>6712.1456200000011</v>
      </c>
      <c r="L76" s="35">
        <f>WWP!L$12</f>
        <v>7312.8363804058199</v>
      </c>
      <c r="M76" s="35">
        <f>WWP!M$12</f>
        <v>7416.2654898884648</v>
      </c>
      <c r="N76" s="35">
        <f>WWP!N$12</f>
        <v>7223.4902122931062</v>
      </c>
      <c r="O76" s="35">
        <f>WWP!O$12</f>
        <v>7494.9567338221459</v>
      </c>
      <c r="P76" s="35">
        <f>WWP!P$12</f>
        <v>7726.401837203066</v>
      </c>
      <c r="Q76" s="35">
        <f>WWP!Q$12</f>
        <v>7925.7006324651275</v>
      </c>
    </row>
    <row r="77" spans="1:17" x14ac:dyDescent="0.25">
      <c r="A77" s="47" t="s">
        <v>50</v>
      </c>
      <c r="B77" s="34">
        <f>OIS!B$12</f>
        <v>37984.294495165457</v>
      </c>
      <c r="C77" s="34">
        <f>OIS!C$12</f>
        <v>38438.008134001182</v>
      </c>
      <c r="D77" s="34">
        <f>OIS!D$12</f>
        <v>37882.827309459637</v>
      </c>
      <c r="E77" s="34">
        <f>OIS!E$12</f>
        <v>35124.77443407636</v>
      </c>
      <c r="F77" s="34">
        <f>OIS!F$12</f>
        <v>35145.863594297072</v>
      </c>
      <c r="G77" s="34">
        <f>OIS!G$12</f>
        <v>35522.882728629629</v>
      </c>
      <c r="H77" s="34">
        <f>OIS!H$12</f>
        <v>33874.183963046889</v>
      </c>
      <c r="I77" s="34">
        <f>OIS!I$12</f>
        <v>33783.517327721849</v>
      </c>
      <c r="J77" s="34">
        <f>OIS!J$12</f>
        <v>32921.362915151614</v>
      </c>
      <c r="K77" s="34">
        <f>OIS!K$12</f>
        <v>29053.511617953151</v>
      </c>
      <c r="L77" s="34">
        <f>OIS!L$12</f>
        <v>31334.304288769155</v>
      </c>
      <c r="M77" s="34">
        <f>OIS!M$12</f>
        <v>28555.198836515454</v>
      </c>
      <c r="N77" s="34">
        <f>OIS!N$12</f>
        <v>28271.955792040346</v>
      </c>
      <c r="O77" s="34">
        <f>OIS!O$12</f>
        <v>27738.190528227948</v>
      </c>
      <c r="P77" s="34">
        <f>OIS!P$12</f>
        <v>27421.038986369724</v>
      </c>
      <c r="Q77" s="34">
        <f>OIS!Q$12</f>
        <v>27760.338704799702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71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70</v>
      </c>
      <c r="B80" s="38">
        <v>110770.40368198096</v>
      </c>
      <c r="C80" s="38">
        <v>109381.42110999997</v>
      </c>
      <c r="D80" s="38">
        <v>109875.46447000004</v>
      </c>
      <c r="E80" s="38">
        <v>109793.39030999997</v>
      </c>
      <c r="F80" s="38">
        <v>112170.82741999994</v>
      </c>
      <c r="G80" s="38">
        <v>113986.75268162493</v>
      </c>
      <c r="H80" s="38">
        <v>113589.72022000002</v>
      </c>
      <c r="I80" s="38">
        <v>112562.62895000004</v>
      </c>
      <c r="J80" s="38">
        <v>108991.16488999997</v>
      </c>
      <c r="K80" s="38">
        <v>100163.81932000001</v>
      </c>
      <c r="L80" s="38">
        <v>105352.90355308454</v>
      </c>
      <c r="M80" s="38">
        <v>102803.32751263498</v>
      </c>
      <c r="N80" s="38">
        <v>98209.292815336798</v>
      </c>
      <c r="O80" s="38">
        <v>95862.969613538196</v>
      </c>
      <c r="P80" s="38">
        <v>98134.341694389514</v>
      </c>
      <c r="Q80" s="38">
        <v>95762.975414544999</v>
      </c>
    </row>
    <row r="81" spans="1:17" x14ac:dyDescent="0.25">
      <c r="A81" s="55" t="s">
        <v>34</v>
      </c>
      <c r="B81" s="54">
        <v>729.67491147239866</v>
      </c>
      <c r="C81" s="54">
        <v>923.47463000000289</v>
      </c>
      <c r="D81" s="54">
        <v>1194.6201100000112</v>
      </c>
      <c r="E81" s="54">
        <v>1160.1612200000004</v>
      </c>
      <c r="F81" s="54">
        <v>1345.1984799999902</v>
      </c>
      <c r="G81" s="54">
        <v>1289.9985211463948</v>
      </c>
      <c r="H81" s="54">
        <v>1436.5198400000104</v>
      </c>
      <c r="I81" s="54">
        <v>1507.3288300000122</v>
      </c>
      <c r="J81" s="54">
        <v>1571.1081799999824</v>
      </c>
      <c r="K81" s="54">
        <v>1192.6896599999875</v>
      </c>
      <c r="L81" s="54">
        <v>1475.7927041966864</v>
      </c>
      <c r="M81" s="54">
        <v>1663.8851877104819</v>
      </c>
      <c r="N81" s="54">
        <v>1672.9004615045562</v>
      </c>
      <c r="O81" s="54">
        <v>1757.0038984461005</v>
      </c>
      <c r="P81" s="54">
        <v>1831.4231921548308</v>
      </c>
      <c r="Q81" s="54">
        <v>1724.9566843463933</v>
      </c>
    </row>
    <row r="82" spans="1:17" x14ac:dyDescent="0.25">
      <c r="A82" s="52" t="s">
        <v>33</v>
      </c>
      <c r="B82" s="51">
        <v>94475.625400538818</v>
      </c>
      <c r="C82" s="51">
        <v>93664.119979999974</v>
      </c>
      <c r="D82" s="51">
        <v>95344.833180000001</v>
      </c>
      <c r="E82" s="51">
        <v>94858.526699999973</v>
      </c>
      <c r="F82" s="51">
        <v>96435.93147999997</v>
      </c>
      <c r="G82" s="51">
        <v>97992.414092941704</v>
      </c>
      <c r="H82" s="51">
        <v>98703.284660000005</v>
      </c>
      <c r="I82" s="51">
        <v>96543.979140000025</v>
      </c>
      <c r="J82" s="51">
        <v>93480.767609999995</v>
      </c>
      <c r="K82" s="51">
        <v>86947.506690000024</v>
      </c>
      <c r="L82" s="51">
        <v>90476.653668154337</v>
      </c>
      <c r="M82" s="51">
        <v>87261.825894845024</v>
      </c>
      <c r="N82" s="51">
        <v>83591.463010614505</v>
      </c>
      <c r="O82" s="51">
        <v>81087.53533661754</v>
      </c>
      <c r="P82" s="51">
        <v>82873.577159999229</v>
      </c>
      <c r="Q82" s="51">
        <v>80826.947373409668</v>
      </c>
    </row>
    <row r="83" spans="1:17" x14ac:dyDescent="0.25">
      <c r="A83" s="53" t="s">
        <v>32</v>
      </c>
      <c r="B83" s="51">
        <v>2719.8332824077806</v>
      </c>
      <c r="C83" s="51">
        <v>3522.5702600000004</v>
      </c>
      <c r="D83" s="51">
        <v>3691.2034999999996</v>
      </c>
      <c r="E83" s="51">
        <v>2979.6508200000003</v>
      </c>
      <c r="F83" s="51">
        <v>2691.2159299999998</v>
      </c>
      <c r="G83" s="51">
        <v>2868.8568948534885</v>
      </c>
      <c r="H83" s="51">
        <v>2972.7454900000002</v>
      </c>
      <c r="I83" s="51">
        <v>3063.1074699999999</v>
      </c>
      <c r="J83" s="51">
        <v>2775.5839999999998</v>
      </c>
      <c r="K83" s="51">
        <v>2076.6186699999998</v>
      </c>
      <c r="L83" s="51">
        <v>1844.5124776005907</v>
      </c>
      <c r="M83" s="51">
        <v>1857.4331583717544</v>
      </c>
      <c r="N83" s="51">
        <v>1698.7581965493794</v>
      </c>
      <c r="O83" s="51">
        <v>1753.365953435132</v>
      </c>
      <c r="P83" s="51">
        <v>1823.8639336711553</v>
      </c>
      <c r="Q83" s="51">
        <v>1851.6532361386589</v>
      </c>
    </row>
    <row r="84" spans="1:17" x14ac:dyDescent="0.25">
      <c r="A84" s="53" t="s">
        <v>31</v>
      </c>
      <c r="B84" s="51">
        <v>3887.1641099967674</v>
      </c>
      <c r="C84" s="51">
        <v>4516.5461000000005</v>
      </c>
      <c r="D84" s="51">
        <v>5228.7781799999993</v>
      </c>
      <c r="E84" s="51">
        <v>5074.6423200000008</v>
      </c>
      <c r="F84" s="51">
        <v>5858.2582500000008</v>
      </c>
      <c r="G84" s="51">
        <v>6617.4118565970239</v>
      </c>
      <c r="H84" s="51">
        <v>7420.1353399999998</v>
      </c>
      <c r="I84" s="51">
        <v>7445.0050999999985</v>
      </c>
      <c r="J84" s="51">
        <v>8378.9048000000003</v>
      </c>
      <c r="K84" s="51">
        <v>8356.9104000000007</v>
      </c>
      <c r="L84" s="51">
        <v>8039.6851430969691</v>
      </c>
      <c r="M84" s="51">
        <v>8718.0849228167044</v>
      </c>
      <c r="N84" s="51">
        <v>7823.7577296467734</v>
      </c>
      <c r="O84" s="51">
        <v>10932.611526427183</v>
      </c>
      <c r="P84" s="51">
        <v>12735.479638643921</v>
      </c>
      <c r="Q84" s="51">
        <v>13906.387739822218</v>
      </c>
    </row>
    <row r="85" spans="1:17" x14ac:dyDescent="0.25">
      <c r="A85" s="53" t="s">
        <v>69</v>
      </c>
      <c r="B85" s="51">
        <v>4699.0316447589048</v>
      </c>
      <c r="C85" s="51">
        <v>3626.0728599999889</v>
      </c>
      <c r="D85" s="51">
        <v>3397.4957899999972</v>
      </c>
      <c r="E85" s="51">
        <v>3295.7841599999915</v>
      </c>
      <c r="F85" s="51">
        <v>3411.5609699999941</v>
      </c>
      <c r="G85" s="51">
        <v>3591.5315936234429</v>
      </c>
      <c r="H85" s="51">
        <v>3383.7425400000034</v>
      </c>
      <c r="I85" s="51">
        <v>3610.8245400000119</v>
      </c>
      <c r="J85" s="51">
        <v>3105.5163599999969</v>
      </c>
      <c r="K85" s="51">
        <v>2713.2973100000081</v>
      </c>
      <c r="L85" s="51">
        <v>3442.3864637047182</v>
      </c>
      <c r="M85" s="51">
        <v>2772.4042560468615</v>
      </c>
      <c r="N85" s="51">
        <v>2462.0945520659798</v>
      </c>
      <c r="O85" s="51">
        <v>2046.2644781170236</v>
      </c>
      <c r="P85" s="51">
        <v>1665.7847508027655</v>
      </c>
      <c r="Q85" s="51">
        <v>1569.2139028597014</v>
      </c>
    </row>
    <row r="86" spans="1:17" x14ac:dyDescent="0.25">
      <c r="A86" s="53" t="s">
        <v>30</v>
      </c>
      <c r="B86" s="51">
        <v>3052.4979539161795</v>
      </c>
      <c r="C86" s="51">
        <v>3202.4697899999992</v>
      </c>
      <c r="D86" s="51">
        <v>3385.74737</v>
      </c>
      <c r="E86" s="51">
        <v>2263.6799299999993</v>
      </c>
      <c r="F86" s="51">
        <v>1987.2349299999998</v>
      </c>
      <c r="G86" s="51">
        <v>2102.0953047120083</v>
      </c>
      <c r="H86" s="51">
        <v>2210.4888700000001</v>
      </c>
      <c r="I86" s="51">
        <v>2092.1872400000002</v>
      </c>
      <c r="J86" s="51">
        <v>2202.6127100000003</v>
      </c>
      <c r="K86" s="51">
        <v>2066.3185899999994</v>
      </c>
      <c r="L86" s="51">
        <v>1995.8202059513867</v>
      </c>
      <c r="M86" s="51">
        <v>1996.6995940809572</v>
      </c>
      <c r="N86" s="51">
        <v>2137.5733478277189</v>
      </c>
      <c r="O86" s="51">
        <v>1620.5463737444252</v>
      </c>
      <c r="P86" s="51">
        <v>1580.1065005532962</v>
      </c>
      <c r="Q86" s="51">
        <v>1644.7303490600741</v>
      </c>
    </row>
    <row r="87" spans="1:17" x14ac:dyDescent="0.25">
      <c r="A87" s="53" t="s">
        <v>29</v>
      </c>
      <c r="B87" s="51">
        <f t="shared" ref="B87:Q87" si="5">IF(ABS(B82-B83-B84-B85-B86-B88)&lt;0.0000001,0,B82-B83-B84-B85-B86-B88)</f>
        <v>33757.419124470995</v>
      </c>
      <c r="C87" s="51">
        <f t="shared" si="5"/>
        <v>34904.631369999981</v>
      </c>
      <c r="D87" s="51">
        <f t="shared" si="5"/>
        <v>35372.594670000006</v>
      </c>
      <c r="E87" s="51">
        <f t="shared" si="5"/>
        <v>34565.120899999994</v>
      </c>
      <c r="F87" s="51">
        <f t="shared" si="5"/>
        <v>36524.68119999997</v>
      </c>
      <c r="G87" s="51">
        <f t="shared" si="5"/>
        <v>37191.926742129901</v>
      </c>
      <c r="H87" s="51">
        <f t="shared" si="5"/>
        <v>38839.040920000007</v>
      </c>
      <c r="I87" s="51">
        <f t="shared" si="5"/>
        <v>36169.703010000012</v>
      </c>
      <c r="J87" s="51">
        <f t="shared" si="5"/>
        <v>35890.147979999987</v>
      </c>
      <c r="K87" s="51">
        <f t="shared" si="5"/>
        <v>33174.671560000017</v>
      </c>
      <c r="L87" s="51">
        <f t="shared" si="5"/>
        <v>33832.280823480149</v>
      </c>
      <c r="M87" s="51">
        <f t="shared" si="5"/>
        <v>34156.82373749846</v>
      </c>
      <c r="N87" s="51">
        <f t="shared" si="5"/>
        <v>30355.865254764685</v>
      </c>
      <c r="O87" s="51">
        <f t="shared" si="5"/>
        <v>28336.357859285439</v>
      </c>
      <c r="P87" s="51">
        <f t="shared" si="5"/>
        <v>27533.558644291152</v>
      </c>
      <c r="Q87" s="51">
        <f t="shared" si="5"/>
        <v>26251.183084663389</v>
      </c>
    </row>
    <row r="88" spans="1:17" x14ac:dyDescent="0.25">
      <c r="A88" s="53" t="s">
        <v>68</v>
      </c>
      <c r="B88" s="51">
        <v>46359.679284988204</v>
      </c>
      <c r="C88" s="51">
        <v>43891.829600000005</v>
      </c>
      <c r="D88" s="51">
        <v>44269.01367</v>
      </c>
      <c r="E88" s="51">
        <v>46679.64856999999</v>
      </c>
      <c r="F88" s="51">
        <v>45962.980199999998</v>
      </c>
      <c r="G88" s="51">
        <v>45620.591701025827</v>
      </c>
      <c r="H88" s="51">
        <v>43877.131499999996</v>
      </c>
      <c r="I88" s="51">
        <v>44163.15178</v>
      </c>
      <c r="J88" s="51">
        <v>41128.001760000006</v>
      </c>
      <c r="K88" s="51">
        <v>38559.690159999998</v>
      </c>
      <c r="L88" s="51">
        <v>41321.968554320512</v>
      </c>
      <c r="M88" s="51">
        <v>37760.380226030276</v>
      </c>
      <c r="N88" s="51">
        <v>39113.413929759969</v>
      </c>
      <c r="O88" s="51">
        <v>36398.389145608344</v>
      </c>
      <c r="P88" s="51">
        <v>37534.783692036945</v>
      </c>
      <c r="Q88" s="51">
        <v>35603.779060865621</v>
      </c>
    </row>
    <row r="89" spans="1:17" x14ac:dyDescent="0.25">
      <c r="A89" s="52" t="s">
        <v>28</v>
      </c>
      <c r="B89" s="51">
        <v>15565.103369969742</v>
      </c>
      <c r="C89" s="51">
        <v>14793.826499999999</v>
      </c>
      <c r="D89" s="51">
        <v>13336.011180000009</v>
      </c>
      <c r="E89" s="51">
        <v>13774.702390000002</v>
      </c>
      <c r="F89" s="51">
        <v>14389.697459999979</v>
      </c>
      <c r="G89" s="51">
        <v>14704.340067536827</v>
      </c>
      <c r="H89" s="51">
        <v>13449.915720000005</v>
      </c>
      <c r="I89" s="51">
        <v>14511.320980000002</v>
      </c>
      <c r="J89" s="51">
        <v>13939.289099999998</v>
      </c>
      <c r="K89" s="51">
        <v>12023.622969999997</v>
      </c>
      <c r="L89" s="51">
        <v>13400.457180733514</v>
      </c>
      <c r="M89" s="51">
        <v>13877.616430079479</v>
      </c>
      <c r="N89" s="51">
        <v>12944.929343217746</v>
      </c>
      <c r="O89" s="51">
        <v>13018.430378474566</v>
      </c>
      <c r="P89" s="51">
        <v>13429.341342235464</v>
      </c>
      <c r="Q89" s="51">
        <v>13211.071356788942</v>
      </c>
    </row>
    <row r="90" spans="1:17" x14ac:dyDescent="0.25">
      <c r="A90" s="53" t="s">
        <v>67</v>
      </c>
      <c r="B90" s="51">
        <v>15565.103369969742</v>
      </c>
      <c r="C90" s="51">
        <v>14793.826499999999</v>
      </c>
      <c r="D90" s="51">
        <v>13336.011180000009</v>
      </c>
      <c r="E90" s="51">
        <v>13774.702390000002</v>
      </c>
      <c r="F90" s="51">
        <v>14389.697459999979</v>
      </c>
      <c r="G90" s="51">
        <v>14704.340067536827</v>
      </c>
      <c r="H90" s="51">
        <v>13449.915720000005</v>
      </c>
      <c r="I90" s="51">
        <v>14501.322540000003</v>
      </c>
      <c r="J90" s="51">
        <v>13939.289099999998</v>
      </c>
      <c r="K90" s="51">
        <v>12023.622969999997</v>
      </c>
      <c r="L90" s="51">
        <v>13383.76469743579</v>
      </c>
      <c r="M90" s="51">
        <v>13858.795372874132</v>
      </c>
      <c r="N90" s="51">
        <v>12928.663940029808</v>
      </c>
      <c r="O90" s="51">
        <v>12999.609206686953</v>
      </c>
      <c r="P90" s="51">
        <v>13408.537864639209</v>
      </c>
      <c r="Q90" s="51">
        <v>13192.130950614481</v>
      </c>
    </row>
    <row r="91" spans="1:17" x14ac:dyDescent="0.25">
      <c r="A91" s="53" t="s">
        <v>26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9.9984400000000164</v>
      </c>
      <c r="J91" s="51">
        <v>0</v>
      </c>
      <c r="K91" s="51">
        <v>0</v>
      </c>
      <c r="L91" s="51">
        <v>16.692483297724536</v>
      </c>
      <c r="M91" s="51">
        <v>18.821057205345994</v>
      </c>
      <c r="N91" s="51">
        <v>16.265403187937139</v>
      </c>
      <c r="O91" s="51">
        <v>18.821171787612755</v>
      </c>
      <c r="P91" s="51">
        <v>20.803477596254901</v>
      </c>
      <c r="Q91" s="51">
        <v>18.940406174461245</v>
      </c>
    </row>
    <row r="92" spans="1:17" x14ac:dyDescent="0.25">
      <c r="A92" s="52" t="s">
        <v>25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66</v>
      </c>
      <c r="B93" s="38">
        <f t="shared" ref="B93:Q93" si="6">SUM(B94:B95)</f>
        <v>110770.40368198096</v>
      </c>
      <c r="C93" s="38">
        <f t="shared" si="6"/>
        <v>109381.42110999997</v>
      </c>
      <c r="D93" s="38">
        <f t="shared" si="6"/>
        <v>109875.46447000004</v>
      </c>
      <c r="E93" s="38">
        <f t="shared" si="6"/>
        <v>109793.39030999997</v>
      </c>
      <c r="F93" s="38">
        <f t="shared" si="6"/>
        <v>112170.82741999994</v>
      </c>
      <c r="G93" s="38">
        <f t="shared" si="6"/>
        <v>113986.75268162493</v>
      </c>
      <c r="H93" s="38">
        <f t="shared" si="6"/>
        <v>113589.72022000002</v>
      </c>
      <c r="I93" s="38">
        <f t="shared" si="6"/>
        <v>112562.62895000004</v>
      </c>
      <c r="J93" s="38">
        <f t="shared" si="6"/>
        <v>108991.16488999997</v>
      </c>
      <c r="K93" s="38">
        <f t="shared" si="6"/>
        <v>100163.81932000001</v>
      </c>
      <c r="L93" s="38">
        <f t="shared" si="6"/>
        <v>105352.90355308454</v>
      </c>
      <c r="M93" s="38">
        <f t="shared" si="6"/>
        <v>102803.32751263498</v>
      </c>
      <c r="N93" s="38">
        <f t="shared" si="6"/>
        <v>98209.292815336798</v>
      </c>
      <c r="O93" s="38">
        <f t="shared" si="6"/>
        <v>95862.969613538196</v>
      </c>
      <c r="P93" s="38">
        <f t="shared" si="6"/>
        <v>98134.341694389514</v>
      </c>
      <c r="Q93" s="38">
        <f t="shared" si="6"/>
        <v>95762.975414544999</v>
      </c>
    </row>
    <row r="94" spans="1:17" x14ac:dyDescent="0.25">
      <c r="A94" s="49" t="s">
        <v>42</v>
      </c>
      <c r="B94" s="48">
        <f>CHI!B57</f>
        <v>84486.516718857456</v>
      </c>
      <c r="C94" s="48">
        <f>CHI!C57</f>
        <v>83140.397839999976</v>
      </c>
      <c r="D94" s="48">
        <f>CHI!D57</f>
        <v>82966.191160000017</v>
      </c>
      <c r="E94" s="48">
        <f>CHI!E57</f>
        <v>84118.172959999996</v>
      </c>
      <c r="F94" s="48">
        <f>CHI!F57</f>
        <v>85339.024779999949</v>
      </c>
      <c r="G94" s="48">
        <f>CHI!G57</f>
        <v>86451.478671489793</v>
      </c>
      <c r="H94" s="48">
        <f>CHI!H57</f>
        <v>85528.918799999985</v>
      </c>
      <c r="I94" s="48">
        <f>CHI!I57</f>
        <v>85828.460440000039</v>
      </c>
      <c r="J94" s="48">
        <f>CHI!J57</f>
        <v>82698.145679999972</v>
      </c>
      <c r="K94" s="48">
        <f>CHI!K57</f>
        <v>75901.085560000007</v>
      </c>
      <c r="L94" s="48">
        <f>CHI!L57</f>
        <v>80504.992776420564</v>
      </c>
      <c r="M94" s="48">
        <f>CHI!M57</f>
        <v>78273.139720739375</v>
      </c>
      <c r="N94" s="48">
        <f>CHI!N57</f>
        <v>76532.784546539289</v>
      </c>
      <c r="O94" s="48">
        <f>CHI!O57</f>
        <v>75492.577254184886</v>
      </c>
      <c r="P94" s="48">
        <f>CHI!P57</f>
        <v>78872.103081732639</v>
      </c>
      <c r="Q94" s="48">
        <f>CHI!Q57</f>
        <v>75820.503347702994</v>
      </c>
    </row>
    <row r="95" spans="1:17" x14ac:dyDescent="0.25">
      <c r="A95" s="47" t="s">
        <v>65</v>
      </c>
      <c r="B95" s="34">
        <v>26283.886963123499</v>
      </c>
      <c r="C95" s="34">
        <v>26241.023269999991</v>
      </c>
      <c r="D95" s="34">
        <v>26909.273310000019</v>
      </c>
      <c r="E95" s="34">
        <v>25675.217349999977</v>
      </c>
      <c r="F95" s="34">
        <v>26831.802639999994</v>
      </c>
      <c r="G95" s="34">
        <v>27535.274010135137</v>
      </c>
      <c r="H95" s="34">
        <v>28060.801420000033</v>
      </c>
      <c r="I95" s="34">
        <v>26734.168510000003</v>
      </c>
      <c r="J95" s="34">
        <v>26293.019209999999</v>
      </c>
      <c r="K95" s="34">
        <v>24262.733760000003</v>
      </c>
      <c r="L95" s="34">
        <v>24847.910776663979</v>
      </c>
      <c r="M95" s="34">
        <v>24530.187791895602</v>
      </c>
      <c r="N95" s="34">
        <v>21676.508268797508</v>
      </c>
      <c r="O95" s="34">
        <v>20370.392359353311</v>
      </c>
      <c r="P95" s="34">
        <v>19262.238612656874</v>
      </c>
      <c r="Q95" s="34">
        <v>19942.472066842005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64</v>
      </c>
      <c r="B97" s="46">
        <f t="shared" ref="B97:Q97" si="7">SUM(B98,B101,B107,B111,B115,B119:B125)</f>
        <v>937123.20480856742</v>
      </c>
      <c r="C97" s="46">
        <f t="shared" si="7"/>
        <v>915967.40751428646</v>
      </c>
      <c r="D97" s="46">
        <f t="shared" si="7"/>
        <v>895585.53135561233</v>
      </c>
      <c r="E97" s="46">
        <f t="shared" si="7"/>
        <v>917183.98328593443</v>
      </c>
      <c r="F97" s="46">
        <f t="shared" si="7"/>
        <v>913277.58215702279</v>
      </c>
      <c r="G97" s="46">
        <f t="shared" si="7"/>
        <v>894350.27842150233</v>
      </c>
      <c r="H97" s="46">
        <f t="shared" si="7"/>
        <v>879721.20283796429</v>
      </c>
      <c r="I97" s="46">
        <f t="shared" si="7"/>
        <v>894559.19747643662</v>
      </c>
      <c r="J97" s="46">
        <f t="shared" si="7"/>
        <v>846328.97335586499</v>
      </c>
      <c r="K97" s="46">
        <f t="shared" si="7"/>
        <v>684769.7126163604</v>
      </c>
      <c r="L97" s="46">
        <f t="shared" si="7"/>
        <v>743507.89137078961</v>
      </c>
      <c r="M97" s="46">
        <f t="shared" si="7"/>
        <v>727451.02716931596</v>
      </c>
      <c r="N97" s="46">
        <f t="shared" si="7"/>
        <v>697442.65826737229</v>
      </c>
      <c r="O97" s="46">
        <f t="shared" si="7"/>
        <v>690557.75204009039</v>
      </c>
      <c r="P97" s="46">
        <f t="shared" si="7"/>
        <v>688469.81668163522</v>
      </c>
      <c r="Q97" s="46">
        <f t="shared" si="7"/>
        <v>688699.48064118216</v>
      </c>
    </row>
    <row r="98" spans="1:17" x14ac:dyDescent="0.25">
      <c r="A98" s="29" t="s">
        <v>13</v>
      </c>
      <c r="B98" s="45">
        <f>ISI!B$53</f>
        <v>272820.17570023669</v>
      </c>
      <c r="C98" s="45">
        <f>ISI!C$53</f>
        <v>256979.94730032625</v>
      </c>
      <c r="D98" s="45">
        <f>ISI!D$53</f>
        <v>248499.97016434296</v>
      </c>
      <c r="E98" s="45">
        <f>ISI!E$53</f>
        <v>260437.77525665643</v>
      </c>
      <c r="F98" s="45">
        <f>ISI!F$53</f>
        <v>265381.51004220691</v>
      </c>
      <c r="G98" s="45">
        <f>ISI!G$53</f>
        <v>258609.01628993949</v>
      </c>
      <c r="H98" s="45">
        <f>ISI!H$53</f>
        <v>261297.74574286066</v>
      </c>
      <c r="I98" s="45">
        <f>ISI!I$53</f>
        <v>260554.37688262723</v>
      </c>
      <c r="J98" s="45">
        <f>ISI!J$53</f>
        <v>241314.35568418555</v>
      </c>
      <c r="K98" s="45">
        <f>ISI!K$53</f>
        <v>173064.29101275545</v>
      </c>
      <c r="L98" s="45">
        <f>ISI!L$53</f>
        <v>212982.05812414864</v>
      </c>
      <c r="M98" s="45">
        <f>ISI!M$53</f>
        <v>206269.74219980906</v>
      </c>
      <c r="N98" s="45">
        <f>ISI!N$53</f>
        <v>193435.93853523029</v>
      </c>
      <c r="O98" s="45">
        <f>ISI!O$53</f>
        <v>195920.46741011887</v>
      </c>
      <c r="P98" s="45">
        <f>ISI!P$53</f>
        <v>199134.11645739048</v>
      </c>
      <c r="Q98" s="45">
        <f>ISI!Q$53</f>
        <v>202131.44314393995</v>
      </c>
    </row>
    <row r="99" spans="1:17" x14ac:dyDescent="0.25">
      <c r="A99" s="21" t="s">
        <v>47</v>
      </c>
      <c r="B99" s="35">
        <f>ISI!B$54</f>
        <v>261979.525445982</v>
      </c>
      <c r="C99" s="35">
        <f>ISI!C$54</f>
        <v>245791.68303580317</v>
      </c>
      <c r="D99" s="35">
        <f>ISI!D$54</f>
        <v>238042.06952199197</v>
      </c>
      <c r="E99" s="35">
        <f>ISI!E$54</f>
        <v>249384.30806626234</v>
      </c>
      <c r="F99" s="35">
        <f>ISI!F$54</f>
        <v>253774.20974052843</v>
      </c>
      <c r="G99" s="35">
        <f>ISI!G$54</f>
        <v>247749.73802578638</v>
      </c>
      <c r="H99" s="35">
        <f>ISI!H$54</f>
        <v>249631.50667020929</v>
      </c>
      <c r="I99" s="35">
        <f>ISI!I$54</f>
        <v>249208.71199509822</v>
      </c>
      <c r="J99" s="35">
        <f>ISI!J$54</f>
        <v>230549.84143521514</v>
      </c>
      <c r="K99" s="35">
        <f>ISI!K$54</f>
        <v>165086.98604238211</v>
      </c>
      <c r="L99" s="35">
        <f>ISI!L$54</f>
        <v>203522.6231081982</v>
      </c>
      <c r="M99" s="35">
        <f>ISI!M$54</f>
        <v>196902.97697402988</v>
      </c>
      <c r="N99" s="35">
        <f>ISI!N$54</f>
        <v>184828.40899974186</v>
      </c>
      <c r="O99" s="35">
        <f>ISI!O$54</f>
        <v>187757.07333535759</v>
      </c>
      <c r="P99" s="35">
        <f>ISI!P$54</f>
        <v>191117.36398764094</v>
      </c>
      <c r="Q99" s="35">
        <f>ISI!Q$54</f>
        <v>193692.75779541381</v>
      </c>
    </row>
    <row r="100" spans="1:17" x14ac:dyDescent="0.25">
      <c r="A100" s="21" t="s">
        <v>46</v>
      </c>
      <c r="B100" s="35">
        <f>ISI!B$55</f>
        <v>10840.650254254688</v>
      </c>
      <c r="C100" s="35">
        <f>ISI!C$55</f>
        <v>11188.264264523079</v>
      </c>
      <c r="D100" s="35">
        <f>ISI!D$55</f>
        <v>10457.900642350973</v>
      </c>
      <c r="E100" s="35">
        <f>ISI!E$55</f>
        <v>11053.4671903941</v>
      </c>
      <c r="F100" s="35">
        <f>ISI!F$55</f>
        <v>11607.300301678486</v>
      </c>
      <c r="G100" s="35">
        <f>ISI!G$55</f>
        <v>10859.278264153119</v>
      </c>
      <c r="H100" s="35">
        <f>ISI!H$55</f>
        <v>11666.239072651377</v>
      </c>
      <c r="I100" s="35">
        <f>ISI!I$55</f>
        <v>11345.664887529019</v>
      </c>
      <c r="J100" s="35">
        <f>ISI!J$55</f>
        <v>10764.514248970412</v>
      </c>
      <c r="K100" s="35">
        <f>ISI!K$55</f>
        <v>7977.3049703733323</v>
      </c>
      <c r="L100" s="35">
        <f>ISI!L$55</f>
        <v>9459.4350159504284</v>
      </c>
      <c r="M100" s="35">
        <f>ISI!M$55</f>
        <v>9366.7652257791851</v>
      </c>
      <c r="N100" s="35">
        <f>ISI!N$55</f>
        <v>8607.5295354884365</v>
      </c>
      <c r="O100" s="35">
        <f>ISI!O$55</f>
        <v>8163.3940747612769</v>
      </c>
      <c r="P100" s="35">
        <f>ISI!P$55</f>
        <v>8016.7524697495264</v>
      </c>
      <c r="Q100" s="35">
        <f>ISI!Q$55</f>
        <v>8438.6853485261418</v>
      </c>
    </row>
    <row r="101" spans="1:17" x14ac:dyDescent="0.25">
      <c r="A101" s="23" t="s">
        <v>12</v>
      </c>
      <c r="B101" s="37">
        <f>NFM!B$72</f>
        <v>23415.558894059206</v>
      </c>
      <c r="C101" s="37">
        <f>NFM!C$72</f>
        <v>22834.960214097679</v>
      </c>
      <c r="D101" s="37">
        <f>NFM!D$72</f>
        <v>22957.284885777641</v>
      </c>
      <c r="E101" s="37">
        <f>NFM!E$72</f>
        <v>21892.192573394655</v>
      </c>
      <c r="F101" s="37">
        <f>NFM!F$72</f>
        <v>21563.71170398124</v>
      </c>
      <c r="G101" s="37">
        <f>NFM!G$72</f>
        <v>21195.540879741326</v>
      </c>
      <c r="H101" s="37">
        <f>NFM!H$72</f>
        <v>20385.362855527848</v>
      </c>
      <c r="I101" s="37">
        <f>NFM!I$72</f>
        <v>19833.687463108414</v>
      </c>
      <c r="J101" s="37">
        <f>NFM!J$72</f>
        <v>19203.529161561939</v>
      </c>
      <c r="K101" s="37">
        <f>NFM!K$72</f>
        <v>15235.683581722295</v>
      </c>
      <c r="L101" s="37">
        <f>NFM!L$72</f>
        <v>16470.243926924988</v>
      </c>
      <c r="M101" s="37">
        <f>NFM!M$72</f>
        <v>17645.339955003197</v>
      </c>
      <c r="N101" s="37">
        <f>NFM!N$72</f>
        <v>16152.182778848564</v>
      </c>
      <c r="O101" s="37">
        <f>NFM!O$72</f>
        <v>16059.225300875798</v>
      </c>
      <c r="P101" s="37">
        <f>NFM!P$72</f>
        <v>15577.820471242183</v>
      </c>
      <c r="Q101" s="37">
        <f>NFM!Q$72</f>
        <v>15958.454843955416</v>
      </c>
    </row>
    <row r="102" spans="1:17" x14ac:dyDescent="0.25">
      <c r="A102" s="21" t="s">
        <v>45</v>
      </c>
      <c r="B102" s="35">
        <f>NFM!B$73</f>
        <v>4125.4126673866731</v>
      </c>
      <c r="C102" s="35">
        <f>NFM!C$73</f>
        <v>3658.481056731247</v>
      </c>
      <c r="D102" s="35">
        <f>NFM!D$73</f>
        <v>4075.4035130923498</v>
      </c>
      <c r="E102" s="35">
        <f>NFM!E$73</f>
        <v>4255.6893585742746</v>
      </c>
      <c r="F102" s="35">
        <f>NFM!F$73</f>
        <v>4528.833245661468</v>
      </c>
      <c r="G102" s="35">
        <f>NFM!G$73</f>
        <v>4602.531262496731</v>
      </c>
      <c r="H102" s="35">
        <f>NFM!H$73</f>
        <v>4780.9609002459356</v>
      </c>
      <c r="I102" s="35">
        <f>NFM!I$73</f>
        <v>4006.1298877634094</v>
      </c>
      <c r="J102" s="35">
        <f>NFM!J$73</f>
        <v>4077.4412963613304</v>
      </c>
      <c r="K102" s="35">
        <f>NFM!K$73</f>
        <v>2957.1868008838624</v>
      </c>
      <c r="L102" s="35">
        <f>NFM!L$73</f>
        <v>3502.6337815918678</v>
      </c>
      <c r="M102" s="35">
        <f>NFM!M$73</f>
        <v>3568.8974820932226</v>
      </c>
      <c r="N102" s="35">
        <f>NFM!N$73</f>
        <v>3559.8620045559587</v>
      </c>
      <c r="O102" s="35">
        <f>NFM!O$73</f>
        <v>3527.9889394543316</v>
      </c>
      <c r="P102" s="35">
        <f>NFM!P$73</f>
        <v>3410.1360026320967</v>
      </c>
      <c r="Q102" s="35">
        <f>NFM!Q$73</f>
        <v>3713.2394203665008</v>
      </c>
    </row>
    <row r="103" spans="1:17" x14ac:dyDescent="0.25">
      <c r="A103" s="21" t="s">
        <v>60</v>
      </c>
      <c r="B103" s="35">
        <f>NFM!B$74</f>
        <v>6768.4470715222187</v>
      </c>
      <c r="C103" s="35">
        <f>NFM!C$74</f>
        <v>6974.3232791545888</v>
      </c>
      <c r="D103" s="35">
        <f>NFM!D$74</f>
        <v>6992.1827403852903</v>
      </c>
      <c r="E103" s="35">
        <f>NFM!E$74</f>
        <v>6960.2095117675235</v>
      </c>
      <c r="F103" s="35">
        <f>NFM!F$74</f>
        <v>7060.7103666197445</v>
      </c>
      <c r="G103" s="35">
        <f>NFM!G$74</f>
        <v>6960.1592209526107</v>
      </c>
      <c r="H103" s="35">
        <f>NFM!H$74</f>
        <v>6516.4932235418601</v>
      </c>
      <c r="I103" s="35">
        <f>NFM!I$74</f>
        <v>6747.2572209849241</v>
      </c>
      <c r="J103" s="35">
        <f>NFM!J$74</f>
        <v>6570.7555861042119</v>
      </c>
      <c r="K103" s="35">
        <f>NFM!K$74</f>
        <v>5128.0826122803064</v>
      </c>
      <c r="L103" s="35">
        <f>NFM!L$74</f>
        <v>5290.8547818387324</v>
      </c>
      <c r="M103" s="35">
        <f>NFM!M$74</f>
        <v>5825.2573978422352</v>
      </c>
      <c r="N103" s="35">
        <f>NFM!N$74</f>
        <v>4923.2647388192472</v>
      </c>
      <c r="O103" s="35">
        <f>NFM!O$74</f>
        <v>4842.4510241011531</v>
      </c>
      <c r="P103" s="35">
        <f>NFM!P$74</f>
        <v>4704.6964713797479</v>
      </c>
      <c r="Q103" s="35">
        <f>NFM!Q$74</f>
        <v>4782.9830706980638</v>
      </c>
    </row>
    <row r="104" spans="1:17" x14ac:dyDescent="0.25">
      <c r="A104" s="27" t="s">
        <v>44</v>
      </c>
      <c r="B104" s="44">
        <f>NFM!B$75</f>
        <v>6147.3886650532349</v>
      </c>
      <c r="C104" s="44">
        <f>NFM!C$75</f>
        <v>6341.7106405459444</v>
      </c>
      <c r="D104" s="44">
        <f>NFM!D$75</f>
        <v>6413.5899532454459</v>
      </c>
      <c r="E104" s="44">
        <f>NFM!E$75</f>
        <v>6401.5712438393812</v>
      </c>
      <c r="F104" s="44">
        <f>NFM!F$75</f>
        <v>6514.461413502454</v>
      </c>
      <c r="G104" s="44">
        <f>NFM!G$75</f>
        <v>6385.736975711071</v>
      </c>
      <c r="H104" s="44">
        <f>NFM!H$75</f>
        <v>5961.5742880324624</v>
      </c>
      <c r="I104" s="44">
        <f>NFM!I$75</f>
        <v>6194.5103752234791</v>
      </c>
      <c r="J104" s="44">
        <f>NFM!J$75</f>
        <v>6051.9074036399152</v>
      </c>
      <c r="K104" s="44">
        <f>NFM!K$75</f>
        <v>4551.2777779371936</v>
      </c>
      <c r="L104" s="44">
        <f>NFM!L$75</f>
        <v>4567.9719095975761</v>
      </c>
      <c r="M104" s="44">
        <f>NFM!M$75</f>
        <v>5039.4243990045688</v>
      </c>
      <c r="N104" s="44">
        <f>NFM!N$75</f>
        <v>4228.5609033997707</v>
      </c>
      <c r="O104" s="44">
        <f>NFM!O$75</f>
        <v>4114.5097908985072</v>
      </c>
      <c r="P104" s="44">
        <f>NFM!P$75</f>
        <v>3987.972515315329</v>
      </c>
      <c r="Q104" s="44">
        <f>NFM!Q$75</f>
        <v>4092.4975189916368</v>
      </c>
    </row>
    <row r="105" spans="1:17" x14ac:dyDescent="0.25">
      <c r="A105" s="25" t="s">
        <v>345</v>
      </c>
      <c r="B105" s="43">
        <f>NFM!B$76</f>
        <v>621.05840646898366</v>
      </c>
      <c r="C105" s="43">
        <f>NFM!C$76</f>
        <v>632.61263860864403</v>
      </c>
      <c r="D105" s="43">
        <f>NFM!D$76</f>
        <v>578.59278713984463</v>
      </c>
      <c r="E105" s="43">
        <f>NFM!E$76</f>
        <v>558.63826792814234</v>
      </c>
      <c r="F105" s="43">
        <f>NFM!F$76</f>
        <v>546.24895311729051</v>
      </c>
      <c r="G105" s="43">
        <f>NFM!G$76</f>
        <v>574.42224524153949</v>
      </c>
      <c r="H105" s="43">
        <f>NFM!H$76</f>
        <v>554.91893550939733</v>
      </c>
      <c r="I105" s="43">
        <f>NFM!I$76</f>
        <v>552.74684576144489</v>
      </c>
      <c r="J105" s="43">
        <f>NFM!J$76</f>
        <v>518.84818246429654</v>
      </c>
      <c r="K105" s="43">
        <f>NFM!K$76</f>
        <v>576.80483434311304</v>
      </c>
      <c r="L105" s="43">
        <f>NFM!L$76</f>
        <v>722.88287224115675</v>
      </c>
      <c r="M105" s="43">
        <f>NFM!M$76</f>
        <v>785.83299883766665</v>
      </c>
      <c r="N105" s="43">
        <f>NFM!N$76</f>
        <v>694.70383541947626</v>
      </c>
      <c r="O105" s="43">
        <f>NFM!O$76</f>
        <v>727.94123320264578</v>
      </c>
      <c r="P105" s="43">
        <f>NFM!P$76</f>
        <v>716.72395606441842</v>
      </c>
      <c r="Q105" s="43">
        <f>NFM!Q$76</f>
        <v>690.48555170642737</v>
      </c>
    </row>
    <row r="106" spans="1:17" x14ac:dyDescent="0.25">
      <c r="A106" s="21" t="s">
        <v>43</v>
      </c>
      <c r="B106" s="35">
        <f>NFM!B$77</f>
        <v>12521.699155150316</v>
      </c>
      <c r="C106" s="35">
        <f>NFM!C$77</f>
        <v>12202.155878211841</v>
      </c>
      <c r="D106" s="35">
        <f>NFM!D$77</f>
        <v>11889.698632300002</v>
      </c>
      <c r="E106" s="35">
        <f>NFM!E$77</f>
        <v>10676.293703052856</v>
      </c>
      <c r="F106" s="35">
        <f>NFM!F$77</f>
        <v>9974.1680917000267</v>
      </c>
      <c r="G106" s="35">
        <f>NFM!G$77</f>
        <v>9632.8503962919858</v>
      </c>
      <c r="H106" s="35">
        <f>NFM!H$77</f>
        <v>9087.9087317400536</v>
      </c>
      <c r="I106" s="35">
        <f>NFM!I$77</f>
        <v>9080.3003543600789</v>
      </c>
      <c r="J106" s="35">
        <f>NFM!J$77</f>
        <v>8555.3322790963975</v>
      </c>
      <c r="K106" s="35">
        <f>NFM!K$77</f>
        <v>7150.4141685581253</v>
      </c>
      <c r="L106" s="35">
        <f>NFM!L$77</f>
        <v>7676.7553634943852</v>
      </c>
      <c r="M106" s="35">
        <f>NFM!M$77</f>
        <v>8251.1850750677404</v>
      </c>
      <c r="N106" s="35">
        <f>NFM!N$77</f>
        <v>7669.0560354733598</v>
      </c>
      <c r="O106" s="35">
        <f>NFM!O$77</f>
        <v>7688.7853373203152</v>
      </c>
      <c r="P106" s="35">
        <f>NFM!P$77</f>
        <v>7462.9879972303397</v>
      </c>
      <c r="Q106" s="35">
        <f>NFM!Q$77</f>
        <v>7462.2323528908528</v>
      </c>
    </row>
    <row r="107" spans="1:17" x14ac:dyDescent="0.25">
      <c r="A107" s="23" t="s">
        <v>11</v>
      </c>
      <c r="B107" s="37">
        <f>CHI!B$78</f>
        <v>147621.60014402322</v>
      </c>
      <c r="C107" s="37">
        <f>CHI!C$78</f>
        <v>147633.26733428368</v>
      </c>
      <c r="D107" s="37">
        <f>CHI!D$78</f>
        <v>144675.17375091207</v>
      </c>
      <c r="E107" s="37">
        <f>CHI!E$78</f>
        <v>152561.43318072564</v>
      </c>
      <c r="F107" s="37">
        <f>CHI!F$78</f>
        <v>147031.34396851386</v>
      </c>
      <c r="G107" s="37">
        <f>CHI!G$78</f>
        <v>146194.24016127599</v>
      </c>
      <c r="H107" s="37">
        <f>CHI!H$78</f>
        <v>138358.17598017538</v>
      </c>
      <c r="I107" s="37">
        <f>CHI!I$78</f>
        <v>144960.4709546536</v>
      </c>
      <c r="J107" s="37">
        <f>CHI!J$78</f>
        <v>138808.63984346826</v>
      </c>
      <c r="K107" s="37">
        <f>CHI!K$78</f>
        <v>121052.71478992869</v>
      </c>
      <c r="L107" s="37">
        <f>CHI!L$78</f>
        <v>127171.71588221464</v>
      </c>
      <c r="M107" s="37">
        <f>CHI!M$78</f>
        <v>129103.64480079357</v>
      </c>
      <c r="N107" s="37">
        <f>CHI!N$78</f>
        <v>127602.49669397382</v>
      </c>
      <c r="O107" s="37">
        <f>CHI!O$78</f>
        <v>128214.0530074448</v>
      </c>
      <c r="P107" s="37">
        <f>CHI!P$78</f>
        <v>126490.17303927762</v>
      </c>
      <c r="Q107" s="37">
        <f>CHI!Q$78</f>
        <v>124851.98805564224</v>
      </c>
    </row>
    <row r="108" spans="1:17" x14ac:dyDescent="0.25">
      <c r="A108" s="21" t="s">
        <v>62</v>
      </c>
      <c r="B108" s="35">
        <f>CHI!B$79</f>
        <v>124946.6185682528</v>
      </c>
      <c r="C108" s="35">
        <f>CHI!C$79</f>
        <v>124822.90539365122</v>
      </c>
      <c r="D108" s="35">
        <f>CHI!D$79</f>
        <v>123279.10394013996</v>
      </c>
      <c r="E108" s="35">
        <f>CHI!E$79</f>
        <v>130363.66068316798</v>
      </c>
      <c r="F108" s="35">
        <f>CHI!F$79</f>
        <v>126602.14832617193</v>
      </c>
      <c r="G108" s="35">
        <f>CHI!G$79</f>
        <v>126276.60081218947</v>
      </c>
      <c r="H108" s="35">
        <f>CHI!H$79</f>
        <v>120267.61444609397</v>
      </c>
      <c r="I108" s="35">
        <f>CHI!I$79</f>
        <v>125515.1297296327</v>
      </c>
      <c r="J108" s="35">
        <f>CHI!J$79</f>
        <v>122860.4367628232</v>
      </c>
      <c r="K108" s="35">
        <f>CHI!K$79</f>
        <v>105297.42294676678</v>
      </c>
      <c r="L108" s="35">
        <f>CHI!L$79</f>
        <v>112946.60047010396</v>
      </c>
      <c r="M108" s="35">
        <f>CHI!M$79</f>
        <v>115143.39145064975</v>
      </c>
      <c r="N108" s="35">
        <f>CHI!N$79</f>
        <v>113338.21975064371</v>
      </c>
      <c r="O108" s="35">
        <f>CHI!O$79</f>
        <v>113864.53298990801</v>
      </c>
      <c r="P108" s="35">
        <f>CHI!P$79</f>
        <v>111939.83553826073</v>
      </c>
      <c r="Q108" s="35">
        <f>CHI!Q$79</f>
        <v>111940.77281780152</v>
      </c>
    </row>
    <row r="109" spans="1:17" x14ac:dyDescent="0.25">
      <c r="A109" s="21" t="s">
        <v>41</v>
      </c>
      <c r="B109" s="35">
        <f>CHI!B$80</f>
        <v>21980.075793370317</v>
      </c>
      <c r="C109" s="35">
        <f>CHI!C$80</f>
        <v>21961.039799748585</v>
      </c>
      <c r="D109" s="35">
        <f>CHI!D$80</f>
        <v>20534.193468785874</v>
      </c>
      <c r="E109" s="35">
        <f>CHI!E$80</f>
        <v>21245.628998861237</v>
      </c>
      <c r="F109" s="35">
        <f>CHI!F$80</f>
        <v>19625.355289275263</v>
      </c>
      <c r="G109" s="35">
        <f>CHI!G$80</f>
        <v>19128.180832879822</v>
      </c>
      <c r="H109" s="35">
        <f>CHI!H$80</f>
        <v>17332.618595578133</v>
      </c>
      <c r="I109" s="35">
        <f>CHI!I$80</f>
        <v>18687.39425964297</v>
      </c>
      <c r="J109" s="35">
        <f>CHI!J$80</f>
        <v>15254.450128464034</v>
      </c>
      <c r="K109" s="35">
        <f>CHI!K$80</f>
        <v>14972.278624386932</v>
      </c>
      <c r="L109" s="35">
        <f>CHI!L$80</f>
        <v>13597.445901300533</v>
      </c>
      <c r="M109" s="35">
        <f>CHI!M$80</f>
        <v>13378.694184720172</v>
      </c>
      <c r="N109" s="35">
        <f>CHI!N$80</f>
        <v>13667.308244299777</v>
      </c>
      <c r="O109" s="35">
        <f>CHI!O$80</f>
        <v>13690.447329346531</v>
      </c>
      <c r="P109" s="35">
        <f>CHI!P$80</f>
        <v>13904.445881174903</v>
      </c>
      <c r="Q109" s="35">
        <f>CHI!Q$80</f>
        <v>12260.940704075976</v>
      </c>
    </row>
    <row r="110" spans="1:17" x14ac:dyDescent="0.25">
      <c r="A110" s="21" t="s">
        <v>40</v>
      </c>
      <c r="B110" s="35">
        <f>CHI!B$81</f>
        <v>694.90578240009859</v>
      </c>
      <c r="C110" s="35">
        <f>CHI!C$81</f>
        <v>849.32214088388901</v>
      </c>
      <c r="D110" s="35">
        <f>CHI!D$81</f>
        <v>861.8763419862488</v>
      </c>
      <c r="E110" s="35">
        <f>CHI!E$81</f>
        <v>952.14349869641842</v>
      </c>
      <c r="F110" s="35">
        <f>CHI!F$81</f>
        <v>803.84035306665419</v>
      </c>
      <c r="G110" s="35">
        <f>CHI!G$81</f>
        <v>789.45851620668395</v>
      </c>
      <c r="H110" s="35">
        <f>CHI!H$81</f>
        <v>757.94293850329586</v>
      </c>
      <c r="I110" s="35">
        <f>CHI!I$81</f>
        <v>757.94696537792424</v>
      </c>
      <c r="J110" s="35">
        <f>CHI!J$81</f>
        <v>693.75295218104884</v>
      </c>
      <c r="K110" s="35">
        <f>CHI!K$81</f>
        <v>783.01321877497685</v>
      </c>
      <c r="L110" s="35">
        <f>CHI!L$81</f>
        <v>627.66951081015247</v>
      </c>
      <c r="M110" s="35">
        <f>CHI!M$81</f>
        <v>581.5591654236506</v>
      </c>
      <c r="N110" s="35">
        <f>CHI!N$81</f>
        <v>596.96869903033337</v>
      </c>
      <c r="O110" s="35">
        <f>CHI!O$81</f>
        <v>659.07268819026069</v>
      </c>
      <c r="P110" s="35">
        <f>CHI!P$81</f>
        <v>645.89161984198472</v>
      </c>
      <c r="Q110" s="35">
        <f>CHI!Q$81</f>
        <v>650.27453376474261</v>
      </c>
    </row>
    <row r="111" spans="1:17" x14ac:dyDescent="0.25">
      <c r="A111" s="23" t="s">
        <v>10</v>
      </c>
      <c r="B111" s="37">
        <f>NMM!B$58</f>
        <v>256275.55930415343</v>
      </c>
      <c r="C111" s="37">
        <f>NMM!C$58</f>
        <v>252625.48379375631</v>
      </c>
      <c r="D111" s="37">
        <f>NMM!D$58</f>
        <v>248925.97813927688</v>
      </c>
      <c r="E111" s="37">
        <f>NMM!E$58</f>
        <v>254277.54127078023</v>
      </c>
      <c r="F111" s="37">
        <f>NMM!F$58</f>
        <v>261875.43486628117</v>
      </c>
      <c r="G111" s="37">
        <f>NMM!G$58</f>
        <v>262198.21386441326</v>
      </c>
      <c r="H111" s="37">
        <f>NMM!H$58</f>
        <v>262530.41422545322</v>
      </c>
      <c r="I111" s="37">
        <f>NMM!I$58</f>
        <v>272736.38189473329</v>
      </c>
      <c r="J111" s="37">
        <f>NMM!J$58</f>
        <v>262252.23146546463</v>
      </c>
      <c r="K111" s="37">
        <f>NMM!K$58</f>
        <v>210991.05234571666</v>
      </c>
      <c r="L111" s="37">
        <f>NMM!L$58</f>
        <v>214868.14846052905</v>
      </c>
      <c r="M111" s="37">
        <f>NMM!M$58</f>
        <v>215987.48430846879</v>
      </c>
      <c r="N111" s="37">
        <f>NMM!N$58</f>
        <v>202814.66866766426</v>
      </c>
      <c r="O111" s="37">
        <f>NMM!O$58</f>
        <v>193906.85045195874</v>
      </c>
      <c r="P111" s="37">
        <f>NMM!P$58</f>
        <v>196089.75693725207</v>
      </c>
      <c r="Q111" s="37">
        <f>NMM!Q$58</f>
        <v>195253.40447415825</v>
      </c>
    </row>
    <row r="112" spans="1:17" x14ac:dyDescent="0.25">
      <c r="A112" s="21" t="s">
        <v>39</v>
      </c>
      <c r="B112" s="35">
        <f>NMM!B$59</f>
        <v>192153.95755443515</v>
      </c>
      <c r="C112" s="35">
        <f>NMM!C$59</f>
        <v>186345.52650955162</v>
      </c>
      <c r="D112" s="35">
        <f>NMM!D$59</f>
        <v>184074.83126183163</v>
      </c>
      <c r="E112" s="35">
        <f>NMM!E$59</f>
        <v>185093.84984010356</v>
      </c>
      <c r="F112" s="35">
        <f>NMM!F$59</f>
        <v>192813.86856365125</v>
      </c>
      <c r="G112" s="35">
        <f>NMM!G$59</f>
        <v>190103.00175888752</v>
      </c>
      <c r="H112" s="35">
        <f>NMM!H$59</f>
        <v>196553.09163344378</v>
      </c>
      <c r="I112" s="35">
        <f>NMM!I$59</f>
        <v>203397.44012417996</v>
      </c>
      <c r="J112" s="35">
        <f>NMM!J$59</f>
        <v>190201.56484021328</v>
      </c>
      <c r="K112" s="35">
        <f>NMM!K$59</f>
        <v>152628.83444924915</v>
      </c>
      <c r="L112" s="35">
        <f>NMM!L$59</f>
        <v>151091.5487249507</v>
      </c>
      <c r="M112" s="35">
        <f>NMM!M$59</f>
        <v>150393.7452520993</v>
      </c>
      <c r="N112" s="35">
        <f>NMM!N$59</f>
        <v>138175.58124767628</v>
      </c>
      <c r="O112" s="35">
        <f>NMM!O$59</f>
        <v>132038.46223609039</v>
      </c>
      <c r="P112" s="35">
        <f>NMM!P$59</f>
        <v>134280.41122298129</v>
      </c>
      <c r="Q112" s="35">
        <f>NMM!Q$59</f>
        <v>133923.09945086946</v>
      </c>
    </row>
    <row r="113" spans="1:17" x14ac:dyDescent="0.25">
      <c r="A113" s="21" t="s">
        <v>38</v>
      </c>
      <c r="B113" s="35">
        <f>NMM!B$60</f>
        <v>40862.567322020259</v>
      </c>
      <c r="C113" s="35">
        <f>NMM!C$60</f>
        <v>42894.680902614964</v>
      </c>
      <c r="D113" s="35">
        <f>NMM!D$60</f>
        <v>42199.599256016169</v>
      </c>
      <c r="E113" s="35">
        <f>NMM!E$60</f>
        <v>46214.734289158405</v>
      </c>
      <c r="F113" s="35">
        <f>NMM!F$60</f>
        <v>46355.583604587584</v>
      </c>
      <c r="G113" s="35">
        <f>NMM!G$60</f>
        <v>49232.240212972014</v>
      </c>
      <c r="H113" s="35">
        <f>NMM!H$60</f>
        <v>43650.256386680165</v>
      </c>
      <c r="I113" s="35">
        <f>NMM!I$60</f>
        <v>46381.595640392756</v>
      </c>
      <c r="J113" s="35">
        <f>NMM!J$60</f>
        <v>49894.662352240339</v>
      </c>
      <c r="K113" s="35">
        <f>NMM!K$60</f>
        <v>39629.697952736897</v>
      </c>
      <c r="L113" s="35">
        <f>NMM!L$60</f>
        <v>44089.769285477465</v>
      </c>
      <c r="M113" s="35">
        <f>NMM!M$60</f>
        <v>45770.711123512679</v>
      </c>
      <c r="N113" s="35">
        <f>NMM!N$60</f>
        <v>45419.333401131982</v>
      </c>
      <c r="O113" s="35">
        <f>NMM!O$60</f>
        <v>43631.160192380463</v>
      </c>
      <c r="P113" s="35">
        <f>NMM!P$60</f>
        <v>43827.907463088173</v>
      </c>
      <c r="Q113" s="35">
        <f>NMM!Q$60</f>
        <v>43205.126881968521</v>
      </c>
    </row>
    <row r="114" spans="1:17" x14ac:dyDescent="0.25">
      <c r="A114" s="21" t="s">
        <v>58</v>
      </c>
      <c r="B114" s="35">
        <f>NMM!B$61</f>
        <v>23259.034427697989</v>
      </c>
      <c r="C114" s="35">
        <f>NMM!C$61</f>
        <v>23385.276381589727</v>
      </c>
      <c r="D114" s="35">
        <f>NMM!D$61</f>
        <v>22651.54762142909</v>
      </c>
      <c r="E114" s="35">
        <f>NMM!E$61</f>
        <v>22968.957141518284</v>
      </c>
      <c r="F114" s="35">
        <f>NMM!F$61</f>
        <v>22705.982698042331</v>
      </c>
      <c r="G114" s="35">
        <f>NMM!G$61</f>
        <v>22862.971892553735</v>
      </c>
      <c r="H114" s="35">
        <f>NMM!H$61</f>
        <v>22327.066205329262</v>
      </c>
      <c r="I114" s="35">
        <f>NMM!I$61</f>
        <v>22957.346130160564</v>
      </c>
      <c r="J114" s="35">
        <f>NMM!J$61</f>
        <v>22156.004273011007</v>
      </c>
      <c r="K114" s="35">
        <f>NMM!K$61</f>
        <v>18732.519943730618</v>
      </c>
      <c r="L114" s="35">
        <f>NMM!L$61</f>
        <v>19686.830450100886</v>
      </c>
      <c r="M114" s="35">
        <f>NMM!M$61</f>
        <v>19823.027932856825</v>
      </c>
      <c r="N114" s="35">
        <f>NMM!N$61</f>
        <v>19219.754018856012</v>
      </c>
      <c r="O114" s="35">
        <f>NMM!O$61</f>
        <v>18237.228023487896</v>
      </c>
      <c r="P114" s="35">
        <f>NMM!P$61</f>
        <v>17981.438251182626</v>
      </c>
      <c r="Q114" s="35">
        <f>NMM!Q$61</f>
        <v>18125.178141320277</v>
      </c>
    </row>
    <row r="115" spans="1:17" x14ac:dyDescent="0.25">
      <c r="A115" s="23" t="s">
        <v>9</v>
      </c>
      <c r="B115" s="37">
        <f>PPA!B$56</f>
        <v>36935.601182965373</v>
      </c>
      <c r="C115" s="37">
        <f>PPA!C$56</f>
        <v>35360.450298134761</v>
      </c>
      <c r="D115" s="37">
        <f>PPA!D$56</f>
        <v>35349.656495995376</v>
      </c>
      <c r="E115" s="37">
        <f>PPA!E$56</f>
        <v>36789.387712840624</v>
      </c>
      <c r="F115" s="37">
        <f>PPA!F$56</f>
        <v>32654.938852870895</v>
      </c>
      <c r="G115" s="37">
        <f>PPA!G$56</f>
        <v>33574.785570019259</v>
      </c>
      <c r="H115" s="37">
        <f>PPA!H$56</f>
        <v>32674.985780608018</v>
      </c>
      <c r="I115" s="37">
        <f>PPA!I$56</f>
        <v>32014.535838334061</v>
      </c>
      <c r="J115" s="37">
        <f>PPA!J$56</f>
        <v>28665.616561661336</v>
      </c>
      <c r="K115" s="37">
        <f>PPA!K$56</f>
        <v>26456.5418109534</v>
      </c>
      <c r="L115" s="37">
        <f>PPA!L$56</f>
        <v>26981.332066466974</v>
      </c>
      <c r="M115" s="37">
        <f>PPA!M$56</f>
        <v>24216.722906471408</v>
      </c>
      <c r="N115" s="37">
        <f>PPA!N$56</f>
        <v>24342.000399586101</v>
      </c>
      <c r="O115" s="37">
        <f>PPA!O$56</f>
        <v>25339.449502880492</v>
      </c>
      <c r="P115" s="37">
        <f>PPA!P$56</f>
        <v>24170.778591011727</v>
      </c>
      <c r="Q115" s="37">
        <f>PPA!Q$56</f>
        <v>23534.127584006816</v>
      </c>
    </row>
    <row r="116" spans="1:17" x14ac:dyDescent="0.25">
      <c r="A116" s="21" t="s">
        <v>36</v>
      </c>
      <c r="B116" s="35">
        <f>PPA!B$57</f>
        <v>2256.6116715288413</v>
      </c>
      <c r="C116" s="35">
        <f>PPA!C$57</f>
        <v>1568.6988743597913</v>
      </c>
      <c r="D116" s="35">
        <f>PPA!D$57</f>
        <v>1569.8263601944543</v>
      </c>
      <c r="E116" s="35">
        <f>PPA!E$57</f>
        <v>1861.7058352822605</v>
      </c>
      <c r="F116" s="35">
        <f>PPA!F$57</f>
        <v>927.14063269999099</v>
      </c>
      <c r="G116" s="35">
        <f>PPA!G$57</f>
        <v>1117.7343739297262</v>
      </c>
      <c r="H116" s="35">
        <f>PPA!H$57</f>
        <v>690.08816647232413</v>
      </c>
      <c r="I116" s="35">
        <f>PPA!I$57</f>
        <v>760.34876295616414</v>
      </c>
      <c r="J116" s="35">
        <f>PPA!J$57</f>
        <v>435.30120979446667</v>
      </c>
      <c r="K116" s="35">
        <f>PPA!K$57</f>
        <v>527.21156489956184</v>
      </c>
      <c r="L116" s="35">
        <f>PPA!L$57</f>
        <v>386.85339516953417</v>
      </c>
      <c r="M116" s="35">
        <f>PPA!M$57</f>
        <v>319.88608103467971</v>
      </c>
      <c r="N116" s="35">
        <f>PPA!N$57</f>
        <v>406.97753230385774</v>
      </c>
      <c r="O116" s="35">
        <f>PPA!O$57</f>
        <v>759.25577657661609</v>
      </c>
      <c r="P116" s="35">
        <f>PPA!P$57</f>
        <v>698.61304298309278</v>
      </c>
      <c r="Q116" s="35">
        <f>PPA!Q$57</f>
        <v>469.35535629866507</v>
      </c>
    </row>
    <row r="117" spans="1:17" x14ac:dyDescent="0.25">
      <c r="A117" s="21" t="s">
        <v>57</v>
      </c>
      <c r="B117" s="35">
        <f>PPA!B$58</f>
        <v>34221.624348337798</v>
      </c>
      <c r="C117" s="35">
        <f>PPA!C$58</f>
        <v>33344.138696241032</v>
      </c>
      <c r="D117" s="35">
        <f>PPA!D$58</f>
        <v>33336.393848939595</v>
      </c>
      <c r="E117" s="35">
        <f>PPA!E$58</f>
        <v>34481.916663215226</v>
      </c>
      <c r="F117" s="35">
        <f>PPA!F$58</f>
        <v>31331.578058641549</v>
      </c>
      <c r="G117" s="35">
        <f>PPA!G$58</f>
        <v>32044.384752782415</v>
      </c>
      <c r="H117" s="35">
        <f>PPA!H$58</f>
        <v>31592.415632585089</v>
      </c>
      <c r="I117" s="35">
        <f>PPA!I$58</f>
        <v>30870.953625439197</v>
      </c>
      <c r="J117" s="35">
        <f>PPA!J$58</f>
        <v>27907.856873555134</v>
      </c>
      <c r="K117" s="35">
        <f>PPA!K$58</f>
        <v>25619.146963966246</v>
      </c>
      <c r="L117" s="35">
        <f>PPA!L$58</f>
        <v>26279.394455922087</v>
      </c>
      <c r="M117" s="35">
        <f>PPA!M$58</f>
        <v>23632.163968520588</v>
      </c>
      <c r="N117" s="35">
        <f>PPA!N$58</f>
        <v>23673.597314376031</v>
      </c>
      <c r="O117" s="35">
        <f>PPA!O$58</f>
        <v>24270.354755161919</v>
      </c>
      <c r="P117" s="35">
        <f>PPA!P$58</f>
        <v>23199.504216320202</v>
      </c>
      <c r="Q117" s="35">
        <f>PPA!Q$58</f>
        <v>22786.230894012842</v>
      </c>
    </row>
    <row r="118" spans="1:17" x14ac:dyDescent="0.25">
      <c r="A118" s="21" t="s">
        <v>56</v>
      </c>
      <c r="B118" s="35">
        <f>PPA!B$59</f>
        <v>457.36516309872843</v>
      </c>
      <c r="C118" s="35">
        <f>PPA!C$59</f>
        <v>447.61272753393808</v>
      </c>
      <c r="D118" s="35">
        <f>PPA!D$59</f>
        <v>443.43628686132314</v>
      </c>
      <c r="E118" s="35">
        <f>PPA!E$59</f>
        <v>445.76521434314037</v>
      </c>
      <c r="F118" s="35">
        <f>PPA!F$59</f>
        <v>396.22016152935464</v>
      </c>
      <c r="G118" s="35">
        <f>PPA!G$59</f>
        <v>412.66644330711836</v>
      </c>
      <c r="H118" s="35">
        <f>PPA!H$59</f>
        <v>392.48198155060629</v>
      </c>
      <c r="I118" s="35">
        <f>PPA!I$59</f>
        <v>383.23344993870074</v>
      </c>
      <c r="J118" s="35">
        <f>PPA!J$59</f>
        <v>322.45847831173649</v>
      </c>
      <c r="K118" s="35">
        <f>PPA!K$59</f>
        <v>310.18328208759442</v>
      </c>
      <c r="L118" s="35">
        <f>PPA!L$59</f>
        <v>315.08421537535122</v>
      </c>
      <c r="M118" s="35">
        <f>PPA!M$59</f>
        <v>264.67285691614012</v>
      </c>
      <c r="N118" s="35">
        <f>PPA!N$59</f>
        <v>261.42555290621084</v>
      </c>
      <c r="O118" s="35">
        <f>PPA!O$59</f>
        <v>309.83897114195508</v>
      </c>
      <c r="P118" s="35">
        <f>PPA!P$59</f>
        <v>272.66133170843409</v>
      </c>
      <c r="Q118" s="35">
        <f>PPA!Q$59</f>
        <v>278.54133369531058</v>
      </c>
    </row>
    <row r="119" spans="1:17" x14ac:dyDescent="0.25">
      <c r="A119" s="20" t="s">
        <v>55</v>
      </c>
      <c r="B119" s="36">
        <f>FBT!B$32</f>
        <v>56822.694817799129</v>
      </c>
      <c r="C119" s="36">
        <f>FBT!C$32</f>
        <v>58136.58274272205</v>
      </c>
      <c r="D119" s="36">
        <f>FBT!D$32</f>
        <v>59472.445678906894</v>
      </c>
      <c r="E119" s="36">
        <f>FBT!E$32</f>
        <v>58908.113826623106</v>
      </c>
      <c r="F119" s="36">
        <f>FBT!F$32</f>
        <v>57222.763492354316</v>
      </c>
      <c r="G119" s="36">
        <f>FBT!G$32</f>
        <v>52768.673914169602</v>
      </c>
      <c r="H119" s="36">
        <f>FBT!H$32</f>
        <v>49322.89579014654</v>
      </c>
      <c r="I119" s="36">
        <f>FBT!I$32</f>
        <v>48771.928808517252</v>
      </c>
      <c r="J119" s="36">
        <f>FBT!J$32</f>
        <v>46261.417014477287</v>
      </c>
      <c r="K119" s="36">
        <f>FBT!K$32</f>
        <v>42992.906785074025</v>
      </c>
      <c r="L119" s="36">
        <f>FBT!L$32</f>
        <v>44472.772353052482</v>
      </c>
      <c r="M119" s="36">
        <f>FBT!M$32</f>
        <v>42212.97489571866</v>
      </c>
      <c r="N119" s="36">
        <f>FBT!N$32</f>
        <v>43330.231829530167</v>
      </c>
      <c r="O119" s="36">
        <f>FBT!O$32</f>
        <v>42871.837141729105</v>
      </c>
      <c r="P119" s="36">
        <f>FBT!P$32</f>
        <v>42399.317782347294</v>
      </c>
      <c r="Q119" s="36">
        <f>FBT!Q$32</f>
        <v>43312.271016905201</v>
      </c>
    </row>
    <row r="120" spans="1:17" x14ac:dyDescent="0.25">
      <c r="A120" s="18" t="s">
        <v>54</v>
      </c>
      <c r="B120" s="35">
        <f>TRE!B$32</f>
        <v>11953.148014915274</v>
      </c>
      <c r="C120" s="35">
        <f>TRE!C$32</f>
        <v>12587.543032557209</v>
      </c>
      <c r="D120" s="35">
        <f>TRE!D$32</f>
        <v>11854.199068095097</v>
      </c>
      <c r="E120" s="35">
        <f>TRE!E$32</f>
        <v>12138.834271001801</v>
      </c>
      <c r="F120" s="35">
        <f>TRE!F$32</f>
        <v>11589.649425073405</v>
      </c>
      <c r="G120" s="35">
        <f>TRE!G$32</f>
        <v>10472.312618749416</v>
      </c>
      <c r="H120" s="35">
        <f>TRE!H$32</f>
        <v>10180.73292915877</v>
      </c>
      <c r="I120" s="35">
        <f>TRE!I$32</f>
        <v>9882.3901641954144</v>
      </c>
      <c r="J120" s="35">
        <f>TRE!J$32</f>
        <v>8011.0697825977568</v>
      </c>
      <c r="K120" s="35">
        <f>TRE!K$32</f>
        <v>6890.4536486834513</v>
      </c>
      <c r="L120" s="35">
        <f>TRE!L$32</f>
        <v>7611.1722938759567</v>
      </c>
      <c r="M120" s="35">
        <f>TRE!M$32</f>
        <v>7286.2381336247809</v>
      </c>
      <c r="N120" s="35">
        <f>TRE!N$32</f>
        <v>7332.8160449522566</v>
      </c>
      <c r="O120" s="35">
        <f>TRE!O$32</f>
        <v>7936.8343829792084</v>
      </c>
      <c r="P120" s="35">
        <f>TRE!P$32</f>
        <v>6837.0067759226731</v>
      </c>
      <c r="Q120" s="35">
        <f>TRE!Q$32</f>
        <v>7110.8946384465426</v>
      </c>
    </row>
    <row r="121" spans="1:17" x14ac:dyDescent="0.25">
      <c r="A121" s="18" t="s">
        <v>53</v>
      </c>
      <c r="B121" s="35">
        <f>MAE!B$32</f>
        <v>28771.332922243866</v>
      </c>
      <c r="C121" s="35">
        <f>MAE!C$32</f>
        <v>29749.108383643979</v>
      </c>
      <c r="D121" s="35">
        <f>MAE!D$32</f>
        <v>28817.923923871273</v>
      </c>
      <c r="E121" s="35">
        <f>MAE!E$32</f>
        <v>28211.819711807806</v>
      </c>
      <c r="F121" s="35">
        <f>MAE!F$32</f>
        <v>27884.437488482654</v>
      </c>
      <c r="G121" s="35">
        <f>MAE!G$32</f>
        <v>27273.966797606186</v>
      </c>
      <c r="H121" s="35">
        <f>MAE!H$32</f>
        <v>27133.408105466871</v>
      </c>
      <c r="I121" s="35">
        <f>MAE!I$32</f>
        <v>26375.920002741932</v>
      </c>
      <c r="J121" s="35">
        <f>MAE!J$32</f>
        <v>24736.899489609379</v>
      </c>
      <c r="K121" s="35">
        <f>MAE!K$32</f>
        <v>21861.480381567915</v>
      </c>
      <c r="L121" s="35">
        <f>MAE!L$32</f>
        <v>22740.080353659705</v>
      </c>
      <c r="M121" s="35">
        <f>MAE!M$32</f>
        <v>21194.277947545925</v>
      </c>
      <c r="N121" s="35">
        <f>MAE!N$32</f>
        <v>20132.952852445163</v>
      </c>
      <c r="O121" s="35">
        <f>MAE!O$32</f>
        <v>20418.869257625247</v>
      </c>
      <c r="P121" s="35">
        <f>MAE!P$32</f>
        <v>18402.818774361942</v>
      </c>
      <c r="Q121" s="35">
        <f>MAE!Q$32</f>
        <v>18816.919013428611</v>
      </c>
    </row>
    <row r="122" spans="1:17" x14ac:dyDescent="0.25">
      <c r="A122" s="18" t="s">
        <v>52</v>
      </c>
      <c r="B122" s="35">
        <f>TEL!B$32</f>
        <v>18507.616892785216</v>
      </c>
      <c r="C122" s="35">
        <f>TEL!C$32</f>
        <v>18098.904677612762</v>
      </c>
      <c r="D122" s="35">
        <f>TEL!D$32</f>
        <v>17895.409502496554</v>
      </c>
      <c r="E122" s="35">
        <f>TEL!E$32</f>
        <v>17913.744217188476</v>
      </c>
      <c r="F122" s="35">
        <f>TEL!F$32</f>
        <v>16227.853699387357</v>
      </c>
      <c r="G122" s="35">
        <f>TEL!G$32</f>
        <v>12534.35634589771</v>
      </c>
      <c r="H122" s="35">
        <f>TEL!H$32</f>
        <v>11675.684748686474</v>
      </c>
      <c r="I122" s="35">
        <f>TEL!I$32</f>
        <v>10541.436610094785</v>
      </c>
      <c r="J122" s="35">
        <f>TEL!J$32</f>
        <v>8926.0523720656201</v>
      </c>
      <c r="K122" s="35">
        <f>TEL!K$32</f>
        <v>7584.3555987700438</v>
      </c>
      <c r="L122" s="35">
        <f>TEL!L$32</f>
        <v>7174.7571475791046</v>
      </c>
      <c r="M122" s="35">
        <f>TEL!M$32</f>
        <v>6578.501345854067</v>
      </c>
      <c r="N122" s="35">
        <f>TEL!N$32</f>
        <v>6498.3767914798409</v>
      </c>
      <c r="O122" s="35">
        <f>TEL!O$32</f>
        <v>6266.9108797229128</v>
      </c>
      <c r="P122" s="35">
        <f>TEL!P$32</f>
        <v>6014.4622501912754</v>
      </c>
      <c r="Q122" s="35">
        <f>TEL!Q$32</f>
        <v>6085.6085801332929</v>
      </c>
    </row>
    <row r="123" spans="1:17" x14ac:dyDescent="0.25">
      <c r="A123" s="18" t="s">
        <v>51</v>
      </c>
      <c r="B123" s="35">
        <f>WWP!B$32</f>
        <v>3866.5767455490995</v>
      </c>
      <c r="C123" s="35">
        <f>WWP!C$32</f>
        <v>3795.8461307542088</v>
      </c>
      <c r="D123" s="35">
        <f>WWP!D$32</f>
        <v>3481.8887093422313</v>
      </c>
      <c r="E123" s="35">
        <f>WWP!E$32</f>
        <v>3665.5906812393246</v>
      </c>
      <c r="F123" s="35">
        <f>WWP!F$32</f>
        <v>4234.6108795304526</v>
      </c>
      <c r="G123" s="35">
        <f>WWP!G$32</f>
        <v>4064.1306868404531</v>
      </c>
      <c r="H123" s="35">
        <f>WWP!H$32</f>
        <v>4045.3819998294612</v>
      </c>
      <c r="I123" s="35">
        <f>WWP!I$32</f>
        <v>3534.0442498639445</v>
      </c>
      <c r="J123" s="35">
        <f>WWP!J$32</f>
        <v>3394.8722485469521</v>
      </c>
      <c r="K123" s="35">
        <f>WWP!K$32</f>
        <v>2899.689375615048</v>
      </c>
      <c r="L123" s="35">
        <f>WWP!L$32</f>
        <v>2975.3863407594072</v>
      </c>
      <c r="M123" s="35">
        <f>WWP!M$32</f>
        <v>2890.2141996098808</v>
      </c>
      <c r="N123" s="35">
        <f>WWP!N$32</f>
        <v>2353.7659460689583</v>
      </c>
      <c r="O123" s="35">
        <f>WWP!O$32</f>
        <v>2239.776654558897</v>
      </c>
      <c r="P123" s="35">
        <f>WWP!P$32</f>
        <v>2129.5973503257324</v>
      </c>
      <c r="Q123" s="35">
        <f>WWP!Q$32</f>
        <v>2165.0292365449009</v>
      </c>
    </row>
    <row r="124" spans="1:17" x14ac:dyDescent="0.25">
      <c r="A124" s="18" t="s">
        <v>50</v>
      </c>
      <c r="B124" s="35">
        <f>OIS!B$32</f>
        <v>67414.864314295846</v>
      </c>
      <c r="C124" s="35">
        <f>OIS!C$32</f>
        <v>66130.426447226811</v>
      </c>
      <c r="D124" s="35">
        <f>OIS!D$32</f>
        <v>61327.04019263167</v>
      </c>
      <c r="E124" s="35">
        <f>OIS!E$32</f>
        <v>58288.266804194689</v>
      </c>
      <c r="F124" s="35">
        <f>OIS!F$32</f>
        <v>54493.238832916104</v>
      </c>
      <c r="G124" s="35">
        <f>OIS!G$32</f>
        <v>53674.24106089522</v>
      </c>
      <c r="H124" s="35">
        <f>OIS!H$32</f>
        <v>50454.400431011876</v>
      </c>
      <c r="I124" s="35">
        <f>OIS!I$32</f>
        <v>53709.655941039484</v>
      </c>
      <c r="J124" s="35">
        <f>OIS!J$32</f>
        <v>53392.245385551592</v>
      </c>
      <c r="K124" s="35">
        <f>OIS!K$32</f>
        <v>45746.179199904465</v>
      </c>
      <c r="L124" s="35">
        <f>OIS!L$32</f>
        <v>48727.194261734723</v>
      </c>
      <c r="M124" s="35">
        <f>OIS!M$32</f>
        <v>43204.054823901773</v>
      </c>
      <c r="N124" s="35">
        <f>OIS!N$32</f>
        <v>42937.674230025739</v>
      </c>
      <c r="O124" s="35">
        <f>OIS!O$32</f>
        <v>40962.575416123698</v>
      </c>
      <c r="P124" s="35">
        <f>OIS!P$32</f>
        <v>40647.355310934923</v>
      </c>
      <c r="Q124" s="35">
        <f>OIS!Q$32</f>
        <v>39331.743881689297</v>
      </c>
    </row>
    <row r="125" spans="1:17" x14ac:dyDescent="0.25">
      <c r="A125" s="42" t="s">
        <v>63</v>
      </c>
      <c r="B125" s="41">
        <f>Ind_Summary_emi!B42</f>
        <v>12718.475875541084</v>
      </c>
      <c r="C125" s="41">
        <f>Ind_Summary_emi!C42</f>
        <v>12034.887159170645</v>
      </c>
      <c r="D125" s="41">
        <f>Ind_Summary_emi!D42</f>
        <v>12328.560843963756</v>
      </c>
      <c r="E125" s="41">
        <f>Ind_Summary_emi!E42</f>
        <v>12099.28377948175</v>
      </c>
      <c r="F125" s="41">
        <f>Ind_Summary_emi!F42</f>
        <v>13118.088905424333</v>
      </c>
      <c r="G125" s="41">
        <f>Ind_Summary_emi!G42</f>
        <v>11790.800231954427</v>
      </c>
      <c r="H125" s="41">
        <f>Ind_Summary_emi!H42</f>
        <v>11662.014249039057</v>
      </c>
      <c r="I125" s="41">
        <f>Ind_Summary_emi!I42</f>
        <v>11644.36866652716</v>
      </c>
      <c r="J125" s="41">
        <f>Ind_Summary_emi!J42</f>
        <v>11362.044346674702</v>
      </c>
      <c r="K125" s="41">
        <f>Ind_Summary_emi!K42</f>
        <v>9994.3640856688089</v>
      </c>
      <c r="L125" s="41">
        <f>Ind_Summary_emi!L42</f>
        <v>11333.03015984372</v>
      </c>
      <c r="M125" s="41">
        <f>Ind_Summary_emi!M42</f>
        <v>10861.831652514886</v>
      </c>
      <c r="N125" s="41">
        <f>Ind_Summary_emi!N42</f>
        <v>10509.553497567125</v>
      </c>
      <c r="O125" s="41">
        <f>Ind_Summary_emi!O42</f>
        <v>10420.902634072716</v>
      </c>
      <c r="P125" s="41">
        <f>Ind_Summary_emi!P42</f>
        <v>10576.612941377074</v>
      </c>
      <c r="Q125" s="41">
        <f>Ind_Summary_emi!Q42</f>
        <v>10147.596172331754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185.77301251095034</v>
      </c>
      <c r="C127" s="38">
        <f t="shared" si="8"/>
        <v>185.49163748578425</v>
      </c>
      <c r="D127" s="38">
        <f t="shared" si="8"/>
        <v>186.70062832431327</v>
      </c>
      <c r="E127" s="38">
        <f t="shared" si="8"/>
        <v>194.250836087311</v>
      </c>
      <c r="F127" s="38">
        <f t="shared" si="8"/>
        <v>191.21235004180255</v>
      </c>
      <c r="G127" s="38">
        <f t="shared" si="8"/>
        <v>187.5252401691269</v>
      </c>
      <c r="H127" s="38">
        <f t="shared" si="8"/>
        <v>178.16708501294264</v>
      </c>
      <c r="I127" s="38">
        <f t="shared" si="8"/>
        <v>174.25662403313339</v>
      </c>
      <c r="J127" s="38">
        <f t="shared" si="8"/>
        <v>172.81586712381321</v>
      </c>
      <c r="K127" s="38">
        <f t="shared" si="8"/>
        <v>169.14746521740685</v>
      </c>
      <c r="L127" s="38">
        <f t="shared" si="8"/>
        <v>169.90820604781891</v>
      </c>
      <c r="M127" s="38">
        <f t="shared" si="8"/>
        <v>161.33646171014306</v>
      </c>
      <c r="N127" s="38">
        <f t="shared" si="8"/>
        <v>161.32027511354687</v>
      </c>
      <c r="O127" s="38">
        <f t="shared" si="8"/>
        <v>160.7700389169583</v>
      </c>
      <c r="P127" s="38">
        <f t="shared" si="8"/>
        <v>153.70176597867544</v>
      </c>
      <c r="Q127" s="38">
        <f t="shared" si="8"/>
        <v>149.66186798523762</v>
      </c>
    </row>
    <row r="128" spans="1:17" x14ac:dyDescent="0.25">
      <c r="A128" s="18" t="s">
        <v>13</v>
      </c>
      <c r="B128" s="35">
        <f t="shared" ref="B128:Q128" si="9">IF(B51=0,"",B51/B4*1000)</f>
        <v>1226.1705561256426</v>
      </c>
      <c r="C128" s="35">
        <f t="shared" si="9"/>
        <v>1255.82579907172</v>
      </c>
      <c r="D128" s="35">
        <f t="shared" si="9"/>
        <v>1287.4079418838776</v>
      </c>
      <c r="E128" s="35">
        <f t="shared" si="9"/>
        <v>1368.9690101096319</v>
      </c>
      <c r="F128" s="35">
        <f t="shared" si="9"/>
        <v>1236.0363375809886</v>
      </c>
      <c r="G128" s="35">
        <f t="shared" si="9"/>
        <v>1132.0810074132653</v>
      </c>
      <c r="H128" s="35">
        <f t="shared" si="9"/>
        <v>1064.0612528570334</v>
      </c>
      <c r="I128" s="35">
        <f t="shared" si="9"/>
        <v>938.73648282677539</v>
      </c>
      <c r="J128" s="35">
        <f t="shared" si="9"/>
        <v>974.12544147447795</v>
      </c>
      <c r="K128" s="35">
        <f t="shared" si="9"/>
        <v>1229.0316123808805</v>
      </c>
      <c r="L128" s="35">
        <f t="shared" si="9"/>
        <v>1287.9283696272528</v>
      </c>
      <c r="M128" s="35">
        <f t="shared" si="9"/>
        <v>1164.2241546012967</v>
      </c>
      <c r="N128" s="35">
        <f t="shared" si="9"/>
        <v>1215.5175941843208</v>
      </c>
      <c r="O128" s="35">
        <f t="shared" si="9"/>
        <v>1230.8399276148443</v>
      </c>
      <c r="P128" s="35">
        <f t="shared" si="9"/>
        <v>1175.164344677346</v>
      </c>
      <c r="Q128" s="35">
        <f t="shared" si="9"/>
        <v>1190.9329555523097</v>
      </c>
    </row>
    <row r="129" spans="1:17" x14ac:dyDescent="0.25">
      <c r="A129" s="23" t="s">
        <v>12</v>
      </c>
      <c r="B129" s="37">
        <f t="shared" ref="B129:Q129" si="10">IF(B54=0,"",B54/B5*1000)</f>
        <v>406.47172414879117</v>
      </c>
      <c r="C129" s="37">
        <f t="shared" si="10"/>
        <v>428.96061102238258</v>
      </c>
      <c r="D129" s="37">
        <f t="shared" si="10"/>
        <v>458.32581122536709</v>
      </c>
      <c r="E129" s="37">
        <f t="shared" si="10"/>
        <v>454.13289639532127</v>
      </c>
      <c r="F129" s="37">
        <f t="shared" si="10"/>
        <v>428.54627841558579</v>
      </c>
      <c r="G129" s="37">
        <f t="shared" si="10"/>
        <v>402.50526415397195</v>
      </c>
      <c r="H129" s="37">
        <f t="shared" si="10"/>
        <v>356.47179667630047</v>
      </c>
      <c r="I129" s="37">
        <f t="shared" si="10"/>
        <v>323.9391446474948</v>
      </c>
      <c r="J129" s="37">
        <f t="shared" si="10"/>
        <v>335.70383970382636</v>
      </c>
      <c r="K129" s="37">
        <f t="shared" si="10"/>
        <v>341.17397496330238</v>
      </c>
      <c r="L129" s="37">
        <f t="shared" si="10"/>
        <v>310.31613325437769</v>
      </c>
      <c r="M129" s="37">
        <f t="shared" si="10"/>
        <v>310.4386421781187</v>
      </c>
      <c r="N129" s="37">
        <f t="shared" si="10"/>
        <v>296.44201756870933</v>
      </c>
      <c r="O129" s="37">
        <f t="shared" si="10"/>
        <v>304.89503811802996</v>
      </c>
      <c r="P129" s="37">
        <f t="shared" si="10"/>
        <v>286.06069196213014</v>
      </c>
      <c r="Q129" s="37">
        <f t="shared" si="10"/>
        <v>274.67472306481164</v>
      </c>
    </row>
    <row r="130" spans="1:17" x14ac:dyDescent="0.25">
      <c r="A130" s="21" t="s">
        <v>45</v>
      </c>
      <c r="B130" s="35">
        <f t="shared" ref="B130:Q130" si="11">IF(B55=0,"",B55/B6*1000)</f>
        <v>1123.2438463526423</v>
      </c>
      <c r="C130" s="35">
        <f t="shared" si="11"/>
        <v>1027.4920219500593</v>
      </c>
      <c r="D130" s="35">
        <f t="shared" si="11"/>
        <v>1250.2850990315212</v>
      </c>
      <c r="E130" s="35">
        <f t="shared" si="11"/>
        <v>1231.7514722077326</v>
      </c>
      <c r="F130" s="35">
        <f t="shared" si="11"/>
        <v>1264.3845153755294</v>
      </c>
      <c r="G130" s="35">
        <f t="shared" si="11"/>
        <v>1161.2415574540996</v>
      </c>
      <c r="H130" s="35">
        <f t="shared" si="11"/>
        <v>1093.1481725216022</v>
      </c>
      <c r="I130" s="35">
        <f t="shared" si="11"/>
        <v>977.10437238363124</v>
      </c>
      <c r="J130" s="35">
        <f t="shared" si="11"/>
        <v>1052.822882465606</v>
      </c>
      <c r="K130" s="35">
        <f t="shared" si="11"/>
        <v>1315.1267075267397</v>
      </c>
      <c r="L130" s="35">
        <f t="shared" si="11"/>
        <v>1185.3826983006979</v>
      </c>
      <c r="M130" s="35">
        <f t="shared" si="11"/>
        <v>1180.9369583491721</v>
      </c>
      <c r="N130" s="35">
        <f t="shared" si="11"/>
        <v>1180.1047365604886</v>
      </c>
      <c r="O130" s="35">
        <f t="shared" si="11"/>
        <v>1204.4023598060508</v>
      </c>
      <c r="P130" s="35">
        <f t="shared" si="11"/>
        <v>1123.3866012076539</v>
      </c>
      <c r="Q130" s="35">
        <f t="shared" si="11"/>
        <v>1115.0202883407203</v>
      </c>
    </row>
    <row r="131" spans="1:17" x14ac:dyDescent="0.25">
      <c r="A131" s="21" t="s">
        <v>60</v>
      </c>
      <c r="B131" s="35">
        <f t="shared" ref="B131:Q131" si="12">IF(B56=0,"",B56/B7*1000)</f>
        <v>523.82293947709661</v>
      </c>
      <c r="C131" s="35">
        <f t="shared" si="12"/>
        <v>559.89890666952374</v>
      </c>
      <c r="D131" s="35">
        <f t="shared" si="12"/>
        <v>586.14527592197805</v>
      </c>
      <c r="E131" s="35">
        <f t="shared" si="12"/>
        <v>607.14992244453924</v>
      </c>
      <c r="F131" s="35">
        <f t="shared" si="12"/>
        <v>579.83457845689145</v>
      </c>
      <c r="G131" s="35">
        <f t="shared" si="12"/>
        <v>554.59789229848161</v>
      </c>
      <c r="H131" s="35">
        <f t="shared" si="12"/>
        <v>473.49010906969107</v>
      </c>
      <c r="I131" s="35">
        <f t="shared" si="12"/>
        <v>443.71918367628882</v>
      </c>
      <c r="J131" s="35">
        <f t="shared" si="12"/>
        <v>450.79565484892748</v>
      </c>
      <c r="K131" s="35">
        <f t="shared" si="12"/>
        <v>435.35078418857012</v>
      </c>
      <c r="L131" s="35">
        <f t="shared" si="12"/>
        <v>378.77381466566766</v>
      </c>
      <c r="M131" s="35">
        <f t="shared" si="12"/>
        <v>389.36925237263296</v>
      </c>
      <c r="N131" s="35">
        <f t="shared" si="12"/>
        <v>337.45319446087541</v>
      </c>
      <c r="O131" s="35">
        <f t="shared" si="12"/>
        <v>327.57231427242078</v>
      </c>
      <c r="P131" s="35">
        <f t="shared" si="12"/>
        <v>308.97823965953484</v>
      </c>
      <c r="Q131" s="35">
        <f t="shared" si="12"/>
        <v>290.60038329282838</v>
      </c>
    </row>
    <row r="132" spans="1:17" x14ac:dyDescent="0.25">
      <c r="A132" s="21" t="s">
        <v>43</v>
      </c>
      <c r="B132" s="35">
        <f t="shared" ref="B132:Q132" si="13">IF(B59=0,"",B59/B8*1000)</f>
        <v>537.23285919440241</v>
      </c>
      <c r="C132" s="35">
        <f t="shared" si="13"/>
        <v>591.6100727969075</v>
      </c>
      <c r="D132" s="35">
        <f t="shared" si="13"/>
        <v>609.30195574285426</v>
      </c>
      <c r="E132" s="35">
        <f t="shared" si="13"/>
        <v>572.33716489777214</v>
      </c>
      <c r="F132" s="35">
        <f t="shared" si="13"/>
        <v>512.07910321907059</v>
      </c>
      <c r="G132" s="35">
        <f t="shared" si="13"/>
        <v>477.72999331247803</v>
      </c>
      <c r="H132" s="35">
        <f t="shared" si="13"/>
        <v>422.60948861535047</v>
      </c>
      <c r="I132" s="35">
        <f t="shared" si="13"/>
        <v>382.09074946821488</v>
      </c>
      <c r="J132" s="35">
        <f t="shared" si="13"/>
        <v>401.3070161537014</v>
      </c>
      <c r="K132" s="35">
        <f t="shared" si="13"/>
        <v>420.8145327033892</v>
      </c>
      <c r="L132" s="35">
        <f t="shared" si="13"/>
        <v>397.42657170747373</v>
      </c>
      <c r="M132" s="35">
        <f t="shared" si="13"/>
        <v>393.57888050348231</v>
      </c>
      <c r="N132" s="35">
        <f t="shared" si="13"/>
        <v>386.92607590108531</v>
      </c>
      <c r="O132" s="35">
        <f t="shared" si="13"/>
        <v>427.02574298937049</v>
      </c>
      <c r="P132" s="35">
        <f t="shared" si="13"/>
        <v>400.32649192808702</v>
      </c>
      <c r="Q132" s="35">
        <f t="shared" si="13"/>
        <v>389.14141496601565</v>
      </c>
    </row>
    <row r="133" spans="1:17" x14ac:dyDescent="0.25">
      <c r="A133" s="23" t="s">
        <v>11</v>
      </c>
      <c r="B133" s="37">
        <f t="shared" ref="B133:Q133" si="14">IF(B60=0,"",B60/B9*1000)</f>
        <v>276.15889657485593</v>
      </c>
      <c r="C133" s="37">
        <f t="shared" si="14"/>
        <v>268.1428346951941</v>
      </c>
      <c r="D133" s="37">
        <f t="shared" si="14"/>
        <v>264.15918400022042</v>
      </c>
      <c r="E133" s="37">
        <f t="shared" si="14"/>
        <v>281.29380544737842</v>
      </c>
      <c r="F133" s="37">
        <f t="shared" si="14"/>
        <v>274.91813727772336</v>
      </c>
      <c r="G133" s="37">
        <f t="shared" si="14"/>
        <v>269.07992110810426</v>
      </c>
      <c r="H133" s="37">
        <f t="shared" si="14"/>
        <v>256.85608810177564</v>
      </c>
      <c r="I133" s="37">
        <f t="shared" si="14"/>
        <v>261.87211878594519</v>
      </c>
      <c r="J133" s="37">
        <f t="shared" si="14"/>
        <v>255.07797241885567</v>
      </c>
      <c r="K133" s="37">
        <f t="shared" si="14"/>
        <v>236.00880256647753</v>
      </c>
      <c r="L133" s="37">
        <f t="shared" si="14"/>
        <v>230.65005225484003</v>
      </c>
      <c r="M133" s="37">
        <f t="shared" si="14"/>
        <v>229.71426847981039</v>
      </c>
      <c r="N133" s="37">
        <f t="shared" si="14"/>
        <v>231.94676618755125</v>
      </c>
      <c r="O133" s="37">
        <f t="shared" si="14"/>
        <v>237.1711381530535</v>
      </c>
      <c r="P133" s="37">
        <f t="shared" si="14"/>
        <v>226.99877007813345</v>
      </c>
      <c r="Q133" s="37">
        <f t="shared" si="14"/>
        <v>209.38664323837446</v>
      </c>
    </row>
    <row r="134" spans="1:17" x14ac:dyDescent="0.25">
      <c r="A134" s="21" t="s">
        <v>62</v>
      </c>
      <c r="B134" s="35">
        <f t="shared" ref="B134:Q134" si="15">IF(B61=0,"",B61/B10*1000)</f>
        <v>795.79550577910902</v>
      </c>
      <c r="C134" s="35">
        <f t="shared" si="15"/>
        <v>787.40089595847121</v>
      </c>
      <c r="D134" s="35">
        <f t="shared" si="15"/>
        <v>797.1891643183219</v>
      </c>
      <c r="E134" s="35">
        <f t="shared" si="15"/>
        <v>835.64127718445309</v>
      </c>
      <c r="F134" s="35">
        <f t="shared" si="15"/>
        <v>795.01530924470342</v>
      </c>
      <c r="G134" s="35">
        <f t="shared" si="15"/>
        <v>785.86996125816529</v>
      </c>
      <c r="H134" s="35">
        <f t="shared" si="15"/>
        <v>744.46984595054585</v>
      </c>
      <c r="I134" s="35">
        <f t="shared" si="15"/>
        <v>753.18802264783608</v>
      </c>
      <c r="J134" s="35">
        <f t="shared" si="15"/>
        <v>716.40119311018748</v>
      </c>
      <c r="K134" s="35">
        <f t="shared" si="15"/>
        <v>691.4794162004797</v>
      </c>
      <c r="L134" s="35">
        <f t="shared" si="15"/>
        <v>639.20477018623944</v>
      </c>
      <c r="M134" s="35">
        <f t="shared" si="15"/>
        <v>638.97776810808477</v>
      </c>
      <c r="N134" s="35">
        <f t="shared" si="15"/>
        <v>659.55226821469421</v>
      </c>
      <c r="O134" s="35">
        <f t="shared" si="15"/>
        <v>694.61325359799957</v>
      </c>
      <c r="P134" s="35">
        <f t="shared" si="15"/>
        <v>676.59941174258711</v>
      </c>
      <c r="Q134" s="35">
        <f t="shared" si="15"/>
        <v>588.00730282126779</v>
      </c>
    </row>
    <row r="135" spans="1:17" x14ac:dyDescent="0.25">
      <c r="A135" s="21" t="s">
        <v>41</v>
      </c>
      <c r="B135" s="35">
        <f t="shared" ref="B135:Q135" si="16">IF(B62=0,"",B62/B11*1000)</f>
        <v>203.45830536680859</v>
      </c>
      <c r="C135" s="35">
        <f t="shared" si="16"/>
        <v>208.20605412745448</v>
      </c>
      <c r="D135" s="35">
        <f t="shared" si="16"/>
        <v>203.58986827378507</v>
      </c>
      <c r="E135" s="35">
        <f t="shared" si="16"/>
        <v>219.72350602615077</v>
      </c>
      <c r="F135" s="35">
        <f t="shared" si="16"/>
        <v>213.19778088299026</v>
      </c>
      <c r="G135" s="35">
        <f t="shared" si="16"/>
        <v>207.87394831279252</v>
      </c>
      <c r="H135" s="35">
        <f t="shared" si="16"/>
        <v>198.7521934170463</v>
      </c>
      <c r="I135" s="35">
        <f t="shared" si="16"/>
        <v>201.77745535991778</v>
      </c>
      <c r="J135" s="35">
        <f t="shared" si="16"/>
        <v>197.06996691735529</v>
      </c>
      <c r="K135" s="35">
        <f t="shared" si="16"/>
        <v>209.1609691987162</v>
      </c>
      <c r="L135" s="35">
        <f t="shared" si="16"/>
        <v>192.24230892506779</v>
      </c>
      <c r="M135" s="35">
        <f t="shared" si="16"/>
        <v>180.91362043582899</v>
      </c>
      <c r="N135" s="35">
        <f t="shared" si="16"/>
        <v>178.37707561166425</v>
      </c>
      <c r="O135" s="35">
        <f t="shared" si="16"/>
        <v>169.33414028916667</v>
      </c>
      <c r="P135" s="35">
        <f t="shared" si="16"/>
        <v>163.38911082739205</v>
      </c>
      <c r="Q135" s="35">
        <f t="shared" si="16"/>
        <v>145.38076890124742</v>
      </c>
    </row>
    <row r="136" spans="1:17" x14ac:dyDescent="0.25">
      <c r="A136" s="21" t="s">
        <v>40</v>
      </c>
      <c r="B136" s="35">
        <f t="shared" ref="B136:Q136" si="17">IF(B63=0,"",B63/B12*1000)</f>
        <v>9.3275657159701844</v>
      </c>
      <c r="C136" s="35">
        <f t="shared" si="17"/>
        <v>9.598941584662434</v>
      </c>
      <c r="D136" s="35">
        <f t="shared" si="17"/>
        <v>9.261190179607512</v>
      </c>
      <c r="E136" s="35">
        <f t="shared" si="17"/>
        <v>9.8594773812112706</v>
      </c>
      <c r="F136" s="35">
        <f t="shared" si="17"/>
        <v>9.4542168748644446</v>
      </c>
      <c r="G136" s="35">
        <f t="shared" si="17"/>
        <v>9.2669487962597739</v>
      </c>
      <c r="H136" s="35">
        <f t="shared" si="17"/>
        <v>8.8650346443537167</v>
      </c>
      <c r="I136" s="35">
        <f t="shared" si="17"/>
        <v>8.645964427540795</v>
      </c>
      <c r="J136" s="35">
        <f t="shared" si="17"/>
        <v>8.2300126695857028</v>
      </c>
      <c r="K136" s="35">
        <f t="shared" si="17"/>
        <v>8.4925214560842051</v>
      </c>
      <c r="L136" s="35">
        <f t="shared" si="17"/>
        <v>7.3788380387667241</v>
      </c>
      <c r="M136" s="35">
        <f t="shared" si="17"/>
        <v>7.2088288678845567</v>
      </c>
      <c r="N136" s="35">
        <f t="shared" si="17"/>
        <v>7.3503761908312457</v>
      </c>
      <c r="O136" s="35">
        <f t="shared" si="17"/>
        <v>7.6415400315260724</v>
      </c>
      <c r="P136" s="35">
        <f t="shared" si="17"/>
        <v>7.3676414801507937</v>
      </c>
      <c r="Q136" s="35">
        <f t="shared" si="17"/>
        <v>7.4338851602010356</v>
      </c>
    </row>
    <row r="137" spans="1:17" x14ac:dyDescent="0.25">
      <c r="A137" s="23" t="s">
        <v>10</v>
      </c>
      <c r="B137" s="37">
        <f t="shared" ref="B137:Q137" si="18">IF(B64=0,"",B64/B13*1000)</f>
        <v>518.17932601966834</v>
      </c>
      <c r="C137" s="37">
        <f t="shared" si="18"/>
        <v>535.76947257403401</v>
      </c>
      <c r="D137" s="37">
        <f t="shared" si="18"/>
        <v>517.55618816324284</v>
      </c>
      <c r="E137" s="37">
        <f t="shared" si="18"/>
        <v>554.18824725504373</v>
      </c>
      <c r="F137" s="37">
        <f t="shared" si="18"/>
        <v>564.70421029222655</v>
      </c>
      <c r="G137" s="37">
        <f t="shared" si="18"/>
        <v>575.94378251841533</v>
      </c>
      <c r="H137" s="37">
        <f t="shared" si="18"/>
        <v>540.86496571435828</v>
      </c>
      <c r="I137" s="37">
        <f t="shared" si="18"/>
        <v>528.1779263670843</v>
      </c>
      <c r="J137" s="37">
        <f t="shared" si="18"/>
        <v>548.9421873005773</v>
      </c>
      <c r="K137" s="37">
        <f t="shared" si="18"/>
        <v>533.71533638120763</v>
      </c>
      <c r="L137" s="37">
        <f t="shared" si="18"/>
        <v>564.45918823728152</v>
      </c>
      <c r="M137" s="37">
        <f t="shared" si="18"/>
        <v>562.5011357196297</v>
      </c>
      <c r="N137" s="37">
        <f t="shared" si="18"/>
        <v>559.55049002644785</v>
      </c>
      <c r="O137" s="37">
        <f t="shared" si="18"/>
        <v>552.20227505346315</v>
      </c>
      <c r="P137" s="37">
        <f t="shared" si="18"/>
        <v>526.31416139259272</v>
      </c>
      <c r="Q137" s="37">
        <f t="shared" si="18"/>
        <v>523.77169724032274</v>
      </c>
    </row>
    <row r="138" spans="1:17" x14ac:dyDescent="0.25">
      <c r="A138" s="21" t="s">
        <v>39</v>
      </c>
      <c r="B138" s="35">
        <f t="shared" ref="B138:Q138" si="19">IF(B65=0,"",B65/B14*1000)</f>
        <v>496.41696512857584</v>
      </c>
      <c r="C138" s="35">
        <f t="shared" si="19"/>
        <v>510.47575613930638</v>
      </c>
      <c r="D138" s="35">
        <f t="shared" si="19"/>
        <v>498.16652977636511</v>
      </c>
      <c r="E138" s="35">
        <f t="shared" si="19"/>
        <v>524.59229572737604</v>
      </c>
      <c r="F138" s="35">
        <f t="shared" si="19"/>
        <v>546.25558744674595</v>
      </c>
      <c r="G138" s="35">
        <f t="shared" si="19"/>
        <v>551.5186873772567</v>
      </c>
      <c r="H138" s="35">
        <f t="shared" si="19"/>
        <v>519.1269965235208</v>
      </c>
      <c r="I138" s="35">
        <f t="shared" si="19"/>
        <v>512.91796501397505</v>
      </c>
      <c r="J138" s="35">
        <f t="shared" si="19"/>
        <v>514.10821291820821</v>
      </c>
      <c r="K138" s="35">
        <f t="shared" si="19"/>
        <v>471.23592171664984</v>
      </c>
      <c r="L138" s="35">
        <f t="shared" si="19"/>
        <v>509.14244068696559</v>
      </c>
      <c r="M138" s="35">
        <f t="shared" si="19"/>
        <v>515.23982537209145</v>
      </c>
      <c r="N138" s="35">
        <f t="shared" si="19"/>
        <v>483.71313408200371</v>
      </c>
      <c r="O138" s="35">
        <f t="shared" si="19"/>
        <v>475.1550794480255</v>
      </c>
      <c r="P138" s="35">
        <f t="shared" si="19"/>
        <v>450.14110245968288</v>
      </c>
      <c r="Q138" s="35">
        <f t="shared" si="19"/>
        <v>441.17365000349162</v>
      </c>
    </row>
    <row r="139" spans="1:17" x14ac:dyDescent="0.25">
      <c r="A139" s="21" t="s">
        <v>38</v>
      </c>
      <c r="B139" s="35">
        <f t="shared" ref="B139:Q139" si="20">IF(B66=0,"",B66/B15*1000)</f>
        <v>551.40727780789086</v>
      </c>
      <c r="C139" s="35">
        <f t="shared" si="20"/>
        <v>576.09576098302557</v>
      </c>
      <c r="D139" s="35">
        <f t="shared" si="20"/>
        <v>539.76363051914552</v>
      </c>
      <c r="E139" s="35">
        <f t="shared" si="20"/>
        <v>595.87948140060291</v>
      </c>
      <c r="F139" s="35">
        <f t="shared" si="20"/>
        <v>582.5130864072421</v>
      </c>
      <c r="G139" s="35">
        <f t="shared" si="20"/>
        <v>603.621941683665</v>
      </c>
      <c r="H139" s="35">
        <f t="shared" si="20"/>
        <v>563.76968412199926</v>
      </c>
      <c r="I139" s="35">
        <f t="shared" si="20"/>
        <v>537.51888560329087</v>
      </c>
      <c r="J139" s="35">
        <f t="shared" si="20"/>
        <v>580.0130184404286</v>
      </c>
      <c r="K139" s="35">
        <f t="shared" si="20"/>
        <v>581.15710195711551</v>
      </c>
      <c r="L139" s="35">
        <f t="shared" si="20"/>
        <v>619.51718810983289</v>
      </c>
      <c r="M139" s="35">
        <f t="shared" si="20"/>
        <v>605.78079316153082</v>
      </c>
      <c r="N139" s="35">
        <f t="shared" si="20"/>
        <v>625.5466639212483</v>
      </c>
      <c r="O139" s="35">
        <f t="shared" si="20"/>
        <v>633.9631254671059</v>
      </c>
      <c r="P139" s="35">
        <f t="shared" si="20"/>
        <v>594.84175616458992</v>
      </c>
      <c r="Q139" s="35">
        <f t="shared" si="20"/>
        <v>588.13332508081032</v>
      </c>
    </row>
    <row r="140" spans="1:17" x14ac:dyDescent="0.25">
      <c r="A140" s="21" t="s">
        <v>58</v>
      </c>
      <c r="B140" s="35">
        <f t="shared" ref="B140:Q140" si="21">IF(B67=0,"",B67/B16*1000)</f>
        <v>524.11474439549499</v>
      </c>
      <c r="C140" s="35">
        <f t="shared" si="21"/>
        <v>536.02297985406506</v>
      </c>
      <c r="D140" s="35">
        <f t="shared" si="21"/>
        <v>528.2914268898578</v>
      </c>
      <c r="E140" s="35">
        <f t="shared" si="21"/>
        <v>556.93508818557223</v>
      </c>
      <c r="F140" s="35">
        <f t="shared" si="21"/>
        <v>577.57569879853679</v>
      </c>
      <c r="G140" s="35">
        <f t="shared" si="21"/>
        <v>582.98626310711995</v>
      </c>
      <c r="H140" s="35">
        <f t="shared" si="21"/>
        <v>557.16826157384264</v>
      </c>
      <c r="I140" s="35">
        <f t="shared" si="21"/>
        <v>547.69316373131471</v>
      </c>
      <c r="J140" s="35">
        <f t="shared" si="21"/>
        <v>571.00139448868879</v>
      </c>
      <c r="K140" s="35">
        <f t="shared" si="21"/>
        <v>594.45423379716249</v>
      </c>
      <c r="L140" s="35">
        <f t="shared" si="21"/>
        <v>580.64374917315934</v>
      </c>
      <c r="M140" s="35">
        <f t="shared" si="21"/>
        <v>579.64475638845875</v>
      </c>
      <c r="N140" s="35">
        <f t="shared" si="21"/>
        <v>587.49868699729052</v>
      </c>
      <c r="O140" s="35">
        <f t="shared" si="21"/>
        <v>557.0867573616049</v>
      </c>
      <c r="P140" s="35">
        <f t="shared" si="21"/>
        <v>544.84179618597614</v>
      </c>
      <c r="Q140" s="35">
        <f t="shared" si="21"/>
        <v>567.76726257599091</v>
      </c>
    </row>
    <row r="141" spans="1:17" x14ac:dyDescent="0.25">
      <c r="A141" s="23" t="s">
        <v>9</v>
      </c>
      <c r="B141" s="37">
        <f t="shared" ref="B141:Q141" si="22">IF(B68=0,"",B68/B17*1000)</f>
        <v>315.61424491347651</v>
      </c>
      <c r="C141" s="37">
        <f t="shared" si="22"/>
        <v>310.82379668452728</v>
      </c>
      <c r="D141" s="37">
        <f t="shared" si="22"/>
        <v>323.55165327923146</v>
      </c>
      <c r="E141" s="37">
        <f t="shared" si="22"/>
        <v>361.90957794603116</v>
      </c>
      <c r="F141" s="37">
        <f t="shared" si="22"/>
        <v>359.59393803908574</v>
      </c>
      <c r="G141" s="37">
        <f t="shared" si="22"/>
        <v>378.15892429014929</v>
      </c>
      <c r="H141" s="37">
        <f t="shared" si="22"/>
        <v>386.77285502750641</v>
      </c>
      <c r="I141" s="37">
        <f t="shared" si="22"/>
        <v>400.55896436930425</v>
      </c>
      <c r="J141" s="37">
        <f t="shared" si="22"/>
        <v>399.55184044611121</v>
      </c>
      <c r="K141" s="37">
        <f t="shared" si="22"/>
        <v>410.94300873544375</v>
      </c>
      <c r="L141" s="37">
        <f t="shared" si="22"/>
        <v>427.01008275304122</v>
      </c>
      <c r="M141" s="37">
        <f t="shared" si="22"/>
        <v>413.67512217164057</v>
      </c>
      <c r="N141" s="37">
        <f t="shared" si="22"/>
        <v>424.81643843557225</v>
      </c>
      <c r="O141" s="37">
        <f t="shared" si="22"/>
        <v>449.9107441053514</v>
      </c>
      <c r="P141" s="37">
        <f t="shared" si="22"/>
        <v>437.78758471690514</v>
      </c>
      <c r="Q141" s="37">
        <f t="shared" si="22"/>
        <v>435.39022804493231</v>
      </c>
    </row>
    <row r="142" spans="1:17" x14ac:dyDescent="0.25">
      <c r="A142" s="21" t="s">
        <v>36</v>
      </c>
      <c r="B142" s="35">
        <f t="shared" ref="B142:Q142" si="23">IF(B69=0,"",B69/B18*1000)</f>
        <v>3674.1602608946459</v>
      </c>
      <c r="C142" s="35">
        <f t="shared" si="23"/>
        <v>3581.5698185548845</v>
      </c>
      <c r="D142" s="35">
        <f t="shared" si="23"/>
        <v>3904.4311962554625</v>
      </c>
      <c r="E142" s="35">
        <f t="shared" si="23"/>
        <v>4313.8132165452917</v>
      </c>
      <c r="F142" s="35">
        <f t="shared" si="23"/>
        <v>4495.0462963014616</v>
      </c>
      <c r="G142" s="35">
        <f t="shared" si="23"/>
        <v>4829.8459887711206</v>
      </c>
      <c r="H142" s="35">
        <f t="shared" si="23"/>
        <v>5008.756398586921</v>
      </c>
      <c r="I142" s="35">
        <f t="shared" si="23"/>
        <v>5271.6444260235985</v>
      </c>
      <c r="J142" s="35">
        <f t="shared" si="23"/>
        <v>5586.7238853073095</v>
      </c>
      <c r="K142" s="35">
        <f t="shared" si="23"/>
        <v>7327.3532578410477</v>
      </c>
      <c r="L142" s="35">
        <f t="shared" si="23"/>
        <v>5013.2686988002652</v>
      </c>
      <c r="M142" s="35">
        <f t="shared" si="23"/>
        <v>5204.3180974978868</v>
      </c>
      <c r="N142" s="35">
        <f t="shared" si="23"/>
        <v>5900.2752424571363</v>
      </c>
      <c r="O142" s="35">
        <f t="shared" si="23"/>
        <v>6141.7716901052581</v>
      </c>
      <c r="P142" s="35">
        <f t="shared" si="23"/>
        <v>5118.5297939904958</v>
      </c>
      <c r="Q142" s="35">
        <f t="shared" si="23"/>
        <v>4501.5461194665795</v>
      </c>
    </row>
    <row r="143" spans="1:17" x14ac:dyDescent="0.25">
      <c r="A143" s="21" t="s">
        <v>57</v>
      </c>
      <c r="B143" s="35">
        <f t="shared" ref="B143:Q143" si="24">IF(B70=0,"",B70/B19*1000)</f>
        <v>411.27376496739168</v>
      </c>
      <c r="C143" s="35">
        <f t="shared" si="24"/>
        <v>402.86724927879789</v>
      </c>
      <c r="D143" s="35">
        <f t="shared" si="24"/>
        <v>424.30150253398511</v>
      </c>
      <c r="E143" s="35">
        <f t="shared" si="24"/>
        <v>474.92501818516132</v>
      </c>
      <c r="F143" s="35">
        <f t="shared" si="24"/>
        <v>481.41181631146799</v>
      </c>
      <c r="G143" s="35">
        <f t="shared" si="24"/>
        <v>529.84285204906587</v>
      </c>
      <c r="H143" s="35">
        <f t="shared" si="24"/>
        <v>536.64840660880543</v>
      </c>
      <c r="I143" s="35">
        <f t="shared" si="24"/>
        <v>539.16584167859719</v>
      </c>
      <c r="J143" s="35">
        <f t="shared" si="24"/>
        <v>536.73675256533397</v>
      </c>
      <c r="K143" s="35">
        <f t="shared" si="24"/>
        <v>532.78290609523719</v>
      </c>
      <c r="L143" s="35">
        <f t="shared" si="24"/>
        <v>552.96474729212059</v>
      </c>
      <c r="M143" s="35">
        <f t="shared" si="24"/>
        <v>523.2540575257558</v>
      </c>
      <c r="N143" s="35">
        <f t="shared" si="24"/>
        <v>511.82763355883208</v>
      </c>
      <c r="O143" s="35">
        <f t="shared" si="24"/>
        <v>521.23778788788684</v>
      </c>
      <c r="P143" s="35">
        <f t="shared" si="24"/>
        <v>520.28712432639941</v>
      </c>
      <c r="Q143" s="35">
        <f t="shared" si="24"/>
        <v>509.93989040772169</v>
      </c>
    </row>
    <row r="144" spans="1:17" x14ac:dyDescent="0.25">
      <c r="A144" s="21" t="s">
        <v>56</v>
      </c>
      <c r="B144" s="35">
        <f t="shared" ref="B144:Q144" si="25">IF(B71=0,"",B71/B20*1000)</f>
        <v>30.927079424498491</v>
      </c>
      <c r="C144" s="35">
        <f t="shared" si="25"/>
        <v>31.204161734702996</v>
      </c>
      <c r="D144" s="35">
        <f t="shared" si="25"/>
        <v>31.080626765865656</v>
      </c>
      <c r="E144" s="35">
        <f t="shared" si="25"/>
        <v>33.43244951445481</v>
      </c>
      <c r="F144" s="35">
        <f t="shared" si="25"/>
        <v>32.05753923169059</v>
      </c>
      <c r="G144" s="35">
        <f t="shared" si="25"/>
        <v>33.223708624169255</v>
      </c>
      <c r="H144" s="35">
        <f t="shared" si="25"/>
        <v>33.308166748934802</v>
      </c>
      <c r="I144" s="35">
        <f t="shared" si="25"/>
        <v>33.985357391743683</v>
      </c>
      <c r="J144" s="35">
        <f t="shared" si="25"/>
        <v>31.844998185302064</v>
      </c>
      <c r="K144" s="35">
        <f t="shared" si="25"/>
        <v>34.406397228050359</v>
      </c>
      <c r="L144" s="35">
        <f t="shared" si="25"/>
        <v>34.028287689656551</v>
      </c>
      <c r="M144" s="35">
        <f t="shared" si="25"/>
        <v>31.648502527795866</v>
      </c>
      <c r="N144" s="35">
        <f t="shared" si="25"/>
        <v>32.190439404779703</v>
      </c>
      <c r="O144" s="35">
        <f t="shared" si="25"/>
        <v>39.857239618687508</v>
      </c>
      <c r="P144" s="35">
        <f t="shared" si="25"/>
        <v>35.873418986802342</v>
      </c>
      <c r="Q144" s="35">
        <f t="shared" si="25"/>
        <v>37.406285992955723</v>
      </c>
    </row>
    <row r="145" spans="1:17" x14ac:dyDescent="0.25">
      <c r="A145" s="20" t="s">
        <v>55</v>
      </c>
      <c r="B145" s="36">
        <f t="shared" ref="B145:Q145" si="26">IF(B72=0,"",B72/B21*1000)</f>
        <v>133.6435545127687</v>
      </c>
      <c r="C145" s="36">
        <f t="shared" si="26"/>
        <v>134.70595617671248</v>
      </c>
      <c r="D145" s="36">
        <f t="shared" si="26"/>
        <v>137.378631064377</v>
      </c>
      <c r="E145" s="36">
        <f t="shared" si="26"/>
        <v>136.33861559740308</v>
      </c>
      <c r="F145" s="36">
        <f t="shared" si="26"/>
        <v>135.91687276796441</v>
      </c>
      <c r="G145" s="36">
        <f t="shared" si="26"/>
        <v>129.5753106110449</v>
      </c>
      <c r="H145" s="36">
        <f t="shared" si="26"/>
        <v>126.38745153512787</v>
      </c>
      <c r="I145" s="36">
        <f t="shared" si="26"/>
        <v>126.51560128969986</v>
      </c>
      <c r="J145" s="36">
        <f t="shared" si="26"/>
        <v>125.69458785752526</v>
      </c>
      <c r="K145" s="36">
        <f t="shared" si="26"/>
        <v>117.4911948221354</v>
      </c>
      <c r="L145" s="36">
        <f t="shared" si="26"/>
        <v>122.06409726719109</v>
      </c>
      <c r="M145" s="36">
        <f t="shared" si="26"/>
        <v>118.13365049059406</v>
      </c>
      <c r="N145" s="36">
        <f t="shared" si="26"/>
        <v>118.72437429822183</v>
      </c>
      <c r="O145" s="36">
        <f t="shared" si="26"/>
        <v>116.72981046320106</v>
      </c>
      <c r="P145" s="36">
        <f t="shared" si="26"/>
        <v>115.47726937642544</v>
      </c>
      <c r="Q145" s="36">
        <f t="shared" si="26"/>
        <v>114.90793999343813</v>
      </c>
    </row>
    <row r="146" spans="1:17" x14ac:dyDescent="0.25">
      <c r="A146" s="18" t="s">
        <v>54</v>
      </c>
      <c r="B146" s="35">
        <f t="shared" ref="B146:Q146" si="27">IF(B73=0,"",B73/B22*1000)</f>
        <v>48.402361245885238</v>
      </c>
      <c r="C146" s="35">
        <f t="shared" si="27"/>
        <v>48.011338919531653</v>
      </c>
      <c r="D146" s="35">
        <f t="shared" si="27"/>
        <v>46.67838391148041</v>
      </c>
      <c r="E146" s="35">
        <f t="shared" si="27"/>
        <v>48.272259589261004</v>
      </c>
      <c r="F146" s="35">
        <f t="shared" si="27"/>
        <v>48.722997919660479</v>
      </c>
      <c r="G146" s="35">
        <f t="shared" si="27"/>
        <v>47.137806825951102</v>
      </c>
      <c r="H146" s="35">
        <f t="shared" si="27"/>
        <v>42.967839450156262</v>
      </c>
      <c r="I146" s="35">
        <f t="shared" si="27"/>
        <v>41.45265252651788</v>
      </c>
      <c r="J146" s="35">
        <f t="shared" si="27"/>
        <v>40.219824583038047</v>
      </c>
      <c r="K146" s="35">
        <f t="shared" si="27"/>
        <v>42.293909488097967</v>
      </c>
      <c r="L146" s="35">
        <f t="shared" si="27"/>
        <v>38.141379209109068</v>
      </c>
      <c r="M146" s="35">
        <f t="shared" si="27"/>
        <v>34.657637331435261</v>
      </c>
      <c r="N146" s="35">
        <f t="shared" si="27"/>
        <v>36.272334929684071</v>
      </c>
      <c r="O146" s="35">
        <f t="shared" si="27"/>
        <v>36.402701710144591</v>
      </c>
      <c r="P146" s="35">
        <f t="shared" si="27"/>
        <v>31.732668404013737</v>
      </c>
      <c r="Q146" s="35">
        <f t="shared" si="27"/>
        <v>29.787929451577654</v>
      </c>
    </row>
    <row r="147" spans="1:17" x14ac:dyDescent="0.25">
      <c r="A147" s="18" t="s">
        <v>53</v>
      </c>
      <c r="B147" s="35">
        <f t="shared" ref="B147:Q147" si="28">IF(B74=0,"",B74/B23*1000)</f>
        <v>35.301038806547865</v>
      </c>
      <c r="C147" s="35">
        <f t="shared" si="28"/>
        <v>37.058426348548764</v>
      </c>
      <c r="D147" s="35">
        <f t="shared" si="28"/>
        <v>37.657274761711953</v>
      </c>
      <c r="E147" s="35">
        <f t="shared" si="28"/>
        <v>41.433198888667661</v>
      </c>
      <c r="F147" s="35">
        <f t="shared" si="28"/>
        <v>40.217480649358393</v>
      </c>
      <c r="G147" s="35">
        <f t="shared" si="28"/>
        <v>39.26998622109614</v>
      </c>
      <c r="H147" s="35">
        <f t="shared" si="28"/>
        <v>37.17991321688779</v>
      </c>
      <c r="I147" s="35">
        <f t="shared" si="28"/>
        <v>35.468342086033516</v>
      </c>
      <c r="J147" s="35">
        <f t="shared" si="28"/>
        <v>36.77422262814185</v>
      </c>
      <c r="K147" s="35">
        <f t="shared" si="28"/>
        <v>38.716547491089827</v>
      </c>
      <c r="L147" s="35">
        <f t="shared" si="28"/>
        <v>38.144638661243633</v>
      </c>
      <c r="M147" s="35">
        <f t="shared" si="28"/>
        <v>35.647170660347733</v>
      </c>
      <c r="N147" s="35">
        <f t="shared" si="28"/>
        <v>35.044750928212075</v>
      </c>
      <c r="O147" s="35">
        <f t="shared" si="28"/>
        <v>35.216397963453737</v>
      </c>
      <c r="P147" s="35">
        <f t="shared" si="28"/>
        <v>33.225995418078398</v>
      </c>
      <c r="Q147" s="35">
        <f t="shared" si="28"/>
        <v>32.554072017512553</v>
      </c>
    </row>
    <row r="148" spans="1:17" x14ac:dyDescent="0.25">
      <c r="A148" s="18" t="s">
        <v>52</v>
      </c>
      <c r="B148" s="35">
        <f t="shared" ref="B148:Q148" si="29">IF(B75=0,"",B75/B24*1000)</f>
        <v>110.72255142205023</v>
      </c>
      <c r="C148" s="35">
        <f t="shared" si="29"/>
        <v>111.15587676789011</v>
      </c>
      <c r="D148" s="35">
        <f t="shared" si="29"/>
        <v>117.08000867578005</v>
      </c>
      <c r="E148" s="35">
        <f t="shared" si="29"/>
        <v>122.51706441296552</v>
      </c>
      <c r="F148" s="35">
        <f t="shared" si="29"/>
        <v>120.9677071205703</v>
      </c>
      <c r="G148" s="35">
        <f t="shared" si="29"/>
        <v>106.83017835643743</v>
      </c>
      <c r="H148" s="35">
        <f t="shared" si="29"/>
        <v>101.19313193304265</v>
      </c>
      <c r="I148" s="35">
        <f t="shared" si="29"/>
        <v>93.609239497703314</v>
      </c>
      <c r="J148" s="35">
        <f t="shared" si="29"/>
        <v>87.8029300199087</v>
      </c>
      <c r="K148" s="35">
        <f t="shared" si="29"/>
        <v>87.468176756162904</v>
      </c>
      <c r="L148" s="35">
        <f t="shared" si="29"/>
        <v>82.777030019898461</v>
      </c>
      <c r="M148" s="35">
        <f t="shared" si="29"/>
        <v>74.353239443043464</v>
      </c>
      <c r="N148" s="35">
        <f t="shared" si="29"/>
        <v>75.445440465995432</v>
      </c>
      <c r="O148" s="35">
        <f t="shared" si="29"/>
        <v>71.750171327529685</v>
      </c>
      <c r="P148" s="35">
        <f t="shared" si="29"/>
        <v>68.765098816263716</v>
      </c>
      <c r="Q148" s="35">
        <f t="shared" si="29"/>
        <v>69.267157566374507</v>
      </c>
    </row>
    <row r="149" spans="1:17" x14ac:dyDescent="0.25">
      <c r="A149" s="18" t="s">
        <v>51</v>
      </c>
      <c r="B149" s="35">
        <f t="shared" ref="B149:Q149" si="30">IF(B76=0,"",B76/B25*1000)</f>
        <v>167.57043660641941</v>
      </c>
      <c r="C149" s="35">
        <f t="shared" si="30"/>
        <v>161.09174330042168</v>
      </c>
      <c r="D149" s="35">
        <f t="shared" si="30"/>
        <v>169.59677313915824</v>
      </c>
      <c r="E149" s="35">
        <f t="shared" si="30"/>
        <v>182.19552710654935</v>
      </c>
      <c r="F149" s="35">
        <f t="shared" si="30"/>
        <v>197.34874694019007</v>
      </c>
      <c r="G149" s="35">
        <f t="shared" si="30"/>
        <v>189.24316361073508</v>
      </c>
      <c r="H149" s="35">
        <f t="shared" si="30"/>
        <v>171.77473361347285</v>
      </c>
      <c r="I149" s="35">
        <f t="shared" si="30"/>
        <v>177.96067828592641</v>
      </c>
      <c r="J149" s="35">
        <f t="shared" si="30"/>
        <v>190.21914477241762</v>
      </c>
      <c r="K149" s="35">
        <f t="shared" si="30"/>
        <v>214.42100669935473</v>
      </c>
      <c r="L149" s="35">
        <f t="shared" si="30"/>
        <v>225.225180338348</v>
      </c>
      <c r="M149" s="35">
        <f t="shared" si="30"/>
        <v>227.18227273709562</v>
      </c>
      <c r="N149" s="35">
        <f t="shared" si="30"/>
        <v>239.62077548629216</v>
      </c>
      <c r="O149" s="35">
        <f t="shared" si="30"/>
        <v>252.42997872297991</v>
      </c>
      <c r="P149" s="35">
        <f t="shared" si="30"/>
        <v>256.59588472517942</v>
      </c>
      <c r="Q149" s="35">
        <f t="shared" si="30"/>
        <v>250.26738599123382</v>
      </c>
    </row>
    <row r="150" spans="1:17" x14ac:dyDescent="0.25">
      <c r="A150" s="16" t="s">
        <v>50</v>
      </c>
      <c r="B150" s="34">
        <f t="shared" ref="B150:Q150" si="31">IF(B77=0,"",B77/B26*1000)</f>
        <v>218.89433569512332</v>
      </c>
      <c r="C150" s="34">
        <f t="shared" si="31"/>
        <v>219.83001059822783</v>
      </c>
      <c r="D150" s="34">
        <f t="shared" si="31"/>
        <v>217.30676664844071</v>
      </c>
      <c r="E150" s="34">
        <f t="shared" si="31"/>
        <v>206.56937923305651</v>
      </c>
      <c r="F150" s="34">
        <f t="shared" si="31"/>
        <v>204.56369205297932</v>
      </c>
      <c r="G150" s="34">
        <f t="shared" si="31"/>
        <v>206.26848845265283</v>
      </c>
      <c r="H150" s="34">
        <f t="shared" si="31"/>
        <v>192.32953020182816</v>
      </c>
      <c r="I150" s="34">
        <f t="shared" si="31"/>
        <v>189.07048221841634</v>
      </c>
      <c r="J150" s="34">
        <f t="shared" si="31"/>
        <v>190.00824948992621</v>
      </c>
      <c r="K150" s="34">
        <f t="shared" si="31"/>
        <v>182.71600191280609</v>
      </c>
      <c r="L150" s="34">
        <f t="shared" si="31"/>
        <v>193.08243707901681</v>
      </c>
      <c r="M150" s="34">
        <f t="shared" si="31"/>
        <v>169.39985097188162</v>
      </c>
      <c r="N150" s="34">
        <f t="shared" si="31"/>
        <v>170.1391988366874</v>
      </c>
      <c r="O150" s="34">
        <f t="shared" si="31"/>
        <v>165.33908857085103</v>
      </c>
      <c r="P150" s="34">
        <f t="shared" si="31"/>
        <v>159.12649938630005</v>
      </c>
      <c r="Q150" s="34">
        <f t="shared" si="31"/>
        <v>155.29523415158019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61</v>
      </c>
      <c r="B152" s="30">
        <f t="shared" ref="B152:Q152" si="32">IF(B50=0,"",B97/B50)</f>
        <v>2.8353226387009629</v>
      </c>
      <c r="C152" s="30">
        <f t="shared" si="32"/>
        <v>2.7798529841550175</v>
      </c>
      <c r="D152" s="30">
        <f t="shared" si="32"/>
        <v>2.7395386710752261</v>
      </c>
      <c r="E152" s="30">
        <f t="shared" si="32"/>
        <v>2.7381242187548596</v>
      </c>
      <c r="F152" s="30">
        <f t="shared" si="32"/>
        <v>2.7409351098533503</v>
      </c>
      <c r="G152" s="30">
        <f t="shared" si="32"/>
        <v>2.7277975366123135</v>
      </c>
      <c r="H152" s="30">
        <f t="shared" si="32"/>
        <v>2.7298566874250199</v>
      </c>
      <c r="I152" s="30">
        <f t="shared" si="32"/>
        <v>2.7529907534145632</v>
      </c>
      <c r="J152" s="30">
        <f t="shared" si="32"/>
        <v>2.7089516217432705</v>
      </c>
      <c r="K152" s="30">
        <f t="shared" si="32"/>
        <v>2.5755994397570396</v>
      </c>
      <c r="L152" s="30">
        <f t="shared" si="32"/>
        <v>2.6001150901100676</v>
      </c>
      <c r="M152" s="30">
        <f t="shared" si="32"/>
        <v>2.5791039886538347</v>
      </c>
      <c r="N152" s="30">
        <f t="shared" si="32"/>
        <v>2.5201442832267684</v>
      </c>
      <c r="O152" s="30">
        <f t="shared" si="32"/>
        <v>2.4999703617291469</v>
      </c>
      <c r="P152" s="30">
        <f t="shared" si="32"/>
        <v>2.5259448171060663</v>
      </c>
      <c r="Q152" s="30">
        <f t="shared" si="32"/>
        <v>2.5198641399948642</v>
      </c>
    </row>
    <row r="153" spans="1:17" x14ac:dyDescent="0.25">
      <c r="A153" s="29" t="s">
        <v>13</v>
      </c>
      <c r="B153" s="28">
        <f>ISI!B64</f>
        <v>4.0902224709743731</v>
      </c>
      <c r="C153" s="28">
        <f>ISI!C64</f>
        <v>4.0086802854178636</v>
      </c>
      <c r="D153" s="28">
        <f>ISI!D64</f>
        <v>4.008641639015706</v>
      </c>
      <c r="E153" s="28">
        <f>ISI!E64</f>
        <v>4.004021565390163</v>
      </c>
      <c r="F153" s="28">
        <f>ISI!F64</f>
        <v>4.0641650198078265</v>
      </c>
      <c r="G153" s="28">
        <f>ISI!G64</f>
        <v>4.1386185183098672</v>
      </c>
      <c r="H153" s="28">
        <f>ISI!H64</f>
        <v>4.1077349264969341</v>
      </c>
      <c r="I153" s="28">
        <f>ISI!I64</f>
        <v>4.2109180512268436</v>
      </c>
      <c r="J153" s="28">
        <f>ISI!J64</f>
        <v>4.1304729384422227</v>
      </c>
      <c r="K153" s="28">
        <f>ISI!K64</f>
        <v>4.0847302165934458</v>
      </c>
      <c r="L153" s="28">
        <f>ISI!L64</f>
        <v>4.1526623077328786</v>
      </c>
      <c r="M153" s="28">
        <f>ISI!M64</f>
        <v>4.0017244445837061</v>
      </c>
      <c r="N153" s="28">
        <f>ISI!N64</f>
        <v>3.8476039665344177</v>
      </c>
      <c r="O153" s="28">
        <f>ISI!O64</f>
        <v>3.9335037824352637</v>
      </c>
      <c r="P153" s="28">
        <f>ISI!P64</f>
        <v>4.0203664727665753</v>
      </c>
      <c r="Q153" s="28">
        <f>ISI!Q64</f>
        <v>4.0285734271624332</v>
      </c>
    </row>
    <row r="154" spans="1:17" x14ac:dyDescent="0.25">
      <c r="A154" s="21" t="s">
        <v>47</v>
      </c>
      <c r="B154" s="17">
        <f>ISI!B65</f>
        <v>4.5472605487092927</v>
      </c>
      <c r="C154" s="17">
        <f>ISI!C65</f>
        <v>4.4887685371811727</v>
      </c>
      <c r="D154" s="17">
        <f>ISI!D65</f>
        <v>4.4877504568352453</v>
      </c>
      <c r="E154" s="17">
        <f>ISI!E65</f>
        <v>4.4809338559380176</v>
      </c>
      <c r="F154" s="17">
        <f>ISI!F65</f>
        <v>4.5677831174800012</v>
      </c>
      <c r="G154" s="17">
        <f>ISI!G65</f>
        <v>4.6576305422719493</v>
      </c>
      <c r="H154" s="17">
        <f>ISI!H65</f>
        <v>4.6524051551925307</v>
      </c>
      <c r="I154" s="17">
        <f>ISI!I65</f>
        <v>4.7817119843248674</v>
      </c>
      <c r="J154" s="17">
        <f>ISI!J65</f>
        <v>4.7181370823804043</v>
      </c>
      <c r="K154" s="17">
        <f>ISI!K65</f>
        <v>4.7199862670481139</v>
      </c>
      <c r="L154" s="17">
        <f>ISI!L65</f>
        <v>4.7372490025860392</v>
      </c>
      <c r="M154" s="17">
        <f>ISI!M65</f>
        <v>4.5831731991917835</v>
      </c>
      <c r="N154" s="17">
        <f>ISI!N65</f>
        <v>4.3885432749069295</v>
      </c>
      <c r="O154" s="17">
        <f>ISI!O65</f>
        <v>4.4582086107880503</v>
      </c>
      <c r="P154" s="17">
        <f>ISI!P65</f>
        <v>4.5408253179887694</v>
      </c>
      <c r="Q154" s="17">
        <f>ISI!Q65</f>
        <v>4.5603653539064339</v>
      </c>
    </row>
    <row r="155" spans="1:17" x14ac:dyDescent="0.25">
      <c r="A155" s="21" t="s">
        <v>46</v>
      </c>
      <c r="B155" s="17">
        <f>ISI!B66</f>
        <v>1.1928576488457061</v>
      </c>
      <c r="C155" s="17">
        <f>ISI!C66</f>
        <v>1.1967553710250263</v>
      </c>
      <c r="D155" s="17">
        <f>ISI!D66</f>
        <v>1.1686841786598123</v>
      </c>
      <c r="E155" s="17">
        <f>ISI!E66</f>
        <v>1.1772144756107337</v>
      </c>
      <c r="F155" s="17">
        <f>ISI!F66</f>
        <v>1.1916528589918558</v>
      </c>
      <c r="G155" s="17">
        <f>ISI!G66</f>
        <v>1.1683463777908789</v>
      </c>
      <c r="H155" s="17">
        <f>ISI!H66</f>
        <v>1.1719317122145425</v>
      </c>
      <c r="I155" s="17">
        <f>ISI!I66</f>
        <v>1.1626014648254166</v>
      </c>
      <c r="J155" s="17">
        <f>ISI!J66</f>
        <v>1.1261902554468932</v>
      </c>
      <c r="K155" s="17">
        <f>ISI!K66</f>
        <v>1.0791167055077227</v>
      </c>
      <c r="L155" s="17">
        <f>ISI!L66</f>
        <v>1.1361485212350688</v>
      </c>
      <c r="M155" s="17">
        <f>ISI!M66</f>
        <v>1.0913079531868566</v>
      </c>
      <c r="N155" s="17">
        <f>ISI!N66</f>
        <v>1.0550679373230039</v>
      </c>
      <c r="O155" s="17">
        <f>ISI!O66</f>
        <v>1.0611159790724243</v>
      </c>
      <c r="P155" s="17">
        <f>ISI!P66</f>
        <v>1.0771368337956628</v>
      </c>
      <c r="Q155" s="17">
        <f>ISI!Q66</f>
        <v>1.0957385129483905</v>
      </c>
    </row>
    <row r="156" spans="1:17" x14ac:dyDescent="0.25">
      <c r="A156" s="23" t="s">
        <v>12</v>
      </c>
      <c r="B156" s="22">
        <f>NFM!B95</f>
        <v>1.9538274250752172</v>
      </c>
      <c r="C156" s="22">
        <f>NFM!C95</f>
        <v>1.8854223286895737</v>
      </c>
      <c r="D156" s="22">
        <f>NFM!D95</f>
        <v>1.8918370172494912</v>
      </c>
      <c r="E156" s="22">
        <f>NFM!E95</f>
        <v>1.8396739417036936</v>
      </c>
      <c r="F156" s="22">
        <f>NFM!F95</f>
        <v>1.7680808106475332</v>
      </c>
      <c r="G156" s="22">
        <f>NFM!G95</f>
        <v>1.7748713956389555</v>
      </c>
      <c r="H156" s="22">
        <f>NFM!H95</f>
        <v>1.760017072606628</v>
      </c>
      <c r="I156" s="22">
        <f>NFM!I95</f>
        <v>1.7229053586562657</v>
      </c>
      <c r="J156" s="22">
        <f>NFM!J95</f>
        <v>1.7452692853744309</v>
      </c>
      <c r="K156" s="22">
        <f>NFM!K95</f>
        <v>1.6742497452219041</v>
      </c>
      <c r="L156" s="22">
        <f>NFM!L95</f>
        <v>1.6618946338690701</v>
      </c>
      <c r="M156" s="22">
        <f>NFM!M95</f>
        <v>1.6944993718315693</v>
      </c>
      <c r="N156" s="22">
        <f>NFM!N95</f>
        <v>1.6695609797845776</v>
      </c>
      <c r="O156" s="22">
        <f>NFM!O95</f>
        <v>1.6910123370838117</v>
      </c>
      <c r="P156" s="22">
        <f>NFM!P95</f>
        <v>1.6838719498147179</v>
      </c>
      <c r="Q156" s="22">
        <f>NFM!Q95</f>
        <v>1.6532828355944491</v>
      </c>
    </row>
    <row r="157" spans="1:17" x14ac:dyDescent="0.25">
      <c r="A157" s="21" t="s">
        <v>45</v>
      </c>
      <c r="B157" s="17">
        <f>NFM!B96</f>
        <v>2.1093789946357124</v>
      </c>
      <c r="C157" s="17">
        <f>NFM!C96</f>
        <v>2.0679359361687766</v>
      </c>
      <c r="D157" s="17">
        <f>NFM!D96</f>
        <v>2.0043791159550204</v>
      </c>
      <c r="E157" s="17">
        <f>NFM!E96</f>
        <v>2.051815987398987</v>
      </c>
      <c r="F157" s="17">
        <f>NFM!F96</f>
        <v>2.0082425829016355</v>
      </c>
      <c r="G157" s="17">
        <f>NFM!G96</f>
        <v>2.1229957841132254</v>
      </c>
      <c r="H157" s="17">
        <f>NFM!H96</f>
        <v>2.1045729688426889</v>
      </c>
      <c r="I157" s="17">
        <f>NFM!I96</f>
        <v>1.9302100484217568</v>
      </c>
      <c r="J157" s="17">
        <f>NFM!J96</f>
        <v>1.9749307763199568</v>
      </c>
      <c r="K157" s="17">
        <f>NFM!K96</f>
        <v>1.8596274729460309</v>
      </c>
      <c r="L157" s="17">
        <f>NFM!L96</f>
        <v>1.8897692602609097</v>
      </c>
      <c r="M157" s="17">
        <f>NFM!M96</f>
        <v>1.9085893518029458</v>
      </c>
      <c r="N157" s="17">
        <f>NFM!N96</f>
        <v>1.8804208657380523</v>
      </c>
      <c r="O157" s="17">
        <f>NFM!O96</f>
        <v>1.888226101918915</v>
      </c>
      <c r="P157" s="17">
        <f>NFM!P96</f>
        <v>1.8839441734640678</v>
      </c>
      <c r="Q157" s="17">
        <f>NFM!Q96</f>
        <v>1.9015492604699828</v>
      </c>
    </row>
    <row r="158" spans="1:17" x14ac:dyDescent="0.25">
      <c r="A158" s="21" t="s">
        <v>60</v>
      </c>
      <c r="B158" s="17">
        <f>NFM!B97</f>
        <v>1.4592718843757162</v>
      </c>
      <c r="C158" s="17">
        <f>NFM!C97</f>
        <v>1.4532419263226002</v>
      </c>
      <c r="D158" s="17">
        <f>NFM!D97</f>
        <v>1.4970385104072286</v>
      </c>
      <c r="E158" s="17">
        <f>NFM!E97</f>
        <v>1.4644409001363994</v>
      </c>
      <c r="F158" s="17">
        <f>NFM!F97</f>
        <v>1.4548184175656969</v>
      </c>
      <c r="G158" s="17">
        <f>NFM!G97</f>
        <v>1.4341233505322011</v>
      </c>
      <c r="H158" s="17">
        <f>NFM!H97</f>
        <v>1.4442103302171609</v>
      </c>
      <c r="I158" s="17">
        <f>NFM!I97</f>
        <v>1.4631841173742697</v>
      </c>
      <c r="J158" s="17">
        <f>NFM!J97</f>
        <v>1.4959926901051801</v>
      </c>
      <c r="K158" s="17">
        <f>NFM!K97</f>
        <v>1.4929006254504886</v>
      </c>
      <c r="L158" s="17">
        <f>NFM!L97</f>
        <v>1.4478890328910996</v>
      </c>
      <c r="M158" s="17">
        <f>NFM!M97</f>
        <v>1.4746945952304669</v>
      </c>
      <c r="N158" s="17">
        <f>NFM!N97</f>
        <v>1.5067999004064452</v>
      </c>
      <c r="O158" s="17">
        <f>NFM!O97</f>
        <v>1.5534453104252353</v>
      </c>
      <c r="P158" s="17">
        <f>NFM!P97</f>
        <v>1.5403112194475921</v>
      </c>
      <c r="Q158" s="17">
        <f>NFM!Q97</f>
        <v>1.5162514832534284</v>
      </c>
    </row>
    <row r="159" spans="1:17" x14ac:dyDescent="0.25">
      <c r="A159" s="27" t="s">
        <v>44</v>
      </c>
      <c r="B159" s="26">
        <f>NFM!B98</f>
        <v>1.4535161057396162</v>
      </c>
      <c r="C159" s="26">
        <f>NFM!C98</f>
        <v>1.4435915609889203</v>
      </c>
      <c r="D159" s="26">
        <f>NFM!D98</f>
        <v>1.4967692529112575</v>
      </c>
      <c r="E159" s="26">
        <f>NFM!E98</f>
        <v>1.4625915075279767</v>
      </c>
      <c r="F159" s="26">
        <f>NFM!F98</f>
        <v>1.4577740149785459</v>
      </c>
      <c r="G159" s="26">
        <f>NFM!G98</f>
        <v>1.4417645933767393</v>
      </c>
      <c r="H159" s="26">
        <f>NFM!H98</f>
        <v>1.4672544494353916</v>
      </c>
      <c r="I159" s="26">
        <f>NFM!I98</f>
        <v>1.4911631190540762</v>
      </c>
      <c r="J159" s="26">
        <f>NFM!J98</f>
        <v>1.5276946443476604</v>
      </c>
      <c r="K159" s="26">
        <f>NFM!K98</f>
        <v>1.4925456326009461</v>
      </c>
      <c r="L159" s="26">
        <f>NFM!L98</f>
        <v>1.441820223988701</v>
      </c>
      <c r="M159" s="26">
        <f>NFM!M98</f>
        <v>1.458139686550614</v>
      </c>
      <c r="N159" s="26">
        <f>NFM!N98</f>
        <v>1.5235327609890299</v>
      </c>
      <c r="O159" s="26">
        <f>NFM!O98</f>
        <v>1.5753956525413562</v>
      </c>
      <c r="P159" s="26">
        <f>NFM!P98</f>
        <v>1.5668940476910895</v>
      </c>
      <c r="Q159" s="26">
        <f>NFM!Q98</f>
        <v>1.5495247525772669</v>
      </c>
    </row>
    <row r="160" spans="1:17" x14ac:dyDescent="0.25">
      <c r="A160" s="25" t="s">
        <v>345</v>
      </c>
      <c r="B160" s="24">
        <f>NFM!B99</f>
        <v>1.5188029838498416</v>
      </c>
      <c r="C160" s="24">
        <f>NFM!C99</f>
        <v>1.5576252076782169</v>
      </c>
      <c r="D160" s="24">
        <f>NFM!D99</f>
        <v>1.5000296795813783</v>
      </c>
      <c r="E160" s="24">
        <f>NFM!E99</f>
        <v>1.4859723210405806</v>
      </c>
      <c r="F160" s="24">
        <f>NFM!F99</f>
        <v>1.4204724476034003</v>
      </c>
      <c r="G160" s="24">
        <f>NFM!G99</f>
        <v>1.3543287473651853</v>
      </c>
      <c r="H160" s="24">
        <f>NFM!H99</f>
        <v>1.235711680941936</v>
      </c>
      <c r="I160" s="24">
        <f>NFM!I99</f>
        <v>1.2089682434795541</v>
      </c>
      <c r="J160" s="24">
        <f>NFM!J99</f>
        <v>1.2044564463861831</v>
      </c>
      <c r="K160" s="24">
        <f>NFM!K99</f>
        <v>1.4957076302000223</v>
      </c>
      <c r="L160" s="24">
        <f>NFM!L99</f>
        <v>1.4874521819519844</v>
      </c>
      <c r="M160" s="24">
        <f>NFM!M99</f>
        <v>1.5904951616945078</v>
      </c>
      <c r="N160" s="24">
        <f>NFM!N99</f>
        <v>1.4123801406755649</v>
      </c>
      <c r="O160" s="24">
        <f>NFM!O99</f>
        <v>1.4400364670874093</v>
      </c>
      <c r="P160" s="24">
        <f>NFM!P99</f>
        <v>1.407450969594146</v>
      </c>
      <c r="Q160" s="24">
        <f>NFM!Q99</f>
        <v>1.3450633955820692</v>
      </c>
    </row>
    <row r="161" spans="1:17" x14ac:dyDescent="0.25">
      <c r="A161" s="21" t="s">
        <v>43</v>
      </c>
      <c r="B161" s="17">
        <f>NFM!B100</f>
        <v>2.3229315273854652</v>
      </c>
      <c r="C161" s="17">
        <f>NFM!C100</f>
        <v>2.2013514697673284</v>
      </c>
      <c r="D161" s="17">
        <f>NFM!D100</f>
        <v>2.1892321189415274</v>
      </c>
      <c r="E161" s="17">
        <f>NFM!E100</f>
        <v>2.104482490628147</v>
      </c>
      <c r="F161" s="17">
        <f>NFM!F100</f>
        <v>1.9604620655022842</v>
      </c>
      <c r="G161" s="17">
        <f>NFM!G100</f>
        <v>1.9575688882028348</v>
      </c>
      <c r="H161" s="17">
        <f>NFM!H100</f>
        <v>1.8938551389529423</v>
      </c>
      <c r="I161" s="17">
        <f>NFM!I100</f>
        <v>1.8819559424350814</v>
      </c>
      <c r="J161" s="17">
        <f>NFM!J100</f>
        <v>1.8818013875302668</v>
      </c>
      <c r="K161" s="17">
        <f>NFM!K100</f>
        <v>1.7547788974993186</v>
      </c>
      <c r="L161" s="17">
        <f>NFM!L100</f>
        <v>1.7435816530536619</v>
      </c>
      <c r="M161" s="17">
        <f>NFM!M100</f>
        <v>1.7963730417855122</v>
      </c>
      <c r="N161" s="17">
        <f>NFM!N100</f>
        <v>1.6989398118710339</v>
      </c>
      <c r="O161" s="17">
        <f>NFM!O100</f>
        <v>1.7043905761922677</v>
      </c>
      <c r="P161" s="17">
        <f>NFM!P100</f>
        <v>1.7012739464816173</v>
      </c>
      <c r="Q161" s="17">
        <f>NFM!Q100</f>
        <v>1.6417241658174071</v>
      </c>
    </row>
    <row r="162" spans="1:17" x14ac:dyDescent="0.25">
      <c r="A162" s="23" t="s">
        <v>11</v>
      </c>
      <c r="B162" s="22">
        <f>CHI!B99</f>
        <v>2.5995551091060913</v>
      </c>
      <c r="C162" s="22">
        <f>CHI!C99</f>
        <v>2.5819606472910768</v>
      </c>
      <c r="D162" s="22">
        <f>CHI!D99</f>
        <v>2.5136694728262872</v>
      </c>
      <c r="E162" s="22">
        <f>CHI!E99</f>
        <v>2.5262470961401156</v>
      </c>
      <c r="F162" s="22">
        <f>CHI!F99</f>
        <v>2.5584071521899192</v>
      </c>
      <c r="G162" s="22">
        <f>CHI!G99</f>
        <v>2.5366220784299971</v>
      </c>
      <c r="H162" s="22">
        <f>CHI!H99</f>
        <v>2.47818027322836</v>
      </c>
      <c r="I162" s="22">
        <f>CHI!I99</f>
        <v>2.4929262129429688</v>
      </c>
      <c r="J162" s="22">
        <f>CHI!J99</f>
        <v>2.4603337113368573</v>
      </c>
      <c r="K162" s="22">
        <f>CHI!K99</f>
        <v>2.4304109453249256</v>
      </c>
      <c r="L162" s="22">
        <f>CHI!L99</f>
        <v>2.4590473366856562</v>
      </c>
      <c r="M162" s="22">
        <f>CHI!M99</f>
        <v>2.4739392720191189</v>
      </c>
      <c r="N162" s="22">
        <f>CHI!N99</f>
        <v>2.4623002510852183</v>
      </c>
      <c r="O162" s="22">
        <f>CHI!O99</f>
        <v>2.4374463376515232</v>
      </c>
      <c r="P162" s="22">
        <f>CHI!P99</f>
        <v>2.4503041132758394</v>
      </c>
      <c r="Q162" s="22">
        <f>CHI!Q99</f>
        <v>2.4778813750016986</v>
      </c>
    </row>
    <row r="163" spans="1:17" x14ac:dyDescent="0.25">
      <c r="A163" s="21" t="s">
        <v>59</v>
      </c>
      <c r="B163" s="17">
        <f>CHI!B100</f>
        <v>3.1151385078783571</v>
      </c>
      <c r="C163" s="17">
        <f>CHI!C100</f>
        <v>3.0730156167551597</v>
      </c>
      <c r="D163" s="17">
        <f>CHI!D100</f>
        <v>2.9531618187742281</v>
      </c>
      <c r="E163" s="17">
        <f>CHI!E100</f>
        <v>2.95463562578554</v>
      </c>
      <c r="F163" s="17">
        <f>CHI!F100</f>
        <v>3.0252756366774198</v>
      </c>
      <c r="G163" s="17">
        <f>CHI!G100</f>
        <v>3.0056193333433541</v>
      </c>
      <c r="H163" s="17">
        <f>CHI!H100</f>
        <v>2.9213124637339041</v>
      </c>
      <c r="I163" s="17">
        <f>CHI!I100</f>
        <v>2.9183781155848632</v>
      </c>
      <c r="J163" s="17">
        <f>CHI!J100</f>
        <v>2.8491519520008053</v>
      </c>
      <c r="K163" s="17">
        <f>CHI!K100</f>
        <v>2.8553538055734387</v>
      </c>
      <c r="L163" s="17">
        <f>CHI!L100</f>
        <v>2.8811968813903039</v>
      </c>
      <c r="M163" s="17">
        <f>CHI!M100</f>
        <v>2.8777922577121804</v>
      </c>
      <c r="N163" s="17">
        <f>CHI!N100</f>
        <v>2.8645639930907163</v>
      </c>
      <c r="O163" s="17">
        <f>CHI!O100</f>
        <v>2.7864365992331313</v>
      </c>
      <c r="P163" s="17">
        <f>CHI!P100</f>
        <v>2.8253573213904959</v>
      </c>
      <c r="Q163" s="17">
        <f>CHI!Q100</f>
        <v>2.8678966213842614</v>
      </c>
    </row>
    <row r="164" spans="1:17" x14ac:dyDescent="0.25">
      <c r="A164" s="21" t="s">
        <v>41</v>
      </c>
      <c r="B164" s="17">
        <f>CHI!B101</f>
        <v>1.3770596185334671</v>
      </c>
      <c r="C164" s="17">
        <f>CHI!C101</f>
        <v>1.3958255801289667</v>
      </c>
      <c r="D164" s="17">
        <f>CHI!D101</f>
        <v>1.3727769280403852</v>
      </c>
      <c r="E164" s="17">
        <f>CHI!E101</f>
        <v>1.3829995012779781</v>
      </c>
      <c r="F164" s="17">
        <f>CHI!F101</f>
        <v>1.3260982313193328</v>
      </c>
      <c r="G164" s="17">
        <f>CHI!G101</f>
        <v>1.2933346553311247</v>
      </c>
      <c r="H164" s="17">
        <f>CHI!H101</f>
        <v>1.2521532086064424</v>
      </c>
      <c r="I164" s="17">
        <f>CHI!I101</f>
        <v>1.3042565954947696</v>
      </c>
      <c r="J164" s="17">
        <f>CHI!J101</f>
        <v>1.2209734516164923</v>
      </c>
      <c r="K164" s="17">
        <f>CHI!K101</f>
        <v>1.2392724689553298</v>
      </c>
      <c r="L164" s="17">
        <f>CHI!L101</f>
        <v>1.1558348251844872</v>
      </c>
      <c r="M164" s="17">
        <f>CHI!M101</f>
        <v>1.1690391246069796</v>
      </c>
      <c r="N164" s="17">
        <f>CHI!N101</f>
        <v>1.1852973220451131</v>
      </c>
      <c r="O164" s="17">
        <f>CHI!O101</f>
        <v>1.2458808532026016</v>
      </c>
      <c r="P164" s="17">
        <f>CHI!P101</f>
        <v>1.2341407833115987</v>
      </c>
      <c r="Q164" s="17">
        <f>CHI!Q101</f>
        <v>1.1565968686229362</v>
      </c>
    </row>
    <row r="165" spans="1:17" x14ac:dyDescent="0.25">
      <c r="A165" s="21" t="s">
        <v>40</v>
      </c>
      <c r="B165" s="17">
        <f>CHI!B102</f>
        <v>0.97031625685563627</v>
      </c>
      <c r="C165" s="17">
        <f>CHI!C102</f>
        <v>1.0278030232783808</v>
      </c>
      <c r="D165" s="17">
        <f>CHI!D102</f>
        <v>1.0110681436952345</v>
      </c>
      <c r="E165" s="17">
        <f>CHI!E102</f>
        <v>1.0499912460958134</v>
      </c>
      <c r="F165" s="17">
        <f>CHI!F102</f>
        <v>0.97741123854585599</v>
      </c>
      <c r="G165" s="17">
        <f>CHI!G102</f>
        <v>0.95102435141555719</v>
      </c>
      <c r="H165" s="17">
        <f>CHI!H102</f>
        <v>0.92514663421615539</v>
      </c>
      <c r="I165" s="17">
        <f>CHI!I102</f>
        <v>0.93320867019214759</v>
      </c>
      <c r="J165" s="17">
        <f>CHI!J102</f>
        <v>0.86374961291172181</v>
      </c>
      <c r="K165" s="17">
        <f>CHI!K102</f>
        <v>0.92248038974137181</v>
      </c>
      <c r="L165" s="17">
        <f>CHI!L102</f>
        <v>0.83645610227511935</v>
      </c>
      <c r="M165" s="17">
        <f>CHI!M102</f>
        <v>0.79637439484681516</v>
      </c>
      <c r="N165" s="17">
        <f>CHI!N102</f>
        <v>0.82208208972573293</v>
      </c>
      <c r="O165" s="17">
        <f>CHI!O102</f>
        <v>0.87949717572641861</v>
      </c>
      <c r="P165" s="17">
        <f>CHI!P102</f>
        <v>0.87753903163245706</v>
      </c>
      <c r="Q165" s="17">
        <f>CHI!Q102</f>
        <v>0.86317533988188699</v>
      </c>
    </row>
    <row r="166" spans="1:17" x14ac:dyDescent="0.25">
      <c r="A166" s="23" t="s">
        <v>10</v>
      </c>
      <c r="B166" s="22">
        <f>NMM!B75</f>
        <v>5.7463438064747443</v>
      </c>
      <c r="C166" s="22">
        <f>NMM!C75</f>
        <v>5.6363302553799359</v>
      </c>
      <c r="D166" s="22">
        <f>NMM!D75</f>
        <v>5.6901599339859477</v>
      </c>
      <c r="E166" s="22">
        <f>NMM!E75</f>
        <v>5.6378310842290924</v>
      </c>
      <c r="F166" s="22">
        <f>NMM!F75</f>
        <v>5.7329260153079638</v>
      </c>
      <c r="G166" s="22">
        <f>NMM!G75</f>
        <v>5.6441708340008727</v>
      </c>
      <c r="H166" s="22">
        <f>NMM!H75</f>
        <v>5.8109791900328256</v>
      </c>
      <c r="I166" s="22">
        <f>NMM!I75</f>
        <v>5.8794625814209631</v>
      </c>
      <c r="J166" s="22">
        <f>NMM!J75</f>
        <v>5.8035162547965564</v>
      </c>
      <c r="K166" s="22">
        <f>NMM!K75</f>
        <v>5.7675489822769057</v>
      </c>
      <c r="L166" s="22">
        <f>NMM!L75</f>
        <v>5.7300564231862827</v>
      </c>
      <c r="M166" s="22">
        <f>NMM!M75</f>
        <v>5.7103709190743421</v>
      </c>
      <c r="N166" s="22">
        <f>NMM!N75</f>
        <v>5.6837964657943312</v>
      </c>
      <c r="O166" s="22">
        <f>NMM!O75</f>
        <v>5.6485530236714014</v>
      </c>
      <c r="P166" s="22">
        <f>NMM!P75</f>
        <v>5.7898531348587277</v>
      </c>
      <c r="Q166" s="22">
        <f>NMM!Q75</f>
        <v>5.7692135815741308</v>
      </c>
    </row>
    <row r="167" spans="1:17" x14ac:dyDescent="0.25">
      <c r="A167" s="21" t="s">
        <v>39</v>
      </c>
      <c r="B167" s="17">
        <f>NMM!B76</f>
        <v>9.2615955423840308</v>
      </c>
      <c r="C167" s="17">
        <f>NMM!C76</f>
        <v>9.3421222584839718</v>
      </c>
      <c r="D167" s="17">
        <f>NMM!D76</f>
        <v>9.3283736784402169</v>
      </c>
      <c r="E167" s="17">
        <f>NMM!E76</f>
        <v>9.4590447731412031</v>
      </c>
      <c r="F167" s="17">
        <f>NMM!F76</f>
        <v>9.4762778357733026</v>
      </c>
      <c r="G167" s="17">
        <f>NMM!G76</f>
        <v>9.6400527199975734</v>
      </c>
      <c r="H167" s="17">
        <f>NMM!H76</f>
        <v>9.4460777765997239</v>
      </c>
      <c r="I167" s="17">
        <f>NMM!I76</f>
        <v>9.5519074010588394</v>
      </c>
      <c r="J167" s="17">
        <f>NMM!J76</f>
        <v>10.18155276073675</v>
      </c>
      <c r="K167" s="17">
        <f>NMM!K76</f>
        <v>10.322242043877164</v>
      </c>
      <c r="L167" s="17">
        <f>NMM!L76</f>
        <v>10.764633536439469</v>
      </c>
      <c r="M167" s="17">
        <f>NMM!M76</f>
        <v>10.622090412927955</v>
      </c>
      <c r="N167" s="17">
        <f>NMM!N76</f>
        <v>11.181697905297442</v>
      </c>
      <c r="O167" s="17">
        <f>NMM!O76</f>
        <v>11.251075022573533</v>
      </c>
      <c r="P167" s="17">
        <f>NMM!P76</f>
        <v>11.844463292194165</v>
      </c>
      <c r="Q167" s="17">
        <f>NMM!Q76</f>
        <v>11.576769133620624</v>
      </c>
    </row>
    <row r="168" spans="1:17" x14ac:dyDescent="0.25">
      <c r="A168" s="21" t="s">
        <v>38</v>
      </c>
      <c r="B168" s="17">
        <f>NMM!B77</f>
        <v>3.1271550266481039</v>
      </c>
      <c r="C168" s="17">
        <f>NMM!C77</f>
        <v>3.0538107327804691</v>
      </c>
      <c r="D168" s="17">
        <f>NMM!D77</f>
        <v>3.1374978975518859</v>
      </c>
      <c r="E168" s="17">
        <f>NMM!E77</f>
        <v>3.0730393740262989</v>
      </c>
      <c r="F168" s="17">
        <f>NMM!F77</f>
        <v>3.1323819438866973</v>
      </c>
      <c r="G168" s="17">
        <f>NMM!G77</f>
        <v>3.0210234646440726</v>
      </c>
      <c r="H168" s="17">
        <f>NMM!H77</f>
        <v>3.1361318711366049</v>
      </c>
      <c r="I168" s="17">
        <f>NMM!I77</f>
        <v>3.2485155182903798</v>
      </c>
      <c r="J168" s="17">
        <f>NMM!J77</f>
        <v>3.0834079214973507</v>
      </c>
      <c r="K168" s="17">
        <f>NMM!K77</f>
        <v>3.0541303727214775</v>
      </c>
      <c r="L168" s="17">
        <f>NMM!L77</f>
        <v>3.0878294511976763</v>
      </c>
      <c r="M168" s="17">
        <f>NMM!M77</f>
        <v>3.2003085239276512</v>
      </c>
      <c r="N168" s="17">
        <f>NMM!N77</f>
        <v>3.1786292629882924</v>
      </c>
      <c r="O168" s="17">
        <f>NMM!O77</f>
        <v>3.0761846573345979</v>
      </c>
      <c r="P168" s="17">
        <f>NMM!P77</f>
        <v>3.0884296861421778</v>
      </c>
      <c r="Q168" s="17">
        <f>NMM!Q77</f>
        <v>3.1387224952271899</v>
      </c>
    </row>
    <row r="169" spans="1:17" x14ac:dyDescent="0.25">
      <c r="A169" s="21" t="s">
        <v>58</v>
      </c>
      <c r="B169" s="17">
        <f>NMM!B78</f>
        <v>2.1568860375428232</v>
      </c>
      <c r="C169" s="17">
        <f>NMM!C78</f>
        <v>2.1597386613966276</v>
      </c>
      <c r="D169" s="17">
        <f>NMM!D78</f>
        <v>2.1442459312548494</v>
      </c>
      <c r="E169" s="17">
        <f>NMM!E78</f>
        <v>2.1884946987953011</v>
      </c>
      <c r="F169" s="17">
        <f>NMM!F78</f>
        <v>2.1556258219741444</v>
      </c>
      <c r="G169" s="17">
        <f>NMM!G78</f>
        <v>2.1903537163823228</v>
      </c>
      <c r="H169" s="17">
        <f>NMM!H78</f>
        <v>2.1361654636788443</v>
      </c>
      <c r="I169" s="17">
        <f>NMM!I78</f>
        <v>2.122479160268294</v>
      </c>
      <c r="J169" s="17">
        <f>NMM!J78</f>
        <v>2.1456838786044594</v>
      </c>
      <c r="K169" s="17">
        <f>NMM!K78</f>
        <v>2.123803062476187</v>
      </c>
      <c r="L169" s="17">
        <f>NMM!L78</f>
        <v>2.1436125153657017</v>
      </c>
      <c r="M169" s="17">
        <f>NMM!M78</f>
        <v>2.1171275327182646</v>
      </c>
      <c r="N169" s="17">
        <f>NMM!N78</f>
        <v>2.126857629392922</v>
      </c>
      <c r="O169" s="17">
        <f>NMM!O78</f>
        <v>2.16866490018753</v>
      </c>
      <c r="P169" s="17">
        <f>NMM!P78</f>
        <v>2.1560861890582848</v>
      </c>
      <c r="Q169" s="17">
        <f>NMM!Q78</f>
        <v>2.1297262022333738</v>
      </c>
    </row>
    <row r="170" spans="1:17" x14ac:dyDescent="0.25">
      <c r="A170" s="23" t="s">
        <v>9</v>
      </c>
      <c r="B170" s="22">
        <f>PPA!B73</f>
        <v>1.0494174001588701</v>
      </c>
      <c r="C170" s="22">
        <f>PPA!C73</f>
        <v>1.0252815322034377</v>
      </c>
      <c r="D170" s="22">
        <f>PPA!D73</f>
        <v>1.0136308655900779</v>
      </c>
      <c r="E170" s="22">
        <f>PPA!E73</f>
        <v>1.0218386480561332</v>
      </c>
      <c r="F170" s="22">
        <f>PPA!F73</f>
        <v>0.90666672396093539</v>
      </c>
      <c r="G170" s="22">
        <f>PPA!G73</f>
        <v>0.91243998935783255</v>
      </c>
      <c r="H170" s="22">
        <f>PPA!H73</f>
        <v>0.87062246701413593</v>
      </c>
      <c r="I170" s="22">
        <f>PPA!I73</f>
        <v>0.83156348473241626</v>
      </c>
      <c r="J170" s="22">
        <f>PPA!J73</f>
        <v>0.8027426064828167</v>
      </c>
      <c r="K170" s="22">
        <f>PPA!K73</f>
        <v>0.8009940545291373</v>
      </c>
      <c r="L170" s="22">
        <f>PPA!L73</f>
        <v>0.77932861538520215</v>
      </c>
      <c r="M170" s="22">
        <f>PPA!M73</f>
        <v>0.72592076452472576</v>
      </c>
      <c r="N170" s="22">
        <f>PPA!N73</f>
        <v>0.7321567754485111</v>
      </c>
      <c r="O170" s="22">
        <f>PPA!O73</f>
        <v>0.74573782360180485</v>
      </c>
      <c r="P170" s="22">
        <f>PPA!P73</f>
        <v>0.72551072787653559</v>
      </c>
      <c r="Q170" s="22">
        <f>PPA!Q73</f>
        <v>0.70495286380731226</v>
      </c>
    </row>
    <row r="171" spans="1:17" x14ac:dyDescent="0.25">
      <c r="A171" s="21" t="s">
        <v>36</v>
      </c>
      <c r="B171" s="17">
        <f>PPA!B74</f>
        <v>0.19395792966648404</v>
      </c>
      <c r="C171" s="17">
        <f>PPA!C74</f>
        <v>0.14075197390189129</v>
      </c>
      <c r="D171" s="17">
        <f>PPA!D74</f>
        <v>0.13911019252224985</v>
      </c>
      <c r="E171" s="17">
        <f>PPA!E74</f>
        <v>0.16057293532254646</v>
      </c>
      <c r="F171" s="17">
        <f>PPA!F74</f>
        <v>8.1534490525497161E-2</v>
      </c>
      <c r="G171" s="17">
        <f>PPA!G74</f>
        <v>9.8234485185958856E-2</v>
      </c>
      <c r="H171" s="17">
        <f>PPA!H74</f>
        <v>5.8307537513302983E-2</v>
      </c>
      <c r="I171" s="17">
        <f>PPA!I74</f>
        <v>6.1214239224467032E-2</v>
      </c>
      <c r="J171" s="17">
        <f>PPA!J74</f>
        <v>3.7187232191209854E-2</v>
      </c>
      <c r="K171" s="17">
        <f>PPA!K74</f>
        <v>4.9857309586520945E-2</v>
      </c>
      <c r="L171" s="17">
        <f>PPA!L74</f>
        <v>3.4426122880421697E-2</v>
      </c>
      <c r="M171" s="17">
        <f>PPA!M74</f>
        <v>2.8981362577824906E-2</v>
      </c>
      <c r="N171" s="17">
        <f>PPA!N74</f>
        <v>3.5602845151624568E-2</v>
      </c>
      <c r="O171" s="17">
        <f>PPA!O74</f>
        <v>6.3376392686181282E-2</v>
      </c>
      <c r="P171" s="17">
        <f>PPA!P74</f>
        <v>6.3772341156899198E-2</v>
      </c>
      <c r="Q171" s="17">
        <f>PPA!Q74</f>
        <v>4.3049261538238674E-2</v>
      </c>
    </row>
    <row r="172" spans="1:17" x14ac:dyDescent="0.25">
      <c r="A172" s="21" t="s">
        <v>57</v>
      </c>
      <c r="B172" s="17">
        <f>PPA!B75</f>
        <v>1.5659066557278749</v>
      </c>
      <c r="C172" s="17">
        <f>PPA!C75</f>
        <v>1.5397564863454356</v>
      </c>
      <c r="D172" s="17">
        <f>PPA!D75</f>
        <v>1.5197011528976507</v>
      </c>
      <c r="E172" s="17">
        <f>PPA!E75</f>
        <v>1.5139393182926089</v>
      </c>
      <c r="F172" s="17">
        <f>PPA!F75</f>
        <v>1.3592561768714904</v>
      </c>
      <c r="G172" s="17">
        <f>PPA!G75</f>
        <v>1.3490459000868322</v>
      </c>
      <c r="H172" s="17">
        <f>PPA!H75</f>
        <v>1.314509280617659</v>
      </c>
      <c r="I172" s="17">
        <f>PPA!I75</f>
        <v>1.2635600184240263</v>
      </c>
      <c r="J172" s="17">
        <f>PPA!J75</f>
        <v>1.2368730681855966</v>
      </c>
      <c r="K172" s="17">
        <f>PPA!K75</f>
        <v>1.2140503838389007</v>
      </c>
      <c r="L172" s="17">
        <f>PPA!L75</f>
        <v>1.1913328215742149</v>
      </c>
      <c r="M172" s="17">
        <f>PPA!M75</f>
        <v>1.1192475644180981</v>
      </c>
      <c r="N172" s="17">
        <f>PPA!N75</f>
        <v>1.1459617029908957</v>
      </c>
      <c r="O172" s="17">
        <f>PPA!O75</f>
        <v>1.1755953074155816</v>
      </c>
      <c r="P172" s="17">
        <f>PPA!P75</f>
        <v>1.0960219621297802</v>
      </c>
      <c r="Q172" s="17">
        <f>PPA!Q75</f>
        <v>1.0716164296601531</v>
      </c>
    </row>
    <row r="173" spans="1:17" x14ac:dyDescent="0.25">
      <c r="A173" s="21" t="s">
        <v>56</v>
      </c>
      <c r="B173" s="17">
        <f>PPA!B76</f>
        <v>0.2678474800520193</v>
      </c>
      <c r="C173" s="17">
        <f>PPA!C76</f>
        <v>0.26518342319802246</v>
      </c>
      <c r="D173" s="17">
        <f>PPA!D76</f>
        <v>0.26820148074811828</v>
      </c>
      <c r="E173" s="17">
        <f>PPA!E76</f>
        <v>0.27302396666877282</v>
      </c>
      <c r="F173" s="17">
        <f>PPA!F76</f>
        <v>0.24844568527303879</v>
      </c>
      <c r="G173" s="17">
        <f>PPA!G76</f>
        <v>0.2478315363968927</v>
      </c>
      <c r="H173" s="17">
        <f>PPA!H76</f>
        <v>0.2361977859662116</v>
      </c>
      <c r="I173" s="17">
        <f>PPA!I76</f>
        <v>0.23277455344611009</v>
      </c>
      <c r="J173" s="17">
        <f>PPA!J76</f>
        <v>0.22382044849180166</v>
      </c>
      <c r="K173" s="17">
        <f>PPA!K76</f>
        <v>0.22925315987222106</v>
      </c>
      <c r="L173" s="17">
        <f>PPA!L76</f>
        <v>0.23775844855539408</v>
      </c>
      <c r="M173" s="17">
        <f>PPA!M76</f>
        <v>0.21909477191312038</v>
      </c>
      <c r="N173" s="17">
        <f>PPA!N76</f>
        <v>0.22582258131941926</v>
      </c>
      <c r="O173" s="17">
        <f>PPA!O76</f>
        <v>0.22887173739558039</v>
      </c>
      <c r="P173" s="17">
        <f>PPA!P76</f>
        <v>0.22841080725310015</v>
      </c>
      <c r="Q173" s="17">
        <f>PPA!Q76</f>
        <v>0.22872460870060835</v>
      </c>
    </row>
    <row r="174" spans="1:17" x14ac:dyDescent="0.25">
      <c r="A174" s="20" t="s">
        <v>55</v>
      </c>
      <c r="B174" s="19">
        <f>FBT!B$37</f>
        <v>1.8400390480200768</v>
      </c>
      <c r="C174" s="19">
        <f>FBT!C$37</f>
        <v>1.8383495125516265</v>
      </c>
      <c r="D174" s="19">
        <f>FBT!D$37</f>
        <v>1.8237779662720806</v>
      </c>
      <c r="E174" s="19">
        <f>FBT!E$37</f>
        <v>1.794527533925014</v>
      </c>
      <c r="F174" s="19">
        <f>FBT!F$37</f>
        <v>1.7540957305224636</v>
      </c>
      <c r="G174" s="19">
        <f>FBT!G$37</f>
        <v>1.7030209887470944</v>
      </c>
      <c r="H174" s="19">
        <f>FBT!H$37</f>
        <v>1.6643948129057715</v>
      </c>
      <c r="I174" s="19">
        <f>FBT!I$37</f>
        <v>1.6366644179972325</v>
      </c>
      <c r="J174" s="19">
        <f>FBT!J$37</f>
        <v>1.5902916684536068</v>
      </c>
      <c r="K174" s="19">
        <f>FBT!K$37</f>
        <v>1.5588764480106689</v>
      </c>
      <c r="L174" s="19">
        <f>FBT!L$37</f>
        <v>1.5599256109194086</v>
      </c>
      <c r="M174" s="19">
        <f>FBT!M$37</f>
        <v>1.5175529693357144</v>
      </c>
      <c r="N174" s="19">
        <f>FBT!N$37</f>
        <v>1.5353164837138731</v>
      </c>
      <c r="O174" s="19">
        <f>FBT!O$37</f>
        <v>1.5110147874279671</v>
      </c>
      <c r="P174" s="19">
        <f>FBT!P$37</f>
        <v>1.4791588008973968</v>
      </c>
      <c r="Q174" s="19">
        <f>FBT!Q$37</f>
        <v>1.4843934008537953</v>
      </c>
    </row>
    <row r="175" spans="1:17" x14ac:dyDescent="0.25">
      <c r="A175" s="18" t="s">
        <v>54</v>
      </c>
      <c r="B175" s="17">
        <f>TRE!B$37</f>
        <v>1.2621801255471812</v>
      </c>
      <c r="C175" s="17">
        <f>TRE!C$37</f>
        <v>1.2928425270246771</v>
      </c>
      <c r="D175" s="17">
        <f>TRE!D$37</f>
        <v>1.2579234962236465</v>
      </c>
      <c r="E175" s="17">
        <f>TRE!E$37</f>
        <v>1.2203723924054506</v>
      </c>
      <c r="F175" s="17">
        <f>TRE!F$37</f>
        <v>1.1545576001343709</v>
      </c>
      <c r="G175" s="17">
        <f>TRE!G$37</f>
        <v>1.0856281948255238</v>
      </c>
      <c r="H175" s="17">
        <f>TRE!H$37</f>
        <v>1.0797844491715911</v>
      </c>
      <c r="I175" s="17">
        <f>TRE!I$37</f>
        <v>1.0526903527616898</v>
      </c>
      <c r="J175" s="17">
        <f>TRE!J$37</f>
        <v>0.93691774143673423</v>
      </c>
      <c r="K175" s="17">
        <f>TRE!K$37</f>
        <v>0.93196647631390384</v>
      </c>
      <c r="L175" s="17">
        <f>TRE!L$37</f>
        <v>0.94127746216373409</v>
      </c>
      <c r="M175" s="17">
        <f>TRE!M$37</f>
        <v>0.91709488456280253</v>
      </c>
      <c r="N175" s="17">
        <f>TRE!N$37</f>
        <v>0.90182351568282337</v>
      </c>
      <c r="O175" s="17">
        <f>TRE!O$37</f>
        <v>0.94446630086343142</v>
      </c>
      <c r="P175" s="17">
        <f>TRE!P$37</f>
        <v>0.85831708407209206</v>
      </c>
      <c r="Q175" s="17">
        <f>TRE!Q$37</f>
        <v>0.87999707229284041</v>
      </c>
    </row>
    <row r="176" spans="1:17" x14ac:dyDescent="0.25">
      <c r="A176" s="18" t="s">
        <v>53</v>
      </c>
      <c r="B176" s="17">
        <f>MAE!B$37</f>
        <v>1.4679054568452334</v>
      </c>
      <c r="C176" s="17">
        <f>MAE!C$37</f>
        <v>1.4815658932578395</v>
      </c>
      <c r="D176" s="17">
        <f>MAE!D$37</f>
        <v>1.4590357522917368</v>
      </c>
      <c r="E176" s="17">
        <f>MAE!E$37</f>
        <v>1.3216631130014682</v>
      </c>
      <c r="F176" s="17">
        <f>MAE!F$37</f>
        <v>1.2973164349555697</v>
      </c>
      <c r="G176" s="17">
        <f>MAE!G$37</f>
        <v>1.280186660694167</v>
      </c>
      <c r="H176" s="17">
        <f>MAE!H$37</f>
        <v>1.2693097765694021</v>
      </c>
      <c r="I176" s="17">
        <f>MAE!I$37</f>
        <v>1.2373433590785083</v>
      </c>
      <c r="J176" s="17">
        <f>MAE!J$37</f>
        <v>1.1252861635043285</v>
      </c>
      <c r="K176" s="17">
        <f>MAE!K$37</f>
        <v>1.1498555971511364</v>
      </c>
      <c r="L176" s="17">
        <f>MAE!L$37</f>
        <v>1.1122346444780005</v>
      </c>
      <c r="M176" s="17">
        <f>MAE!M$37</f>
        <v>1.0553295564436347</v>
      </c>
      <c r="N176" s="17">
        <f>MAE!N$37</f>
        <v>1.0353172271663382</v>
      </c>
      <c r="O176" s="17">
        <f>MAE!O$37</f>
        <v>1.0500603252825826</v>
      </c>
      <c r="P176" s="17">
        <f>MAE!P$37</f>
        <v>0.98037180062730489</v>
      </c>
      <c r="Q176" s="17">
        <f>MAE!Q$37</f>
        <v>1.019760366245593</v>
      </c>
    </row>
    <row r="177" spans="1:17" x14ac:dyDescent="0.25">
      <c r="A177" s="18" t="s">
        <v>52</v>
      </c>
      <c r="B177" s="17">
        <f>TEL!B$37</f>
        <v>1.7063554792917981</v>
      </c>
      <c r="C177" s="17">
        <f>TEL!C$37</f>
        <v>1.6843348915077612</v>
      </c>
      <c r="D177" s="17">
        <f>TEL!D$37</f>
        <v>1.6788540159957897</v>
      </c>
      <c r="E177" s="17">
        <f>TEL!E$37</f>
        <v>1.6970663825992205</v>
      </c>
      <c r="F177" s="17">
        <f>TEL!F$37</f>
        <v>1.6466047424924457</v>
      </c>
      <c r="G177" s="17">
        <f>TEL!G$37</f>
        <v>1.543368762136389</v>
      </c>
      <c r="H177" s="17">
        <f>TEL!H$37</f>
        <v>1.5376930858427114</v>
      </c>
      <c r="I177" s="17">
        <f>TEL!I$37</f>
        <v>1.4981001903448934</v>
      </c>
      <c r="J177" s="17">
        <f>TEL!J$37</f>
        <v>1.4370568312530925</v>
      </c>
      <c r="K177" s="17">
        <f>TEL!K$37</f>
        <v>1.4504422873286817</v>
      </c>
      <c r="L177" s="17">
        <f>TEL!L$37</f>
        <v>1.371926372119725</v>
      </c>
      <c r="M177" s="17">
        <f>TEL!M$37</f>
        <v>1.3392518294169335</v>
      </c>
      <c r="N177" s="17">
        <f>TEL!N$37</f>
        <v>1.3678645122388255</v>
      </c>
      <c r="O177" s="17">
        <f>TEL!O$37</f>
        <v>1.375210212348827</v>
      </c>
      <c r="P177" s="17">
        <f>TEL!P$37</f>
        <v>1.3599933604672978</v>
      </c>
      <c r="Q177" s="17">
        <f>TEL!Q$37</f>
        <v>1.3616754419352195</v>
      </c>
    </row>
    <row r="178" spans="1:17" x14ac:dyDescent="0.25">
      <c r="A178" s="18" t="s">
        <v>51</v>
      </c>
      <c r="B178" s="17">
        <f>WWP!B$37</f>
        <v>0.59776522255848852</v>
      </c>
      <c r="C178" s="17">
        <f>WWP!C$37</f>
        <v>0.6149001471843587</v>
      </c>
      <c r="D178" s="17">
        <f>WWP!D$37</f>
        <v>0.55425473771418921</v>
      </c>
      <c r="E178" s="17">
        <f>WWP!E$37</f>
        <v>0.54477114346089539</v>
      </c>
      <c r="F178" s="17">
        <f>WWP!F$37</f>
        <v>0.57348391997872095</v>
      </c>
      <c r="G178" s="17">
        <f>WWP!G$37</f>
        <v>0.58300018068864623</v>
      </c>
      <c r="H178" s="17">
        <f>WWP!H$37</f>
        <v>0.61111357041525316</v>
      </c>
      <c r="I178" s="17">
        <f>WWP!I$37</f>
        <v>0.49129541493992912</v>
      </c>
      <c r="J178" s="17">
        <f>WWP!J$37</f>
        <v>0.49053841407710208</v>
      </c>
      <c r="K178" s="17">
        <f>WWP!K$37</f>
        <v>0.43200632700442626</v>
      </c>
      <c r="L178" s="17">
        <f>WWP!L$37</f>
        <v>0.40687172336191263</v>
      </c>
      <c r="M178" s="17">
        <f>WWP!M$37</f>
        <v>0.38971288225191997</v>
      </c>
      <c r="N178" s="17">
        <f>WWP!N$37</f>
        <v>0.32584884548791437</v>
      </c>
      <c r="O178" s="17">
        <f>WWP!O$37</f>
        <v>0.29883783644161149</v>
      </c>
      <c r="P178" s="17">
        <f>WWP!P$37</f>
        <v>0.27562601521339464</v>
      </c>
      <c r="Q178" s="17">
        <f>WWP!Q$37</f>
        <v>0.27316565903038814</v>
      </c>
    </row>
    <row r="179" spans="1:17" x14ac:dyDescent="0.25">
      <c r="A179" s="16" t="s">
        <v>50</v>
      </c>
      <c r="B179" s="15">
        <f>OIS!B$37</f>
        <v>1.7748089101108944</v>
      </c>
      <c r="C179" s="15">
        <f>OIS!C$37</f>
        <v>1.7204436352863377</v>
      </c>
      <c r="D179" s="15">
        <f>OIS!D$37</f>
        <v>1.6188612241546667</v>
      </c>
      <c r="E179" s="15">
        <f>OIS!E$37</f>
        <v>1.659463092456082</v>
      </c>
      <c r="F179" s="15">
        <f>OIS!F$37</f>
        <v>1.5504879738325288</v>
      </c>
      <c r="G179" s="15">
        <f>OIS!G$37</f>
        <v>1.5109765012859309</v>
      </c>
      <c r="H179" s="15">
        <f>OIS!H$37</f>
        <v>1.4894646756967556</v>
      </c>
      <c r="I179" s="15">
        <f>OIS!I$37</f>
        <v>1.5898183549102147</v>
      </c>
      <c r="J179" s="15">
        <f>OIS!J$37</f>
        <v>1.6218115125780084</v>
      </c>
      <c r="K179" s="15">
        <f>OIS!K$37</f>
        <v>1.5745490528462092</v>
      </c>
      <c r="L179" s="15">
        <f>OIS!L$37</f>
        <v>1.5550750325482583</v>
      </c>
      <c r="M179" s="15">
        <f>OIS!M$37</f>
        <v>1.5130013652243892</v>
      </c>
      <c r="N179" s="15">
        <f>OIS!N$37</f>
        <v>1.5187373150220602</v>
      </c>
      <c r="O179" s="15">
        <f>OIS!O$37</f>
        <v>1.4767573023351279</v>
      </c>
      <c r="P179" s="15">
        <f>OIS!P$37</f>
        <v>1.4823419102076931</v>
      </c>
      <c r="Q179" s="15">
        <f>OIS!Q$37</f>
        <v>1.4168322764336059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136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56822.694817799129</v>
      </c>
      <c r="C5" s="96">
        <v>58136.582742722043</v>
      </c>
      <c r="D5" s="96">
        <v>59472.445678906894</v>
      </c>
      <c r="E5" s="96">
        <v>58908.113826623106</v>
      </c>
      <c r="F5" s="96">
        <v>57222.763492354316</v>
      </c>
      <c r="G5" s="96">
        <v>52768.673914169602</v>
      </c>
      <c r="H5" s="96">
        <v>49322.89579014654</v>
      </c>
      <c r="I5" s="96">
        <v>48771.928808517252</v>
      </c>
      <c r="J5" s="96">
        <v>46261.417014477287</v>
      </c>
      <c r="K5" s="96">
        <v>42992.906785074032</v>
      </c>
      <c r="L5" s="96">
        <v>44472.772353052482</v>
      </c>
      <c r="M5" s="96">
        <v>42212.974895718653</v>
      </c>
      <c r="N5" s="96">
        <v>43330.231829530167</v>
      </c>
      <c r="O5" s="96">
        <v>42871.837141729105</v>
      </c>
      <c r="P5" s="96">
        <v>42399.317782347294</v>
      </c>
      <c r="Q5" s="96">
        <v>43312.271016905201</v>
      </c>
    </row>
    <row r="6" spans="1:17" x14ac:dyDescent="0.25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80</v>
      </c>
      <c r="B10" s="158">
        <v>740.78736989139361</v>
      </c>
      <c r="C10" s="158">
        <v>776.02975522456086</v>
      </c>
      <c r="D10" s="158">
        <v>792.37867073862333</v>
      </c>
      <c r="E10" s="158">
        <v>769.3408961178452</v>
      </c>
      <c r="F10" s="158">
        <v>793.75150817403392</v>
      </c>
      <c r="G10" s="158">
        <v>765.99673701446079</v>
      </c>
      <c r="H10" s="158">
        <v>727.7621399708155</v>
      </c>
      <c r="I10" s="158">
        <v>731.9284356955385</v>
      </c>
      <c r="J10" s="158">
        <v>692.84073669580528</v>
      </c>
      <c r="K10" s="158">
        <v>639.35818608040245</v>
      </c>
      <c r="L10" s="158">
        <v>663.57860771578612</v>
      </c>
      <c r="M10" s="158">
        <v>631.01346859402122</v>
      </c>
      <c r="N10" s="158">
        <v>630.27175712169924</v>
      </c>
      <c r="O10" s="158">
        <v>603.40278206304174</v>
      </c>
      <c r="P10" s="158">
        <v>604.35708002001775</v>
      </c>
      <c r="Q10" s="158">
        <v>629.43025064710616</v>
      </c>
    </row>
    <row r="11" spans="1:17" x14ac:dyDescent="0.25">
      <c r="A11" s="92" t="s">
        <v>126</v>
      </c>
      <c r="B11" s="91">
        <v>308.50975470244407</v>
      </c>
      <c r="C11" s="91">
        <v>333.14335513746011</v>
      </c>
      <c r="D11" s="91">
        <v>337.28905640810831</v>
      </c>
      <c r="E11" s="91">
        <v>317.8476390672584</v>
      </c>
      <c r="F11" s="91">
        <v>344.97152702146764</v>
      </c>
      <c r="G11" s="91">
        <v>340.19762019985808</v>
      </c>
      <c r="H11" s="91">
        <v>315.73581455088362</v>
      </c>
      <c r="I11" s="91">
        <v>318.09157460763799</v>
      </c>
      <c r="J11" s="91">
        <v>288.35900837164291</v>
      </c>
      <c r="K11" s="91">
        <v>256.68781197041733</v>
      </c>
      <c r="L11" s="91">
        <v>270.05697807282047</v>
      </c>
      <c r="M11" s="91">
        <v>252.66299433705882</v>
      </c>
      <c r="N11" s="91">
        <v>241.21579585545263</v>
      </c>
      <c r="O11" s="91">
        <v>220.15920811097232</v>
      </c>
      <c r="P11" s="91">
        <v>223.15843736481781</v>
      </c>
      <c r="Q11" s="91">
        <v>239.10943246042672</v>
      </c>
    </row>
    <row r="12" spans="1:17" x14ac:dyDescent="0.25">
      <c r="A12" s="92" t="s">
        <v>27</v>
      </c>
      <c r="B12" s="91">
        <v>432.27761518894965</v>
      </c>
      <c r="C12" s="91">
        <v>442.88640008710058</v>
      </c>
      <c r="D12" s="91">
        <v>455.08961433051485</v>
      </c>
      <c r="E12" s="91">
        <v>451.49325705058681</v>
      </c>
      <c r="F12" s="91">
        <v>448.77998115256622</v>
      </c>
      <c r="G12" s="91">
        <v>425.79911681460277</v>
      </c>
      <c r="H12" s="91">
        <v>412.02632541993171</v>
      </c>
      <c r="I12" s="91">
        <v>413.8368610879005</v>
      </c>
      <c r="J12" s="91">
        <v>404.48172832416236</v>
      </c>
      <c r="K12" s="91">
        <v>382.67037410998512</v>
      </c>
      <c r="L12" s="91">
        <v>393.52162964296576</v>
      </c>
      <c r="M12" s="91">
        <v>378.35047425696234</v>
      </c>
      <c r="N12" s="91">
        <v>389.05596126624641</v>
      </c>
      <c r="O12" s="91">
        <v>383.24357395206943</v>
      </c>
      <c r="P12" s="91">
        <v>381.19864265520005</v>
      </c>
      <c r="Q12" s="91">
        <v>390.32081818667928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264</v>
      </c>
      <c r="B15" s="204">
        <v>1895.8157785435003</v>
      </c>
      <c r="C15" s="204">
        <v>1906.6463148417315</v>
      </c>
      <c r="D15" s="204">
        <v>1954.1015471674127</v>
      </c>
      <c r="E15" s="204">
        <v>1963.9213251494309</v>
      </c>
      <c r="F15" s="204">
        <v>1961.4147617422325</v>
      </c>
      <c r="G15" s="204">
        <v>1881.8671672764865</v>
      </c>
      <c r="H15" s="204">
        <v>1795.6414991497909</v>
      </c>
      <c r="I15" s="204">
        <v>1808.4342836961591</v>
      </c>
      <c r="J15" s="204">
        <v>1757.1285731280154</v>
      </c>
      <c r="K15" s="204">
        <v>1647.3686889226128</v>
      </c>
      <c r="L15" s="204">
        <v>1700.1847602213404</v>
      </c>
      <c r="M15" s="204">
        <v>1663.8833160029892</v>
      </c>
      <c r="N15" s="204">
        <v>1673.6376269453835</v>
      </c>
      <c r="O15" s="204">
        <v>1674.7687100322253</v>
      </c>
      <c r="P15" s="204">
        <v>1690.117892154891</v>
      </c>
      <c r="Q15" s="204">
        <v>1722.2345693547788</v>
      </c>
    </row>
    <row r="16" spans="1:17" x14ac:dyDescent="0.25">
      <c r="A16" s="152" t="s">
        <v>278</v>
      </c>
      <c r="B16" s="264">
        <v>1895.8157785435003</v>
      </c>
      <c r="C16" s="264">
        <v>1906.6463148417315</v>
      </c>
      <c r="D16" s="264">
        <v>1954.1015471674127</v>
      </c>
      <c r="E16" s="264">
        <v>1963.9213251494309</v>
      </c>
      <c r="F16" s="264">
        <v>1961.4147617422325</v>
      </c>
      <c r="G16" s="264">
        <v>1881.8671672764865</v>
      </c>
      <c r="H16" s="264">
        <v>1795.6414991497909</v>
      </c>
      <c r="I16" s="264">
        <v>1808.4342836961591</v>
      </c>
      <c r="J16" s="264">
        <v>1757.1285731280154</v>
      </c>
      <c r="K16" s="264">
        <v>1647.3686889226128</v>
      </c>
      <c r="L16" s="264">
        <v>1700.1847602213404</v>
      </c>
      <c r="M16" s="264">
        <v>1663.8833160029892</v>
      </c>
      <c r="N16" s="264">
        <v>1673.6376269453835</v>
      </c>
      <c r="O16" s="264">
        <v>1674.7687100322253</v>
      </c>
      <c r="P16" s="264">
        <v>1690.117892154891</v>
      </c>
      <c r="Q16" s="264">
        <v>1722.2345693547788</v>
      </c>
    </row>
    <row r="17" spans="1:17" x14ac:dyDescent="0.25">
      <c r="A17" s="154" t="s">
        <v>34</v>
      </c>
      <c r="B17" s="83">
        <v>23.887599990896472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1.5285910268437586</v>
      </c>
      <c r="L17" s="83">
        <v>0.62543057091274501</v>
      </c>
      <c r="M17" s="83">
        <v>0</v>
      </c>
      <c r="N17" s="83">
        <v>0</v>
      </c>
      <c r="O17" s="83">
        <v>0</v>
      </c>
      <c r="P17" s="83">
        <v>1.073734314650961</v>
      </c>
      <c r="Q17" s="83">
        <v>0</v>
      </c>
    </row>
    <row r="18" spans="1:17" x14ac:dyDescent="0.25">
      <c r="A18" s="154" t="s">
        <v>31</v>
      </c>
      <c r="B18" s="83">
        <v>292.58484170104452</v>
      </c>
      <c r="C18" s="83">
        <v>309.56730946331595</v>
      </c>
      <c r="D18" s="83">
        <v>316.93477405815111</v>
      </c>
      <c r="E18" s="83">
        <v>272.31948443336898</v>
      </c>
      <c r="F18" s="83">
        <v>253.17105576256336</v>
      </c>
      <c r="G18" s="83">
        <v>233.58995698923084</v>
      </c>
      <c r="H18" s="83">
        <v>239.49958691277371</v>
      </c>
      <c r="I18" s="83">
        <v>269.69710329060933</v>
      </c>
      <c r="J18" s="83">
        <v>208.82534321610419</v>
      </c>
      <c r="K18" s="83">
        <v>192.64121295963793</v>
      </c>
      <c r="L18" s="83">
        <v>221.13519839534888</v>
      </c>
      <c r="M18" s="83">
        <v>205.00715543961866</v>
      </c>
      <c r="N18" s="83">
        <v>200.00382632776476</v>
      </c>
      <c r="O18" s="83">
        <v>225.54461801655759</v>
      </c>
      <c r="P18" s="83">
        <v>230.4957821761235</v>
      </c>
      <c r="Q18" s="83">
        <v>231.5687240856858</v>
      </c>
    </row>
    <row r="19" spans="1:17" x14ac:dyDescent="0.25">
      <c r="A19" s="154" t="s">
        <v>126</v>
      </c>
      <c r="B19" s="83">
        <v>333.31740221241614</v>
      </c>
      <c r="C19" s="83">
        <v>316.79648550615047</v>
      </c>
      <c r="D19" s="83">
        <v>298.2124513921691</v>
      </c>
      <c r="E19" s="83">
        <v>263.1596219119993</v>
      </c>
      <c r="F19" s="83">
        <v>260.71079190929999</v>
      </c>
      <c r="G19" s="83">
        <v>244.37893550515165</v>
      </c>
      <c r="H19" s="83">
        <v>211.02693363821547</v>
      </c>
      <c r="I19" s="83">
        <v>215.76095650152527</v>
      </c>
      <c r="J19" s="83">
        <v>210.57168013721255</v>
      </c>
      <c r="K19" s="83">
        <v>159.33540137250907</v>
      </c>
      <c r="L19" s="83">
        <v>137.75952442031016</v>
      </c>
      <c r="M19" s="83">
        <v>109.18352641125226</v>
      </c>
      <c r="N19" s="83">
        <v>91.785438664692578</v>
      </c>
      <c r="O19" s="83">
        <v>80.678393958925298</v>
      </c>
      <c r="P19" s="83">
        <v>70.183418072033419</v>
      </c>
      <c r="Q19" s="83">
        <v>67.439551363241776</v>
      </c>
    </row>
    <row r="20" spans="1:17" x14ac:dyDescent="0.25">
      <c r="A20" s="154" t="s">
        <v>30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0.59267383465549284</v>
      </c>
      <c r="L20" s="83">
        <v>2.9157260753187354E-2</v>
      </c>
      <c r="M20" s="83">
        <v>0</v>
      </c>
      <c r="N20" s="83">
        <v>0</v>
      </c>
      <c r="O20" s="83">
        <v>0</v>
      </c>
      <c r="P20" s="83">
        <v>0.39233687952557705</v>
      </c>
      <c r="Q20" s="83">
        <v>0</v>
      </c>
    </row>
    <row r="21" spans="1:17" x14ac:dyDescent="0.25">
      <c r="A21" s="154" t="s">
        <v>27</v>
      </c>
      <c r="B21" s="83">
        <v>1246.0259346391431</v>
      </c>
      <c r="C21" s="83">
        <v>1280.2825198722649</v>
      </c>
      <c r="D21" s="83">
        <v>1338.9543217170931</v>
      </c>
      <c r="E21" s="83">
        <v>1428.4422188040626</v>
      </c>
      <c r="F21" s="83">
        <v>1447.5329140703689</v>
      </c>
      <c r="G21" s="83">
        <v>1403.898274782104</v>
      </c>
      <c r="H21" s="83">
        <v>1345.1149785988016</v>
      </c>
      <c r="I21" s="83">
        <v>1322.9762239040249</v>
      </c>
      <c r="J21" s="83">
        <v>1337.7315497746986</v>
      </c>
      <c r="K21" s="83">
        <v>1293.2708097289669</v>
      </c>
      <c r="L21" s="83">
        <v>1340.6354495740159</v>
      </c>
      <c r="M21" s="83">
        <v>1349.6926341521184</v>
      </c>
      <c r="N21" s="83">
        <v>1381.8483619529261</v>
      </c>
      <c r="O21" s="83">
        <v>1368.5456980567421</v>
      </c>
      <c r="P21" s="83">
        <v>1387.9726207125577</v>
      </c>
      <c r="Q21" s="83">
        <v>1423.2262939058514</v>
      </c>
    </row>
    <row r="22" spans="1:17" x14ac:dyDescent="0.25">
      <c r="A22" s="152" t="s">
        <v>277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276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263</v>
      </c>
      <c r="B24" s="204">
        <v>2807.835352657934</v>
      </c>
      <c r="C24" s="204">
        <v>2821.0421350059223</v>
      </c>
      <c r="D24" s="204">
        <v>2902.367644373006</v>
      </c>
      <c r="E24" s="204">
        <v>2923.8581124282318</v>
      </c>
      <c r="F24" s="204">
        <v>2884.5735359091232</v>
      </c>
      <c r="G24" s="204">
        <v>2732.0244310071821</v>
      </c>
      <c r="H24" s="204">
        <v>2602.3339322197571</v>
      </c>
      <c r="I24" s="204">
        <v>2627.7779096281097</v>
      </c>
      <c r="J24" s="204">
        <v>2571.9926940383575</v>
      </c>
      <c r="K24" s="204">
        <v>2434.4504294402077</v>
      </c>
      <c r="L24" s="204">
        <v>2507.5785776516732</v>
      </c>
      <c r="M24" s="204">
        <v>2456.1899068159846</v>
      </c>
      <c r="N24" s="204">
        <v>2480.9176523358137</v>
      </c>
      <c r="O24" s="204">
        <v>2515.5335536937646</v>
      </c>
      <c r="P24" s="204">
        <v>2540.7717090847636</v>
      </c>
      <c r="Q24" s="204">
        <v>2579.6664357263876</v>
      </c>
    </row>
    <row r="25" spans="1:17" x14ac:dyDescent="0.25">
      <c r="A25" s="152" t="s">
        <v>275</v>
      </c>
      <c r="B25" s="264">
        <v>2807.835352657934</v>
      </c>
      <c r="C25" s="264">
        <v>2821.0421350059223</v>
      </c>
      <c r="D25" s="264">
        <v>2902.367644373006</v>
      </c>
      <c r="E25" s="264">
        <v>2923.8581124282318</v>
      </c>
      <c r="F25" s="264">
        <v>2884.5735359091232</v>
      </c>
      <c r="G25" s="264">
        <v>2732.0244310071821</v>
      </c>
      <c r="H25" s="264">
        <v>2602.3339322197571</v>
      </c>
      <c r="I25" s="264">
        <v>2627.7779096281097</v>
      </c>
      <c r="J25" s="264">
        <v>2571.9926940383575</v>
      </c>
      <c r="K25" s="264">
        <v>2434.4504294402077</v>
      </c>
      <c r="L25" s="264">
        <v>2507.5785776516732</v>
      </c>
      <c r="M25" s="264">
        <v>2456.1899068159846</v>
      </c>
      <c r="N25" s="264">
        <v>2480.9176523358137</v>
      </c>
      <c r="O25" s="264">
        <v>2515.5335536937646</v>
      </c>
      <c r="P25" s="264">
        <v>2540.7717090847636</v>
      </c>
      <c r="Q25" s="264">
        <v>2579.6664357263876</v>
      </c>
    </row>
    <row r="26" spans="1:17" x14ac:dyDescent="0.25">
      <c r="A26" s="154" t="s">
        <v>34</v>
      </c>
      <c r="B26" s="83">
        <v>25.105486189543051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3.2775469502353696</v>
      </c>
      <c r="L26" s="83">
        <v>1.3410245280005604</v>
      </c>
      <c r="M26" s="83">
        <v>0</v>
      </c>
      <c r="N26" s="83">
        <v>0</v>
      </c>
      <c r="O26" s="83">
        <v>0</v>
      </c>
      <c r="P26" s="83">
        <v>2.3022604258078267</v>
      </c>
      <c r="Q26" s="83">
        <v>0</v>
      </c>
    </row>
    <row r="27" spans="1:17" x14ac:dyDescent="0.25">
      <c r="A27" s="154" t="s">
        <v>31</v>
      </c>
      <c r="B27" s="83">
        <v>465.1934129532284</v>
      </c>
      <c r="C27" s="83">
        <v>478.27429181020528</v>
      </c>
      <c r="D27" s="83">
        <v>484.27963575783082</v>
      </c>
      <c r="E27" s="83">
        <v>431.60141164211871</v>
      </c>
      <c r="F27" s="83">
        <v>401.03036971314316</v>
      </c>
      <c r="G27" s="83">
        <v>364.03646834213214</v>
      </c>
      <c r="H27" s="83">
        <v>358.97202945471543</v>
      </c>
      <c r="I27" s="83">
        <v>407.6317285788117</v>
      </c>
      <c r="J27" s="83">
        <v>325.24403174174142</v>
      </c>
      <c r="K27" s="83">
        <v>292.84381739644186</v>
      </c>
      <c r="L27" s="83">
        <v>338.07294206005923</v>
      </c>
      <c r="M27" s="83">
        <v>327.8210027677103</v>
      </c>
      <c r="N27" s="83">
        <v>301.40425693528567</v>
      </c>
      <c r="O27" s="83">
        <v>351.48634164574611</v>
      </c>
      <c r="P27" s="83">
        <v>362.51632492017438</v>
      </c>
      <c r="Q27" s="83">
        <v>357.50847142466358</v>
      </c>
    </row>
    <row r="28" spans="1:17" x14ac:dyDescent="0.25">
      <c r="A28" s="154" t="s">
        <v>126</v>
      </c>
      <c r="B28" s="83">
        <v>424.76083400573737</v>
      </c>
      <c r="C28" s="83">
        <v>408.0409327941245</v>
      </c>
      <c r="D28" s="83">
        <v>379.38036651833426</v>
      </c>
      <c r="E28" s="83">
        <v>336.27536188956498</v>
      </c>
      <c r="F28" s="83">
        <v>344.14714294413193</v>
      </c>
      <c r="G28" s="83">
        <v>330.26356527835787</v>
      </c>
      <c r="H28" s="83">
        <v>281.65693088365407</v>
      </c>
      <c r="I28" s="83">
        <v>289.97775287497706</v>
      </c>
      <c r="J28" s="83">
        <v>283.3220350544874</v>
      </c>
      <c r="K28" s="83">
        <v>221.79637175111014</v>
      </c>
      <c r="L28" s="83">
        <v>191.57660489497746</v>
      </c>
      <c r="M28" s="83">
        <v>153.69412481088278</v>
      </c>
      <c r="N28" s="83">
        <v>126.13212612688122</v>
      </c>
      <c r="O28" s="83">
        <v>115.96148392091678</v>
      </c>
      <c r="P28" s="83">
        <v>102.78294728537351</v>
      </c>
      <c r="Q28" s="83">
        <v>100.60074556982129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1.2707887755106921</v>
      </c>
      <c r="L29" s="83">
        <v>6.2517893524567325E-2</v>
      </c>
      <c r="M29" s="83">
        <v>0</v>
      </c>
      <c r="N29" s="83">
        <v>0</v>
      </c>
      <c r="O29" s="83">
        <v>0</v>
      </c>
      <c r="P29" s="83">
        <v>0.841233868557412</v>
      </c>
      <c r="Q29" s="83">
        <v>0</v>
      </c>
    </row>
    <row r="30" spans="1:17" x14ac:dyDescent="0.25">
      <c r="A30" s="154" t="s">
        <v>27</v>
      </c>
      <c r="B30" s="83">
        <v>1892.7756195094255</v>
      </c>
      <c r="C30" s="83">
        <v>1934.7269104015929</v>
      </c>
      <c r="D30" s="83">
        <v>2038.7076420968406</v>
      </c>
      <c r="E30" s="83">
        <v>2155.9813388965486</v>
      </c>
      <c r="F30" s="83">
        <v>2139.3960232518498</v>
      </c>
      <c r="G30" s="83">
        <v>2037.7243973866925</v>
      </c>
      <c r="H30" s="83">
        <v>1961.7049718813882</v>
      </c>
      <c r="I30" s="83">
        <v>1930.1684281743212</v>
      </c>
      <c r="J30" s="83">
        <v>1963.4266272421278</v>
      </c>
      <c r="K30" s="83">
        <v>1915.2619045669107</v>
      </c>
      <c r="L30" s="83">
        <v>1976.5254882751112</v>
      </c>
      <c r="M30" s="83">
        <v>1974.6747792373917</v>
      </c>
      <c r="N30" s="83">
        <v>2053.3812692736465</v>
      </c>
      <c r="O30" s="83">
        <v>2048.0857281271014</v>
      </c>
      <c r="P30" s="83">
        <v>2072.3289425848502</v>
      </c>
      <c r="Q30" s="83">
        <v>2121.557218731903</v>
      </c>
    </row>
    <row r="31" spans="1:17" x14ac:dyDescent="0.25">
      <c r="A31" s="152" t="s">
        <v>274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273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262</v>
      </c>
      <c r="B33" s="204">
        <v>42944.937613906266</v>
      </c>
      <c r="C33" s="204">
        <v>44006.047278903345</v>
      </c>
      <c r="D33" s="204">
        <v>44979.167545291923</v>
      </c>
      <c r="E33" s="204">
        <v>44429.008336807223</v>
      </c>
      <c r="F33" s="204">
        <v>42859.289043742858</v>
      </c>
      <c r="G33" s="204">
        <v>39045.095225753008</v>
      </c>
      <c r="H33" s="204">
        <v>36299.502290887191</v>
      </c>
      <c r="I33" s="204">
        <v>35705.398067634516</v>
      </c>
      <c r="J33" s="204">
        <v>33598.661991577152</v>
      </c>
      <c r="K33" s="204">
        <v>31089.075165213941</v>
      </c>
      <c r="L33" s="204">
        <v>32206.975943830163</v>
      </c>
      <c r="M33" s="204">
        <v>30300.381114671738</v>
      </c>
      <c r="N33" s="204">
        <v>31290.555173356897</v>
      </c>
      <c r="O33" s="204">
        <v>30852.431471696676</v>
      </c>
      <c r="P33" s="204">
        <v>30326.687286238008</v>
      </c>
      <c r="Q33" s="204">
        <v>30996.53434385073</v>
      </c>
    </row>
    <row r="34" spans="1:17" x14ac:dyDescent="0.25">
      <c r="A34" s="150" t="s">
        <v>34</v>
      </c>
      <c r="B34" s="87">
        <v>7963.1455968502769</v>
      </c>
      <c r="C34" s="87">
        <v>7406.5334531281833</v>
      </c>
      <c r="D34" s="87">
        <v>7372.7928203114307</v>
      </c>
      <c r="E34" s="87">
        <v>6984.6655983159208</v>
      </c>
      <c r="F34" s="87">
        <v>7077.6304122749934</v>
      </c>
      <c r="G34" s="87">
        <v>7057.1494117474394</v>
      </c>
      <c r="H34" s="87">
        <v>6550.0719506717514</v>
      </c>
      <c r="I34" s="87">
        <v>6681.7814504442622</v>
      </c>
      <c r="J34" s="87">
        <v>5705.6074507406884</v>
      </c>
      <c r="K34" s="87">
        <v>5451.7618802890129</v>
      </c>
      <c r="L34" s="87">
        <v>5440.8668503575827</v>
      </c>
      <c r="M34" s="87">
        <v>5240.7126183180681</v>
      </c>
      <c r="N34" s="87">
        <v>5541.250788502387</v>
      </c>
      <c r="O34" s="87">
        <v>4580.0763423322451</v>
      </c>
      <c r="P34" s="87">
        <v>4558.6300042201383</v>
      </c>
      <c r="Q34" s="87">
        <v>4744.6001979093135</v>
      </c>
    </row>
    <row r="35" spans="1:17" x14ac:dyDescent="0.25">
      <c r="A35" s="150" t="s">
        <v>32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1.7417932726814758E-14</v>
      </c>
      <c r="C36" s="87">
        <v>1.5635651541465521E-13</v>
      </c>
      <c r="D36" s="87">
        <v>8.3573229145589356E-13</v>
      </c>
      <c r="E36" s="87">
        <v>9.3798955959743981</v>
      </c>
      <c r="F36" s="87">
        <v>25.84338981945578</v>
      </c>
      <c r="G36" s="87">
        <v>6.0504774445105953</v>
      </c>
      <c r="H36" s="87">
        <v>14.777594925588074</v>
      </c>
      <c r="I36" s="87">
        <v>14.794397223876853</v>
      </c>
      <c r="J36" s="87">
        <v>14.786656542432734</v>
      </c>
      <c r="K36" s="87">
        <v>8.9859008268720171</v>
      </c>
      <c r="L36" s="87">
        <v>8.9631300919765469</v>
      </c>
      <c r="M36" s="87">
        <v>15.919644408841128</v>
      </c>
      <c r="N36" s="87">
        <v>14.93940339677224</v>
      </c>
      <c r="O36" s="87">
        <v>26.302899462097852</v>
      </c>
      <c r="P36" s="87">
        <v>31.591484419444296</v>
      </c>
      <c r="Q36" s="87">
        <v>25.360988075126379</v>
      </c>
    </row>
    <row r="37" spans="1:17" x14ac:dyDescent="0.25">
      <c r="A37" s="150" t="s">
        <v>126</v>
      </c>
      <c r="B37" s="87">
        <v>3710.8853058246705</v>
      </c>
      <c r="C37" s="87">
        <v>4098.4781845384414</v>
      </c>
      <c r="D37" s="87">
        <v>3950.9367297933882</v>
      </c>
      <c r="E37" s="87">
        <v>3624.0383900916518</v>
      </c>
      <c r="F37" s="87">
        <v>3925.4908906974683</v>
      </c>
      <c r="G37" s="87">
        <v>3781.7749733035971</v>
      </c>
      <c r="H37" s="87">
        <v>3036.234459595189</v>
      </c>
      <c r="I37" s="87">
        <v>3143.1449886399464</v>
      </c>
      <c r="J37" s="87">
        <v>2804.7161037574729</v>
      </c>
      <c r="K37" s="87">
        <v>2277.2648585031448</v>
      </c>
      <c r="L37" s="87">
        <v>2180.6079110694004</v>
      </c>
      <c r="M37" s="87">
        <v>1780.3850774959324</v>
      </c>
      <c r="N37" s="87">
        <v>1685.4281084319616</v>
      </c>
      <c r="O37" s="87">
        <v>1642.2522102275186</v>
      </c>
      <c r="P37" s="87">
        <v>1510.1858231645097</v>
      </c>
      <c r="Q37" s="87">
        <v>1584.944978589401</v>
      </c>
    </row>
    <row r="38" spans="1:17" x14ac:dyDescent="0.25">
      <c r="A38" s="150" t="s">
        <v>30</v>
      </c>
      <c r="B38" s="87">
        <v>8482.6468699191864</v>
      </c>
      <c r="C38" s="87">
        <v>8775.4328627761643</v>
      </c>
      <c r="D38" s="87">
        <v>8912.2976395631467</v>
      </c>
      <c r="E38" s="87">
        <v>8665.9027120432675</v>
      </c>
      <c r="F38" s="87">
        <v>7855.984637580963</v>
      </c>
      <c r="G38" s="87">
        <v>6648.5768369304969</v>
      </c>
      <c r="H38" s="87">
        <v>6723.6910671917494</v>
      </c>
      <c r="I38" s="87">
        <v>5721.7871438971206</v>
      </c>
      <c r="J38" s="87">
        <v>5525.3484750147154</v>
      </c>
      <c r="K38" s="87">
        <v>4236.020021311464</v>
      </c>
      <c r="L38" s="87">
        <v>3440.2682462220901</v>
      </c>
      <c r="M38" s="87">
        <v>2935.3090819812837</v>
      </c>
      <c r="N38" s="87">
        <v>2638.4137159891984</v>
      </c>
      <c r="O38" s="87">
        <v>2196.1479997846718</v>
      </c>
      <c r="P38" s="87">
        <v>1916.477808484728</v>
      </c>
      <c r="Q38" s="87">
        <v>1980.0783636322142</v>
      </c>
    </row>
    <row r="39" spans="1:17" x14ac:dyDescent="0.25">
      <c r="A39" s="150" t="s">
        <v>29</v>
      </c>
      <c r="B39" s="87">
        <v>68.458517450048959</v>
      </c>
      <c r="C39" s="87">
        <v>85.354627642899317</v>
      </c>
      <c r="D39" s="87">
        <v>115.04542604002027</v>
      </c>
      <c r="E39" s="87">
        <v>70.384129867438588</v>
      </c>
      <c r="F39" s="87">
        <v>46.624532451317627</v>
      </c>
      <c r="G39" s="87">
        <v>43.782084240710894</v>
      </c>
      <c r="H39" s="87">
        <v>52.93593870084139</v>
      </c>
      <c r="I39" s="87">
        <v>81.792501873943507</v>
      </c>
      <c r="J39" s="87">
        <v>120.87480192341692</v>
      </c>
      <c r="K39" s="87">
        <v>86.019617793218075</v>
      </c>
      <c r="L39" s="87">
        <v>102.46180064501736</v>
      </c>
      <c r="M39" s="87">
        <v>163.95145128861978</v>
      </c>
      <c r="N39" s="87">
        <v>138.65228144239779</v>
      </c>
      <c r="O39" s="87">
        <v>164.94929016022235</v>
      </c>
      <c r="P39" s="87">
        <v>116.24105411610547</v>
      </c>
      <c r="Q39" s="87">
        <v>165.47792793623537</v>
      </c>
    </row>
    <row r="40" spans="1:17" x14ac:dyDescent="0.25">
      <c r="A40" s="150" t="s">
        <v>27</v>
      </c>
      <c r="B40" s="87">
        <v>22614.77688082818</v>
      </c>
      <c r="C40" s="87">
        <v>23541.887885376804</v>
      </c>
      <c r="D40" s="87">
        <v>24548.61392907194</v>
      </c>
      <c r="E40" s="87">
        <v>25062.970729685359</v>
      </c>
      <c r="F40" s="87">
        <v>23914.711791335074</v>
      </c>
      <c r="G40" s="87">
        <v>21498.506922253764</v>
      </c>
      <c r="H40" s="87">
        <v>19918.828480276683</v>
      </c>
      <c r="I40" s="87">
        <v>20059.29152206537</v>
      </c>
      <c r="J40" s="87">
        <v>19403.748482365925</v>
      </c>
      <c r="K40" s="87">
        <v>18981.244487480195</v>
      </c>
      <c r="L40" s="87">
        <v>20946.048192441234</v>
      </c>
      <c r="M40" s="87">
        <v>20105.443336765507</v>
      </c>
      <c r="N40" s="87">
        <v>21167.884353832836</v>
      </c>
      <c r="O40" s="87">
        <v>22159.494388212108</v>
      </c>
      <c r="P40" s="87">
        <v>22135.563930822449</v>
      </c>
      <c r="Q40" s="87">
        <v>22456.802379429908</v>
      </c>
    </row>
    <row r="41" spans="1:17" x14ac:dyDescent="0.25">
      <c r="A41" s="150" t="s">
        <v>26</v>
      </c>
      <c r="B41" s="87">
        <v>88.332035913236936</v>
      </c>
      <c r="C41" s="87">
        <v>79.520665403858828</v>
      </c>
      <c r="D41" s="87">
        <v>77.115073463670171</v>
      </c>
      <c r="E41" s="87">
        <v>7.9505531479923777</v>
      </c>
      <c r="F41" s="87">
        <v>10.537913191448173</v>
      </c>
      <c r="G41" s="87">
        <v>1.4009138897826898</v>
      </c>
      <c r="H41" s="87">
        <v>0.50411281575783173</v>
      </c>
      <c r="I41" s="87">
        <v>0</v>
      </c>
      <c r="J41" s="87">
        <v>2.1987863870759576</v>
      </c>
      <c r="K41" s="87">
        <v>1.6901117234361729</v>
      </c>
      <c r="L41" s="87">
        <v>1.6219687726263081</v>
      </c>
      <c r="M41" s="87">
        <v>0.4338436357681591</v>
      </c>
      <c r="N41" s="87">
        <v>4.0157133889691381E-2</v>
      </c>
      <c r="O41" s="87">
        <v>0.8378660122786421</v>
      </c>
      <c r="P41" s="87">
        <v>1.4441667236957887</v>
      </c>
      <c r="Q41" s="87">
        <v>1.4410273254591164</v>
      </c>
    </row>
    <row r="42" spans="1:17" x14ac:dyDescent="0.25">
      <c r="A42" s="150" t="s">
        <v>87</v>
      </c>
      <c r="B42" s="87">
        <v>16.692407120671596</v>
      </c>
      <c r="C42" s="87">
        <v>18.839600036994707</v>
      </c>
      <c r="D42" s="87">
        <v>2.3659270483339712</v>
      </c>
      <c r="E42" s="87">
        <v>3.7163280596285313</v>
      </c>
      <c r="F42" s="87">
        <v>2.4654763921365421</v>
      </c>
      <c r="G42" s="87">
        <v>7.8536059427121749</v>
      </c>
      <c r="H42" s="87">
        <v>2.4586867096351721</v>
      </c>
      <c r="I42" s="87">
        <v>2.8060634899808616</v>
      </c>
      <c r="J42" s="87">
        <v>21.38123484542578</v>
      </c>
      <c r="K42" s="87">
        <v>46.088287286588994</v>
      </c>
      <c r="L42" s="87">
        <v>86.137844230229987</v>
      </c>
      <c r="M42" s="87">
        <v>58.226060777718935</v>
      </c>
      <c r="N42" s="87">
        <v>103.94636462745808</v>
      </c>
      <c r="O42" s="87">
        <v>82.370475505538025</v>
      </c>
      <c r="P42" s="87">
        <v>56.553014286928992</v>
      </c>
      <c r="Q42" s="87">
        <v>37.828480953077985</v>
      </c>
    </row>
    <row r="43" spans="1:17" x14ac:dyDescent="0.25">
      <c r="A43" s="150" t="s">
        <v>23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261</v>
      </c>
      <c r="B44" s="204">
        <v>6237.090933580238</v>
      </c>
      <c r="C44" s="204">
        <v>6370.044506872242</v>
      </c>
      <c r="D44" s="204">
        <v>6524.7291930582069</v>
      </c>
      <c r="E44" s="204">
        <v>6502.5550057706032</v>
      </c>
      <c r="F44" s="204">
        <v>6419.8362169236398</v>
      </c>
      <c r="G44" s="204">
        <v>6120.5926814958721</v>
      </c>
      <c r="H44" s="204">
        <v>5805.2086824095732</v>
      </c>
      <c r="I44" s="204">
        <v>5800.656829473809</v>
      </c>
      <c r="J44" s="204">
        <v>5606.4547693806353</v>
      </c>
      <c r="K44" s="204">
        <v>5275.3843157504634</v>
      </c>
      <c r="L44" s="204">
        <v>5427.4051332057006</v>
      </c>
      <c r="M44" s="204">
        <v>5239.213788215673</v>
      </c>
      <c r="N44" s="204">
        <v>5306.3953636708975</v>
      </c>
      <c r="O44" s="204">
        <v>5287.5885597849183</v>
      </c>
      <c r="P44" s="204">
        <v>5287.0022553281406</v>
      </c>
      <c r="Q44" s="204">
        <v>5393.0439591009253</v>
      </c>
    </row>
    <row r="45" spans="1:17" x14ac:dyDescent="0.25">
      <c r="A45" s="299" t="s">
        <v>272</v>
      </c>
      <c r="B45" s="298">
        <v>3152.2344802659636</v>
      </c>
      <c r="C45" s="298">
        <v>3212.3021116101513</v>
      </c>
      <c r="D45" s="298">
        <v>3299.2681799648299</v>
      </c>
      <c r="E45" s="298">
        <v>3295.6282544567093</v>
      </c>
      <c r="F45" s="298">
        <v>3279.6885764850449</v>
      </c>
      <c r="G45" s="298">
        <v>3111.5911742802596</v>
      </c>
      <c r="H45" s="298">
        <v>2961.4156549609975</v>
      </c>
      <c r="I45" s="298">
        <v>2987.5166632232749</v>
      </c>
      <c r="J45" s="298">
        <v>2903.5889444373779</v>
      </c>
      <c r="K45" s="298">
        <v>2736.6236203275612</v>
      </c>
      <c r="L45" s="298">
        <v>2823.7163766531185</v>
      </c>
      <c r="M45" s="298">
        <v>2740.5191532468225</v>
      </c>
      <c r="N45" s="298">
        <v>2767.4327683551733</v>
      </c>
      <c r="O45" s="298">
        <v>2784.5627030715027</v>
      </c>
      <c r="P45" s="298">
        <v>2807.4963516675657</v>
      </c>
      <c r="Q45" s="298">
        <v>2865.1183698189707</v>
      </c>
    </row>
    <row r="46" spans="1:17" x14ac:dyDescent="0.25">
      <c r="A46" s="154" t="s">
        <v>34</v>
      </c>
      <c r="B46" s="83">
        <v>28.366524989189561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4.3564844265047107</v>
      </c>
      <c r="L46" s="83">
        <v>1.7824771271013233</v>
      </c>
      <c r="M46" s="83">
        <v>0</v>
      </c>
      <c r="N46" s="83">
        <v>0</v>
      </c>
      <c r="O46" s="83">
        <v>0</v>
      </c>
      <c r="P46" s="83">
        <v>3.0601427967552386</v>
      </c>
      <c r="Q46" s="83">
        <v>0</v>
      </c>
    </row>
    <row r="47" spans="1:17" x14ac:dyDescent="0.25">
      <c r="A47" s="154" t="s">
        <v>31</v>
      </c>
      <c r="B47" s="83">
        <v>511.00746923031971</v>
      </c>
      <c r="C47" s="83">
        <v>526.97078761073431</v>
      </c>
      <c r="D47" s="83">
        <v>531.01202895871916</v>
      </c>
      <c r="E47" s="83">
        <v>462.67286603285703</v>
      </c>
      <c r="F47" s="83">
        <v>433.7952732194945</v>
      </c>
      <c r="G47" s="83">
        <v>396.42543847647528</v>
      </c>
      <c r="H47" s="83">
        <v>402.9706178821595</v>
      </c>
      <c r="I47" s="83">
        <v>452.0539479013338</v>
      </c>
      <c r="J47" s="83">
        <v>363.79738992302197</v>
      </c>
      <c r="K47" s="83">
        <v>322.99588531634868</v>
      </c>
      <c r="L47" s="83">
        <v>371.40646891564899</v>
      </c>
      <c r="M47" s="83">
        <v>356.60862040299901</v>
      </c>
      <c r="N47" s="83">
        <v>325.34880397298906</v>
      </c>
      <c r="O47" s="83">
        <v>365.29428580316181</v>
      </c>
      <c r="P47" s="83">
        <v>368.92876530167706</v>
      </c>
      <c r="Q47" s="83">
        <v>368.71059961000674</v>
      </c>
    </row>
    <row r="48" spans="1:17" x14ac:dyDescent="0.25">
      <c r="A48" s="154" t="s">
        <v>126</v>
      </c>
      <c r="B48" s="83">
        <v>482.79168678114502</v>
      </c>
      <c r="C48" s="83">
        <v>467.13982720730735</v>
      </c>
      <c r="D48" s="83">
        <v>433.0447876027543</v>
      </c>
      <c r="E48" s="83">
        <v>384.54986092947377</v>
      </c>
      <c r="F48" s="83">
        <v>402.52006522290696</v>
      </c>
      <c r="G48" s="83">
        <v>389.9574734109234</v>
      </c>
      <c r="H48" s="83">
        <v>327.18056899138094</v>
      </c>
      <c r="I48" s="83">
        <v>341.37743513204742</v>
      </c>
      <c r="J48" s="83">
        <v>332.34229163431792</v>
      </c>
      <c r="K48" s="83">
        <v>260.608616117015</v>
      </c>
      <c r="L48" s="83">
        <v>226.81840328825973</v>
      </c>
      <c r="M48" s="83">
        <v>181.00968240289018</v>
      </c>
      <c r="N48" s="83">
        <v>147.83965135414348</v>
      </c>
      <c r="O48" s="83">
        <v>139.37584598546221</v>
      </c>
      <c r="P48" s="83">
        <v>125.46172774982362</v>
      </c>
      <c r="Q48" s="83">
        <v>124.51814818355368</v>
      </c>
    </row>
    <row r="49" spans="1:17" x14ac:dyDescent="0.25">
      <c r="A49" s="154" t="s">
        <v>30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1.6891204287681538</v>
      </c>
      <c r="L49" s="83">
        <v>8.3098193146583968E-2</v>
      </c>
      <c r="M49" s="83">
        <v>0</v>
      </c>
      <c r="N49" s="83">
        <v>0</v>
      </c>
      <c r="O49" s="83">
        <v>0</v>
      </c>
      <c r="P49" s="83">
        <v>1.1181601066478946</v>
      </c>
      <c r="Q49" s="83">
        <v>0</v>
      </c>
    </row>
    <row r="50" spans="1:17" x14ac:dyDescent="0.25">
      <c r="A50" s="154" t="s">
        <v>27</v>
      </c>
      <c r="B50" s="83">
        <v>2130.0687992653093</v>
      </c>
      <c r="C50" s="83">
        <v>2218.1914967921098</v>
      </c>
      <c r="D50" s="83">
        <v>2335.2113634033567</v>
      </c>
      <c r="E50" s="83">
        <v>2448.4055274943776</v>
      </c>
      <c r="F50" s="83">
        <v>2443.3732380426427</v>
      </c>
      <c r="G50" s="83">
        <v>2325.2082623928609</v>
      </c>
      <c r="H50" s="83">
        <v>2231.2644680874573</v>
      </c>
      <c r="I50" s="83">
        <v>2194.0852801898927</v>
      </c>
      <c r="J50" s="83">
        <v>2207.4492628800381</v>
      </c>
      <c r="K50" s="83">
        <v>2146.9735140389253</v>
      </c>
      <c r="L50" s="83">
        <v>2223.6259291289621</v>
      </c>
      <c r="M50" s="83">
        <v>2202.9008504409335</v>
      </c>
      <c r="N50" s="83">
        <v>2294.2443130280399</v>
      </c>
      <c r="O50" s="83">
        <v>2279.8925712828786</v>
      </c>
      <c r="P50" s="83">
        <v>2308.9275557126621</v>
      </c>
      <c r="Q50" s="83">
        <v>2371.889622025411</v>
      </c>
    </row>
    <row r="51" spans="1:17" x14ac:dyDescent="0.25">
      <c r="A51" s="299" t="s">
        <v>271</v>
      </c>
      <c r="B51" s="298">
        <v>3084.8564533142735</v>
      </c>
      <c r="C51" s="298">
        <v>3157.7423952620902</v>
      </c>
      <c r="D51" s="298">
        <v>3225.4610130933779</v>
      </c>
      <c r="E51" s="298">
        <v>3206.9267513138939</v>
      </c>
      <c r="F51" s="298">
        <v>3140.1476404385935</v>
      </c>
      <c r="G51" s="298">
        <v>3009.001507215612</v>
      </c>
      <c r="H51" s="298">
        <v>2843.793027448577</v>
      </c>
      <c r="I51" s="298">
        <v>2813.1401662505341</v>
      </c>
      <c r="J51" s="298">
        <v>2702.8658249432574</v>
      </c>
      <c r="K51" s="298">
        <v>2538.7606954229018</v>
      </c>
      <c r="L51" s="298">
        <v>2603.6887565525826</v>
      </c>
      <c r="M51" s="298">
        <v>2498.6946349688496</v>
      </c>
      <c r="N51" s="298">
        <v>2538.9625953157242</v>
      </c>
      <c r="O51" s="298">
        <v>2503.0258567134142</v>
      </c>
      <c r="P51" s="298">
        <v>2479.5059036605749</v>
      </c>
      <c r="Q51" s="298">
        <v>2527.9255892819547</v>
      </c>
    </row>
    <row r="52" spans="1:17" x14ac:dyDescent="0.25">
      <c r="A52" s="150" t="s">
        <v>34</v>
      </c>
      <c r="B52" s="87">
        <v>593.80893788133051</v>
      </c>
      <c r="C52" s="87">
        <v>558.92310362779028</v>
      </c>
      <c r="D52" s="87">
        <v>555.74887063309211</v>
      </c>
      <c r="E52" s="87">
        <v>527.88172607087438</v>
      </c>
      <c r="F52" s="87">
        <v>541.55775886033177</v>
      </c>
      <c r="G52" s="87">
        <v>565.70529313719464</v>
      </c>
      <c r="H52" s="87">
        <v>535.32623243564433</v>
      </c>
      <c r="I52" s="87">
        <v>546.34183329602808</v>
      </c>
      <c r="J52" s="87">
        <v>477.54291405713064</v>
      </c>
      <c r="K52" s="87">
        <v>458.35935722406782</v>
      </c>
      <c r="L52" s="87">
        <v>449.06430712971888</v>
      </c>
      <c r="M52" s="87">
        <v>444.093452930556</v>
      </c>
      <c r="N52" s="87">
        <v>461.46397462718227</v>
      </c>
      <c r="O52" s="87">
        <v>388.42419588748123</v>
      </c>
      <c r="P52" s="87">
        <v>389.79996529699042</v>
      </c>
      <c r="Q52" s="87">
        <v>408.67243106652882</v>
      </c>
    </row>
    <row r="53" spans="1:17" x14ac:dyDescent="0.25">
      <c r="A53" s="150" t="s">
        <v>32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31</v>
      </c>
      <c r="B54" s="87">
        <v>1.1452887846442531E-15</v>
      </c>
      <c r="C54" s="87">
        <v>1.0848304394961252E-14</v>
      </c>
      <c r="D54" s="87">
        <v>5.5235065733862228E-14</v>
      </c>
      <c r="E54" s="87">
        <v>6.2005918319266162E-2</v>
      </c>
      <c r="F54" s="87">
        <v>1.6679944740512926</v>
      </c>
      <c r="G54" s="87">
        <v>2.4840647076013533E-2</v>
      </c>
      <c r="H54" s="87">
        <v>7.223740657168693E-15</v>
      </c>
      <c r="I54" s="87">
        <v>6.3417707516703703E-14</v>
      </c>
      <c r="J54" s="87">
        <v>5.4095479199433166E-14</v>
      </c>
      <c r="K54" s="87">
        <v>1.2173475802875717E-15</v>
      </c>
      <c r="L54" s="87">
        <v>1.0527094540788288E-14</v>
      </c>
      <c r="M54" s="87">
        <v>0.47171665236440574</v>
      </c>
      <c r="N54" s="87">
        <v>4.0118670235056654E-14</v>
      </c>
      <c r="O54" s="87">
        <v>0.87806161422857276</v>
      </c>
      <c r="P54" s="87">
        <v>1.8336303056236103</v>
      </c>
      <c r="Q54" s="87">
        <v>0.9994984972301727</v>
      </c>
    </row>
    <row r="55" spans="1:17" x14ac:dyDescent="0.25">
      <c r="A55" s="150" t="s">
        <v>126</v>
      </c>
      <c r="B55" s="87">
        <v>270.30767403148036</v>
      </c>
      <c r="C55" s="87">
        <v>296.19789375580763</v>
      </c>
      <c r="D55" s="87">
        <v>287.3558579869063</v>
      </c>
      <c r="E55" s="87">
        <v>266.10157574861046</v>
      </c>
      <c r="F55" s="87">
        <v>291.37247883639009</v>
      </c>
      <c r="G55" s="87">
        <v>291.12828859540281</v>
      </c>
      <c r="H55" s="87">
        <v>240.87330495768521</v>
      </c>
      <c r="I55" s="87">
        <v>249.23794164273139</v>
      </c>
      <c r="J55" s="87">
        <v>229.39897359341521</v>
      </c>
      <c r="K55" s="87">
        <v>189.86307620002998</v>
      </c>
      <c r="L55" s="87">
        <v>181.56445971671758</v>
      </c>
      <c r="M55" s="87">
        <v>152.2440944173386</v>
      </c>
      <c r="N55" s="87">
        <v>139.77594397613896</v>
      </c>
      <c r="O55" s="87">
        <v>135.28778274563751</v>
      </c>
      <c r="P55" s="87">
        <v>128.81898495814869</v>
      </c>
      <c r="Q55" s="87">
        <v>135.17288261474869</v>
      </c>
    </row>
    <row r="56" spans="1:17" x14ac:dyDescent="0.25">
      <c r="A56" s="150" t="s">
        <v>30</v>
      </c>
      <c r="B56" s="87">
        <v>603.95856959864216</v>
      </c>
      <c r="C56" s="87">
        <v>629.64840651086934</v>
      </c>
      <c r="D56" s="87">
        <v>631.69363104137187</v>
      </c>
      <c r="E56" s="87">
        <v>612.78329755175002</v>
      </c>
      <c r="F56" s="87">
        <v>569.91343822903457</v>
      </c>
      <c r="G56" s="87">
        <v>510.68245808565871</v>
      </c>
      <c r="H56" s="87">
        <v>521.89017599458884</v>
      </c>
      <c r="I56" s="87">
        <v>446.43819510352608</v>
      </c>
      <c r="J56" s="87">
        <v>431.34683908429457</v>
      </c>
      <c r="K56" s="87">
        <v>339.52298057618543</v>
      </c>
      <c r="L56" s="87">
        <v>276.38011036556082</v>
      </c>
      <c r="M56" s="87">
        <v>245.95478411412751</v>
      </c>
      <c r="N56" s="87">
        <v>212.13301054304088</v>
      </c>
      <c r="O56" s="87">
        <v>174.99539207456593</v>
      </c>
      <c r="P56" s="87">
        <v>152.90773096452125</v>
      </c>
      <c r="Q56" s="87">
        <v>155.79342121240219</v>
      </c>
    </row>
    <row r="57" spans="1:17" x14ac:dyDescent="0.25">
      <c r="A57" s="150" t="s">
        <v>29</v>
      </c>
      <c r="B57" s="87">
        <v>4.9428126414491382</v>
      </c>
      <c r="C57" s="87">
        <v>6.0218359591154851</v>
      </c>
      <c r="D57" s="87">
        <v>8.2426791045945684</v>
      </c>
      <c r="E57" s="87">
        <v>5.6343981020311453</v>
      </c>
      <c r="F57" s="87">
        <v>3.7239990967016681</v>
      </c>
      <c r="G57" s="87">
        <v>3.2836527126885806</v>
      </c>
      <c r="H57" s="87">
        <v>3.9743037059129414</v>
      </c>
      <c r="I57" s="87">
        <v>6.2766658797664308</v>
      </c>
      <c r="J57" s="87">
        <v>8.9515465547317241</v>
      </c>
      <c r="K57" s="87">
        <v>6.9611596178809778</v>
      </c>
      <c r="L57" s="87">
        <v>9.0851018435263811</v>
      </c>
      <c r="M57" s="87">
        <v>14.326303556657484</v>
      </c>
      <c r="N57" s="87">
        <v>12.727956218546639</v>
      </c>
      <c r="O57" s="87">
        <v>15.035213557833796</v>
      </c>
      <c r="P57" s="87">
        <v>10.656192332605688</v>
      </c>
      <c r="Q57" s="87">
        <v>14.428716038969648</v>
      </c>
    </row>
    <row r="58" spans="1:17" x14ac:dyDescent="0.25">
      <c r="A58" s="150" t="s">
        <v>27</v>
      </c>
      <c r="B58" s="87">
        <v>1603.5984855779045</v>
      </c>
      <c r="C58" s="87">
        <v>1659.1063278740371</v>
      </c>
      <c r="D58" s="87">
        <v>1735.9965750849947</v>
      </c>
      <c r="E58" s="87">
        <v>1793.4720176233154</v>
      </c>
      <c r="F58" s="87">
        <v>1730.6925966573949</v>
      </c>
      <c r="G58" s="87">
        <v>1637.4183974442462</v>
      </c>
      <c r="H58" s="87">
        <v>1541.4805746525381</v>
      </c>
      <c r="I58" s="87">
        <v>1564.6107875606838</v>
      </c>
      <c r="J58" s="87">
        <v>1553.6303550159321</v>
      </c>
      <c r="K58" s="87">
        <v>1540.0228049027003</v>
      </c>
      <c r="L58" s="87">
        <v>1680.3243631530829</v>
      </c>
      <c r="M58" s="87">
        <v>1636.7460103667941</v>
      </c>
      <c r="N58" s="87">
        <v>1704.2888411642693</v>
      </c>
      <c r="O58" s="87">
        <v>1781.0589463411093</v>
      </c>
      <c r="P58" s="87">
        <v>1790.3385569970153</v>
      </c>
      <c r="Q58" s="87">
        <v>1809.3092541419435</v>
      </c>
    </row>
    <row r="59" spans="1:17" x14ac:dyDescent="0.25">
      <c r="A59" s="150" t="s">
        <v>26</v>
      </c>
      <c r="B59" s="87">
        <v>6.989991019192785</v>
      </c>
      <c r="C59" s="87">
        <v>6.3946483606844842</v>
      </c>
      <c r="D59" s="87">
        <v>6.2344419831689297</v>
      </c>
      <c r="E59" s="87">
        <v>0.69828121684431999</v>
      </c>
      <c r="F59" s="87">
        <v>1.0112173122683048</v>
      </c>
      <c r="G59" s="87">
        <v>0.1384315150929695</v>
      </c>
      <c r="H59" s="87">
        <v>4.5278721587583518E-2</v>
      </c>
      <c r="I59" s="87">
        <v>0</v>
      </c>
      <c r="J59" s="87">
        <v>0.20278398831871075</v>
      </c>
      <c r="K59" s="87">
        <v>0.14519746865498528</v>
      </c>
      <c r="L59" s="87">
        <v>0.13542515827571511</v>
      </c>
      <c r="M59" s="87">
        <v>3.797467231267275E-2</v>
      </c>
      <c r="N59" s="87">
        <v>3.6481931103756532E-3</v>
      </c>
      <c r="O59" s="87">
        <v>7.6999217513863294E-2</v>
      </c>
      <c r="P59" s="87">
        <v>0.13268850473573696</v>
      </c>
      <c r="Q59" s="87">
        <v>0.1353726243813817</v>
      </c>
    </row>
    <row r="60" spans="1:17" x14ac:dyDescent="0.25">
      <c r="A60" s="150" t="s">
        <v>87</v>
      </c>
      <c r="B60" s="87">
        <v>1.2499825642742579</v>
      </c>
      <c r="C60" s="87">
        <v>1.4501791737859882</v>
      </c>
      <c r="D60" s="87">
        <v>0.18895725924851131</v>
      </c>
      <c r="E60" s="87">
        <v>0.29344908214944565</v>
      </c>
      <c r="F60" s="87">
        <v>0.20815697242173925</v>
      </c>
      <c r="G60" s="87">
        <v>0.62014507825202969</v>
      </c>
      <c r="H60" s="87">
        <v>0.20315698062036269</v>
      </c>
      <c r="I60" s="87">
        <v>0.23474276779824232</v>
      </c>
      <c r="J60" s="87">
        <v>1.792412649435011</v>
      </c>
      <c r="K60" s="87">
        <v>3.8861194333818814</v>
      </c>
      <c r="L60" s="87">
        <v>7.1349891857008698</v>
      </c>
      <c r="M60" s="87">
        <v>4.8202982586994274</v>
      </c>
      <c r="N60" s="87">
        <v>8.5692205934355883</v>
      </c>
      <c r="O60" s="87">
        <v>7.2692652750443729</v>
      </c>
      <c r="P60" s="87">
        <v>5.0181543009337979</v>
      </c>
      <c r="Q60" s="87">
        <v>3.414013085750323</v>
      </c>
    </row>
    <row r="61" spans="1:17" x14ac:dyDescent="0.25">
      <c r="A61" s="150" t="s">
        <v>23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270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269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268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260</v>
      </c>
      <c r="B65" s="204">
        <v>2196.2277692197949</v>
      </c>
      <c r="C65" s="204">
        <v>2256.7727518742358</v>
      </c>
      <c r="D65" s="204">
        <v>2319.7010782777043</v>
      </c>
      <c r="E65" s="204">
        <v>2319.4301503497659</v>
      </c>
      <c r="F65" s="204">
        <v>2303.8984258624318</v>
      </c>
      <c r="G65" s="204">
        <v>2223.0976716225955</v>
      </c>
      <c r="H65" s="204">
        <v>2092.4472455093996</v>
      </c>
      <c r="I65" s="204">
        <v>2097.7332823891315</v>
      </c>
      <c r="J65" s="204">
        <v>2034.3382496573249</v>
      </c>
      <c r="K65" s="204">
        <v>1907.2699996664001</v>
      </c>
      <c r="L65" s="204">
        <v>1967.0493304278148</v>
      </c>
      <c r="M65" s="204">
        <v>1922.2933014182411</v>
      </c>
      <c r="N65" s="204">
        <v>1948.4542560994755</v>
      </c>
      <c r="O65" s="204">
        <v>1938.112064458473</v>
      </c>
      <c r="P65" s="204">
        <v>1950.3815595214721</v>
      </c>
      <c r="Q65" s="204">
        <v>1991.3614582252819</v>
      </c>
    </row>
    <row r="66" spans="1:17" x14ac:dyDescent="0.25">
      <c r="A66" s="299" t="s">
        <v>267</v>
      </c>
      <c r="B66" s="298">
        <v>1626.8184430903837</v>
      </c>
      <c r="C66" s="298">
        <v>1672.5697910061876</v>
      </c>
      <c r="D66" s="298">
        <v>1724.3416660407697</v>
      </c>
      <c r="E66" s="298">
        <v>1724.4151962891951</v>
      </c>
      <c r="F66" s="298">
        <v>1724.3539351251361</v>
      </c>
      <c r="G66" s="298">
        <v>1669.0146670951465</v>
      </c>
      <c r="H66" s="298">
        <v>1568.6885072579557</v>
      </c>
      <c r="I66" s="298">
        <v>1581.0528134476674</v>
      </c>
      <c r="J66" s="298">
        <v>1538.9175189883774</v>
      </c>
      <c r="K66" s="298">
        <v>1441.4688822576431</v>
      </c>
      <c r="L66" s="298">
        <v>1488.9641232805002</v>
      </c>
      <c r="M66" s="298">
        <v>1464.2886115976212</v>
      </c>
      <c r="N66" s="298">
        <v>1483.6763602014562</v>
      </c>
      <c r="O66" s="298">
        <v>1480.2917014553386</v>
      </c>
      <c r="P66" s="298">
        <v>1496.0022020120909</v>
      </c>
      <c r="Q66" s="298">
        <v>1527.4683860601515</v>
      </c>
    </row>
    <row r="67" spans="1:17" x14ac:dyDescent="0.25">
      <c r="A67" s="299" t="s">
        <v>266</v>
      </c>
      <c r="B67" s="298">
        <v>569.40932612941128</v>
      </c>
      <c r="C67" s="298">
        <v>584.20296086804774</v>
      </c>
      <c r="D67" s="298">
        <v>595.35941223693533</v>
      </c>
      <c r="E67" s="298">
        <v>595.01495406057052</v>
      </c>
      <c r="F67" s="298">
        <v>579.54449073729597</v>
      </c>
      <c r="G67" s="298">
        <v>554.08300452744879</v>
      </c>
      <c r="H67" s="298">
        <v>523.7587382514439</v>
      </c>
      <c r="I67" s="298">
        <v>516.68046894146448</v>
      </c>
      <c r="J67" s="298">
        <v>495.42073066894682</v>
      </c>
      <c r="K67" s="298">
        <v>465.8011174087568</v>
      </c>
      <c r="L67" s="298">
        <v>478.08520714731475</v>
      </c>
      <c r="M67" s="298">
        <v>458.0046898206204</v>
      </c>
      <c r="N67" s="298">
        <v>464.77789589801932</v>
      </c>
      <c r="O67" s="298">
        <v>457.82036300313467</v>
      </c>
      <c r="P67" s="298">
        <v>454.37935750938141</v>
      </c>
      <c r="Q67" s="298">
        <v>463.89307216513112</v>
      </c>
    </row>
    <row r="68" spans="1:17" x14ac:dyDescent="0.25">
      <c r="A68" s="150" t="s">
        <v>34</v>
      </c>
      <c r="B68" s="87">
        <v>109.10864403214941</v>
      </c>
      <c r="C68" s="87">
        <v>101.7810244074107</v>
      </c>
      <c r="D68" s="87">
        <v>100.55815790434407</v>
      </c>
      <c r="E68" s="87">
        <v>97.27243757753206</v>
      </c>
      <c r="F68" s="87">
        <v>96.089008333961274</v>
      </c>
      <c r="G68" s="87">
        <v>100.71728476538516</v>
      </c>
      <c r="H68" s="87">
        <v>94.499782418641601</v>
      </c>
      <c r="I68" s="87">
        <v>96.193214685211473</v>
      </c>
      <c r="J68" s="87">
        <v>84.741027763196755</v>
      </c>
      <c r="K68" s="87">
        <v>80.950600234488689</v>
      </c>
      <c r="L68" s="87">
        <v>79.118120050584082</v>
      </c>
      <c r="M68" s="87">
        <v>78.16163231616936</v>
      </c>
      <c r="N68" s="87">
        <v>82.194499496013833</v>
      </c>
      <c r="O68" s="87">
        <v>68.335030846067411</v>
      </c>
      <c r="P68" s="87">
        <v>68.683352620263733</v>
      </c>
      <c r="Q68" s="87">
        <v>73.251737737935045</v>
      </c>
    </row>
    <row r="69" spans="1:17" x14ac:dyDescent="0.25">
      <c r="A69" s="150" t="s">
        <v>32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2.0839954610823751E-16</v>
      </c>
      <c r="C70" s="87">
        <v>1.7397697084887696E-15</v>
      </c>
      <c r="D70" s="87">
        <v>1.0070453573472145E-14</v>
      </c>
      <c r="E70" s="87">
        <v>1.0136645313928737E-2</v>
      </c>
      <c r="F70" s="87">
        <v>0.27268152504391385</v>
      </c>
      <c r="G70" s="87">
        <v>4.0609160480687013E-3</v>
      </c>
      <c r="H70" s="87">
        <v>1.1809275447622816E-15</v>
      </c>
      <c r="I70" s="87">
        <v>1.4712009143612534E-14</v>
      </c>
      <c r="J70" s="87">
        <v>9.9709223141129933E-15</v>
      </c>
      <c r="K70" s="87">
        <v>1.5653691971401195E-16</v>
      </c>
      <c r="L70" s="87">
        <v>1.8376366254530225E-15</v>
      </c>
      <c r="M70" s="87">
        <v>7.7115612885044843E-2</v>
      </c>
      <c r="N70" s="87">
        <v>7.3362773093594685E-15</v>
      </c>
      <c r="O70" s="87">
        <v>0.1447815985183678</v>
      </c>
      <c r="P70" s="87">
        <v>0.30110087722645373</v>
      </c>
      <c r="Q70" s="87">
        <v>0.16480505217486849</v>
      </c>
    </row>
    <row r="71" spans="1:17" x14ac:dyDescent="0.25">
      <c r="A71" s="150" t="s">
        <v>126</v>
      </c>
      <c r="B71" s="87">
        <v>48.678148092401017</v>
      </c>
      <c r="C71" s="87">
        <v>52.87348679060166</v>
      </c>
      <c r="D71" s="87">
        <v>50.939230293821126</v>
      </c>
      <c r="E71" s="87">
        <v>46.716985649542963</v>
      </c>
      <c r="F71" s="87">
        <v>51.553961960277427</v>
      </c>
      <c r="G71" s="87">
        <v>51.682040917143517</v>
      </c>
      <c r="H71" s="87">
        <v>42.194449582548955</v>
      </c>
      <c r="I71" s="87">
        <v>43.714366515671429</v>
      </c>
      <c r="J71" s="87">
        <v>40.0810773984307</v>
      </c>
      <c r="K71" s="87">
        <v>33.44693961065699</v>
      </c>
      <c r="L71" s="87">
        <v>32.043108263292318</v>
      </c>
      <c r="M71" s="87">
        <v>26.844685892874711</v>
      </c>
      <c r="N71" s="87">
        <v>24.59781200630713</v>
      </c>
      <c r="O71" s="87">
        <v>23.895957395092466</v>
      </c>
      <c r="P71" s="87">
        <v>22.82091153286358</v>
      </c>
      <c r="Q71" s="87">
        <v>24.129102196464189</v>
      </c>
    </row>
    <row r="72" spans="1:17" x14ac:dyDescent="0.25">
      <c r="A72" s="150" t="s">
        <v>30</v>
      </c>
      <c r="B72" s="87">
        <v>108.62269354135039</v>
      </c>
      <c r="C72" s="87">
        <v>117.37171857883298</v>
      </c>
      <c r="D72" s="87">
        <v>117.46912609190606</v>
      </c>
      <c r="E72" s="87">
        <v>114.47386569892853</v>
      </c>
      <c r="F72" s="87">
        <v>105.68515719839569</v>
      </c>
      <c r="G72" s="87">
        <v>94.666721570143977</v>
      </c>
      <c r="H72" s="87">
        <v>96.09331400651142</v>
      </c>
      <c r="I72" s="87">
        <v>81.888418608482681</v>
      </c>
      <c r="J72" s="87">
        <v>79.512342541253986</v>
      </c>
      <c r="K72" s="87">
        <v>62.658140778288811</v>
      </c>
      <c r="L72" s="87">
        <v>51.067011990747922</v>
      </c>
      <c r="M72" s="87">
        <v>44.791252592359307</v>
      </c>
      <c r="N72" s="87">
        <v>38.02118074272812</v>
      </c>
      <c r="O72" s="87">
        <v>31.325874185097661</v>
      </c>
      <c r="P72" s="87">
        <v>27.341857891237439</v>
      </c>
      <c r="Q72" s="87">
        <v>28.16825483732487</v>
      </c>
    </row>
    <row r="73" spans="1:17" x14ac:dyDescent="0.25">
      <c r="A73" s="150" t="s">
        <v>29</v>
      </c>
      <c r="B73" s="87">
        <v>0.80928348244421611</v>
      </c>
      <c r="C73" s="87">
        <v>1.0468540756087059</v>
      </c>
      <c r="D73" s="87">
        <v>1.4504314209303075</v>
      </c>
      <c r="E73" s="87">
        <v>0.94951786918440539</v>
      </c>
      <c r="F73" s="87">
        <v>0.6317604809874251</v>
      </c>
      <c r="G73" s="87">
        <v>0.55588707984403096</v>
      </c>
      <c r="H73" s="87">
        <v>0.67044674968600004</v>
      </c>
      <c r="I73" s="87">
        <v>1.0942727353418518</v>
      </c>
      <c r="J73" s="87">
        <v>1.5975579118199359</v>
      </c>
      <c r="K73" s="87">
        <v>1.2386404970808769</v>
      </c>
      <c r="L73" s="87">
        <v>1.6941999690863923</v>
      </c>
      <c r="M73" s="87">
        <v>2.6702161922407406</v>
      </c>
      <c r="N73" s="87">
        <v>2.384930542874462</v>
      </c>
      <c r="O73" s="87">
        <v>2.8024064954500001</v>
      </c>
      <c r="P73" s="87">
        <v>2.0086321230328315</v>
      </c>
      <c r="Q73" s="87">
        <v>2.7718249761679763</v>
      </c>
    </row>
    <row r="74" spans="1:17" x14ac:dyDescent="0.25">
      <c r="A74" s="150" t="s">
        <v>27</v>
      </c>
      <c r="B74" s="87">
        <v>300.82008534887916</v>
      </c>
      <c r="C74" s="87">
        <v>309.8314620280176</v>
      </c>
      <c r="D74" s="87">
        <v>323.85100123350321</v>
      </c>
      <c r="E74" s="87">
        <v>335.40314907678737</v>
      </c>
      <c r="F74" s="87">
        <v>325.11258676383716</v>
      </c>
      <c r="G74" s="87">
        <v>306.33279470223141</v>
      </c>
      <c r="H74" s="87">
        <v>290.25758912031279</v>
      </c>
      <c r="I74" s="87">
        <v>293.75158043968804</v>
      </c>
      <c r="J74" s="87">
        <v>289.15749153735271</v>
      </c>
      <c r="K74" s="87">
        <v>286.83847340213964</v>
      </c>
      <c r="L74" s="87">
        <v>312.98989979115794</v>
      </c>
      <c r="M74" s="87">
        <v>304.66996780137748</v>
      </c>
      <c r="N74" s="87">
        <v>316.17716753528919</v>
      </c>
      <c r="O74" s="87">
        <v>330.15267222627244</v>
      </c>
      <c r="P74" s="87">
        <v>332.40858603796659</v>
      </c>
      <c r="Q74" s="87">
        <v>334.84592061019396</v>
      </c>
    </row>
    <row r="75" spans="1:17" x14ac:dyDescent="0.25">
      <c r="A75" s="150" t="s">
        <v>26</v>
      </c>
      <c r="B75" s="87">
        <v>1.1689445211486165</v>
      </c>
      <c r="C75" s="87">
        <v>1.0691916984166783</v>
      </c>
      <c r="D75" s="87">
        <v>1.0609169058808714</v>
      </c>
      <c r="E75" s="87">
        <v>0.12699452565930264</v>
      </c>
      <c r="F75" s="87">
        <v>0.16545818927552144</v>
      </c>
      <c r="G75" s="87">
        <v>2.4331024865604227E-2</v>
      </c>
      <c r="H75" s="87">
        <v>9.8145527985848292E-3</v>
      </c>
      <c r="I75" s="87">
        <v>0</v>
      </c>
      <c r="J75" s="87">
        <v>3.3045116061329614E-2</v>
      </c>
      <c r="K75" s="87">
        <v>2.3630007908842076E-2</v>
      </c>
      <c r="L75" s="87">
        <v>2.203962362949545E-2</v>
      </c>
      <c r="M75" s="87">
        <v>6.1801477353326676E-3</v>
      </c>
      <c r="N75" s="87">
        <v>5.9372131518354817E-4</v>
      </c>
      <c r="O75" s="87">
        <v>1.253115591946492E-2</v>
      </c>
      <c r="P75" s="87">
        <v>2.1594249854095096E-2</v>
      </c>
      <c r="Q75" s="87">
        <v>2.2031074056626996E-2</v>
      </c>
    </row>
    <row r="76" spans="1:17" x14ac:dyDescent="0.25">
      <c r="A76" s="150" t="s">
        <v>87</v>
      </c>
      <c r="B76" s="87">
        <v>0.20152711103852911</v>
      </c>
      <c r="C76" s="87">
        <v>0.2292232891593029</v>
      </c>
      <c r="D76" s="87">
        <v>3.0548386549517564E-2</v>
      </c>
      <c r="E76" s="87">
        <v>6.1867017622023915E-2</v>
      </c>
      <c r="F76" s="87">
        <v>3.3876285517718895E-2</v>
      </c>
      <c r="G76" s="87">
        <v>9.9883551787069105E-2</v>
      </c>
      <c r="H76" s="87">
        <v>3.3341820944464987E-2</v>
      </c>
      <c r="I76" s="87">
        <v>3.8615957068896686E-2</v>
      </c>
      <c r="J76" s="87">
        <v>0.2981884008312099</v>
      </c>
      <c r="K76" s="87">
        <v>0.64469287819313126</v>
      </c>
      <c r="L76" s="87">
        <v>1.150827458816488</v>
      </c>
      <c r="M76" s="87">
        <v>0.78363926497849778</v>
      </c>
      <c r="N76" s="87">
        <v>1.4017118534913391</v>
      </c>
      <c r="O76" s="87">
        <v>1.1511091007167247</v>
      </c>
      <c r="P76" s="87">
        <v>0.79332217693665175</v>
      </c>
      <c r="Q76" s="87">
        <v>0.53939568081351408</v>
      </c>
    </row>
    <row r="77" spans="1:17" x14ac:dyDescent="0.25">
      <c r="A77" s="150" t="s">
        <v>23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265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259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135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0.99999999999999989</v>
      </c>
      <c r="C83" s="77">
        <f t="shared" si="0"/>
        <v>0.99999999999999989</v>
      </c>
      <c r="D83" s="77">
        <f t="shared" si="0"/>
        <v>0.99999999999999967</v>
      </c>
      <c r="E83" s="77">
        <f t="shared" si="0"/>
        <v>0.99999999999999989</v>
      </c>
      <c r="F83" s="77">
        <f t="shared" si="0"/>
        <v>1</v>
      </c>
      <c r="G83" s="77">
        <f t="shared" si="0"/>
        <v>1.0000000000000002</v>
      </c>
      <c r="H83" s="77">
        <f t="shared" si="0"/>
        <v>0.99999999999999989</v>
      </c>
      <c r="I83" s="77">
        <f t="shared" si="0"/>
        <v>1.0000000000000002</v>
      </c>
      <c r="J83" s="77">
        <f t="shared" si="0"/>
        <v>1</v>
      </c>
      <c r="K83" s="77">
        <f t="shared" si="0"/>
        <v>1</v>
      </c>
      <c r="L83" s="77">
        <f t="shared" si="0"/>
        <v>0.99999999999999989</v>
      </c>
      <c r="M83" s="77">
        <f t="shared" si="0"/>
        <v>0.99999999999999978</v>
      </c>
      <c r="N83" s="77">
        <f t="shared" si="0"/>
        <v>1</v>
      </c>
      <c r="O83" s="77">
        <f t="shared" si="0"/>
        <v>1</v>
      </c>
      <c r="P83" s="77">
        <f t="shared" si="0"/>
        <v>0.99999999999999989</v>
      </c>
      <c r="Q83" s="77">
        <f t="shared" si="0"/>
        <v>1</v>
      </c>
    </row>
    <row r="84" spans="1:17" x14ac:dyDescent="0.25">
      <c r="A84" s="132" t="s">
        <v>84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83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82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81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80</v>
      </c>
      <c r="B88" s="201">
        <f t="shared" ref="B88:Q88" si="5">IF(B$10=0,0,B$10/B$5)</f>
        <v>1.3036822211032299E-2</v>
      </c>
      <c r="C88" s="201">
        <f t="shared" si="5"/>
        <v>1.3348389578706531E-2</v>
      </c>
      <c r="D88" s="201">
        <f t="shared" si="5"/>
        <v>1.3323458648677306E-2</v>
      </c>
      <c r="E88" s="201">
        <f t="shared" si="5"/>
        <v>1.3060015779526571E-2</v>
      </c>
      <c r="F88" s="201">
        <f t="shared" si="5"/>
        <v>1.3871254370301237E-2</v>
      </c>
      <c r="G88" s="201">
        <f t="shared" si="5"/>
        <v>1.451612633397583E-2</v>
      </c>
      <c r="H88" s="201">
        <f t="shared" si="5"/>
        <v>1.4755057023967434E-2</v>
      </c>
      <c r="I88" s="201">
        <f t="shared" si="5"/>
        <v>1.500716608049585E-2</v>
      </c>
      <c r="J88" s="201">
        <f t="shared" si="5"/>
        <v>1.4976643203103443E-2</v>
      </c>
      <c r="K88" s="201">
        <f t="shared" si="5"/>
        <v>1.4871248163717328E-2</v>
      </c>
      <c r="L88" s="201">
        <f t="shared" si="5"/>
        <v>1.4921008351984155E-2</v>
      </c>
      <c r="M88" s="201">
        <f t="shared" si="5"/>
        <v>1.4948329752945704E-2</v>
      </c>
      <c r="N88" s="201">
        <f t="shared" si="5"/>
        <v>1.4545773943728593E-2</v>
      </c>
      <c r="O88" s="201">
        <f t="shared" si="5"/>
        <v>1.4074572546734238E-2</v>
      </c>
      <c r="P88" s="201">
        <f t="shared" si="5"/>
        <v>1.4253934063807937E-2</v>
      </c>
      <c r="Q88" s="201">
        <f t="shared" si="5"/>
        <v>1.4532376988531343E-2</v>
      </c>
    </row>
    <row r="89" spans="1:17" x14ac:dyDescent="0.25">
      <c r="A89" s="127" t="s">
        <v>264</v>
      </c>
      <c r="B89" s="200">
        <f t="shared" ref="B89:Q89" si="6">IF(B$15=0,0,B$15/B$5)</f>
        <v>3.3363707663327073E-2</v>
      </c>
      <c r="C89" s="200">
        <f t="shared" si="6"/>
        <v>3.2795981891116904E-2</v>
      </c>
      <c r="D89" s="200">
        <f t="shared" si="6"/>
        <v>3.2857258934963801E-2</v>
      </c>
      <c r="E89" s="200">
        <f t="shared" si="6"/>
        <v>3.3338723608255315E-2</v>
      </c>
      <c r="F89" s="200">
        <f t="shared" si="6"/>
        <v>3.4276826948497555E-2</v>
      </c>
      <c r="G89" s="200">
        <f t="shared" si="6"/>
        <v>3.5662582128507155E-2</v>
      </c>
      <c r="H89" s="200">
        <f t="shared" si="6"/>
        <v>3.6405840946356488E-2</v>
      </c>
      <c r="I89" s="200">
        <f t="shared" si="6"/>
        <v>3.7079408747524141E-2</v>
      </c>
      <c r="J89" s="200">
        <f t="shared" si="6"/>
        <v>3.7982592979763904E-2</v>
      </c>
      <c r="K89" s="200">
        <f t="shared" si="6"/>
        <v>3.8317220493091532E-2</v>
      </c>
      <c r="L89" s="200">
        <f t="shared" si="6"/>
        <v>3.8229790279864229E-2</v>
      </c>
      <c r="M89" s="200">
        <f t="shared" si="6"/>
        <v>3.9416395554053796E-2</v>
      </c>
      <c r="N89" s="200">
        <f t="shared" si="6"/>
        <v>3.8625171301409376E-2</v>
      </c>
      <c r="O89" s="200">
        <f t="shared" si="6"/>
        <v>3.9064542638927335E-2</v>
      </c>
      <c r="P89" s="200">
        <f t="shared" si="6"/>
        <v>3.9861912421113567E-2</v>
      </c>
      <c r="Q89" s="200">
        <f t="shared" si="6"/>
        <v>3.9763201719036481E-2</v>
      </c>
    </row>
    <row r="90" spans="1:17" x14ac:dyDescent="0.25">
      <c r="A90" s="142" t="s">
        <v>278</v>
      </c>
      <c r="B90" s="199">
        <f t="shared" ref="B90:Q90" si="7">IF(B$16=0,0,B$16/B$5)</f>
        <v>3.3363707663327073E-2</v>
      </c>
      <c r="C90" s="199">
        <f t="shared" si="7"/>
        <v>3.2795981891116904E-2</v>
      </c>
      <c r="D90" s="199">
        <f t="shared" si="7"/>
        <v>3.2857258934963801E-2</v>
      </c>
      <c r="E90" s="199">
        <f t="shared" si="7"/>
        <v>3.3338723608255315E-2</v>
      </c>
      <c r="F90" s="199">
        <f t="shared" si="7"/>
        <v>3.4276826948497555E-2</v>
      </c>
      <c r="G90" s="199">
        <f t="shared" si="7"/>
        <v>3.5662582128507155E-2</v>
      </c>
      <c r="H90" s="199">
        <f t="shared" si="7"/>
        <v>3.6405840946356488E-2</v>
      </c>
      <c r="I90" s="199">
        <f t="shared" si="7"/>
        <v>3.7079408747524141E-2</v>
      </c>
      <c r="J90" s="199">
        <f t="shared" si="7"/>
        <v>3.7982592979763904E-2</v>
      </c>
      <c r="K90" s="199">
        <f t="shared" si="7"/>
        <v>3.8317220493091532E-2</v>
      </c>
      <c r="L90" s="199">
        <f t="shared" si="7"/>
        <v>3.8229790279864229E-2</v>
      </c>
      <c r="M90" s="199">
        <f t="shared" si="7"/>
        <v>3.9416395554053796E-2</v>
      </c>
      <c r="N90" s="199">
        <f t="shared" si="7"/>
        <v>3.8625171301409376E-2</v>
      </c>
      <c r="O90" s="199">
        <f t="shared" si="7"/>
        <v>3.9064542638927335E-2</v>
      </c>
      <c r="P90" s="199">
        <f t="shared" si="7"/>
        <v>3.9861912421113567E-2</v>
      </c>
      <c r="Q90" s="199">
        <f t="shared" si="7"/>
        <v>3.9763201719036481E-2</v>
      </c>
    </row>
    <row r="91" spans="1:17" x14ac:dyDescent="0.25">
      <c r="A91" s="142" t="s">
        <v>277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276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263</v>
      </c>
      <c r="B93" s="200">
        <f t="shared" ref="B93:Q93" si="10">IF(B$24=0,0,B$24/B$5)</f>
        <v>4.9413977314191164E-2</v>
      </c>
      <c r="C93" s="200">
        <f t="shared" si="10"/>
        <v>4.8524388636500666E-2</v>
      </c>
      <c r="D93" s="200">
        <f t="shared" si="10"/>
        <v>4.8801888189413896E-2</v>
      </c>
      <c r="E93" s="200">
        <f t="shared" si="10"/>
        <v>4.9634217130659762E-2</v>
      </c>
      <c r="F93" s="200">
        <f t="shared" si="10"/>
        <v>5.0409546129217241E-2</v>
      </c>
      <c r="G93" s="200">
        <f t="shared" si="10"/>
        <v>5.1773604079021034E-2</v>
      </c>
      <c r="H93" s="200">
        <f t="shared" si="10"/>
        <v>5.2761174917463731E-2</v>
      </c>
      <c r="I93" s="200">
        <f t="shared" si="10"/>
        <v>5.3878900708335523E-2</v>
      </c>
      <c r="J93" s="200">
        <f t="shared" si="10"/>
        <v>5.5596928499476464E-2</v>
      </c>
      <c r="K93" s="200">
        <f t="shared" si="10"/>
        <v>5.6624466952427198E-2</v>
      </c>
      <c r="L93" s="200">
        <f t="shared" si="10"/>
        <v>5.6384579709691976E-2</v>
      </c>
      <c r="M93" s="200">
        <f t="shared" si="10"/>
        <v>5.8185662415019643E-2</v>
      </c>
      <c r="N93" s="200">
        <f t="shared" si="10"/>
        <v>5.7256043819387856E-2</v>
      </c>
      <c r="O93" s="200">
        <f t="shared" si="10"/>
        <v>5.8675664991395517E-2</v>
      </c>
      <c r="P93" s="200">
        <f t="shared" si="10"/>
        <v>5.9924825256094071E-2</v>
      </c>
      <c r="Q93" s="200">
        <f t="shared" si="10"/>
        <v>5.9559713105773619E-2</v>
      </c>
    </row>
    <row r="94" spans="1:17" x14ac:dyDescent="0.25">
      <c r="A94" s="142" t="s">
        <v>275</v>
      </c>
      <c r="B94" s="199">
        <f t="shared" ref="B94:Q94" si="11">IF(B$25=0,0,B$25/B$5)</f>
        <v>4.9413977314191164E-2</v>
      </c>
      <c r="C94" s="199">
        <f t="shared" si="11"/>
        <v>4.8524388636500666E-2</v>
      </c>
      <c r="D94" s="199">
        <f t="shared" si="11"/>
        <v>4.8801888189413896E-2</v>
      </c>
      <c r="E94" s="199">
        <f t="shared" si="11"/>
        <v>4.9634217130659762E-2</v>
      </c>
      <c r="F94" s="199">
        <f t="shared" si="11"/>
        <v>5.0409546129217241E-2</v>
      </c>
      <c r="G94" s="199">
        <f t="shared" si="11"/>
        <v>5.1773604079021034E-2</v>
      </c>
      <c r="H94" s="199">
        <f t="shared" si="11"/>
        <v>5.2761174917463731E-2</v>
      </c>
      <c r="I94" s="199">
        <f t="shared" si="11"/>
        <v>5.3878900708335523E-2</v>
      </c>
      <c r="J94" s="199">
        <f t="shared" si="11"/>
        <v>5.5596928499476464E-2</v>
      </c>
      <c r="K94" s="199">
        <f t="shared" si="11"/>
        <v>5.6624466952427198E-2</v>
      </c>
      <c r="L94" s="199">
        <f t="shared" si="11"/>
        <v>5.6384579709691976E-2</v>
      </c>
      <c r="M94" s="199">
        <f t="shared" si="11"/>
        <v>5.8185662415019643E-2</v>
      </c>
      <c r="N94" s="199">
        <f t="shared" si="11"/>
        <v>5.7256043819387856E-2</v>
      </c>
      <c r="O94" s="199">
        <f t="shared" si="11"/>
        <v>5.8675664991395517E-2</v>
      </c>
      <c r="P94" s="199">
        <f t="shared" si="11"/>
        <v>5.9924825256094071E-2</v>
      </c>
      <c r="Q94" s="199">
        <f t="shared" si="11"/>
        <v>5.9559713105773619E-2</v>
      </c>
    </row>
    <row r="95" spans="1:17" x14ac:dyDescent="0.25">
      <c r="A95" s="142" t="s">
        <v>274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273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262</v>
      </c>
      <c r="B97" s="200">
        <f t="shared" ref="B97:Q97" si="14">IF(B$33=0,0,B$33/B$5)</f>
        <v>0.75577087203639981</v>
      </c>
      <c r="C97" s="200">
        <f t="shared" si="14"/>
        <v>0.75694244833150848</v>
      </c>
      <c r="D97" s="200">
        <f t="shared" si="14"/>
        <v>0.75630263783224061</v>
      </c>
      <c r="E97" s="200">
        <f t="shared" si="14"/>
        <v>0.75420863868718613</v>
      </c>
      <c r="F97" s="200">
        <f t="shared" si="14"/>
        <v>0.74899019949411216</v>
      </c>
      <c r="G97" s="200">
        <f t="shared" si="14"/>
        <v>0.73992943785666188</v>
      </c>
      <c r="H97" s="200">
        <f t="shared" si="14"/>
        <v>0.73595642975485853</v>
      </c>
      <c r="I97" s="200">
        <f t="shared" si="14"/>
        <v>0.73208911232149443</v>
      </c>
      <c r="J97" s="200">
        <f t="shared" si="14"/>
        <v>0.72627827161158109</v>
      </c>
      <c r="K97" s="200">
        <f t="shared" si="14"/>
        <v>0.72312103297949659</v>
      </c>
      <c r="L97" s="200">
        <f t="shared" si="14"/>
        <v>0.72419537257878119</v>
      </c>
      <c r="M97" s="200">
        <f t="shared" si="14"/>
        <v>0.71779781428635769</v>
      </c>
      <c r="N97" s="200">
        <f t="shared" si="14"/>
        <v>0.72214142071660792</v>
      </c>
      <c r="O97" s="200">
        <f t="shared" si="14"/>
        <v>0.71964332598349523</v>
      </c>
      <c r="P97" s="200">
        <f t="shared" si="14"/>
        <v>0.7152635672563662</v>
      </c>
      <c r="Q97" s="200">
        <f t="shared" si="14"/>
        <v>0.71565248406744775</v>
      </c>
    </row>
    <row r="98" spans="1:17" x14ac:dyDescent="0.25">
      <c r="A98" s="127" t="s">
        <v>261</v>
      </c>
      <c r="B98" s="200">
        <f t="shared" ref="B98:Q98" si="15">IF(B$44=0,0,B$44/B$5)</f>
        <v>0.10976408200243493</v>
      </c>
      <c r="C98" s="200">
        <f t="shared" si="15"/>
        <v>0.10957032915165091</v>
      </c>
      <c r="D98" s="200">
        <f t="shared" si="15"/>
        <v>0.10971012068824898</v>
      </c>
      <c r="E98" s="200">
        <f t="shared" si="15"/>
        <v>0.11038470905567883</v>
      </c>
      <c r="F98" s="200">
        <f t="shared" si="15"/>
        <v>0.11219025131111347</v>
      </c>
      <c r="G98" s="200">
        <f t="shared" si="15"/>
        <v>0.11598913195073399</v>
      </c>
      <c r="H98" s="200">
        <f t="shared" si="15"/>
        <v>0.11769805055868812</v>
      </c>
      <c r="I98" s="200">
        <f t="shared" si="15"/>
        <v>0.11893433315396817</v>
      </c>
      <c r="J98" s="200">
        <f t="shared" si="15"/>
        <v>0.12119072720202501</v>
      </c>
      <c r="K98" s="200">
        <f t="shared" si="15"/>
        <v>0.1227035971799407</v>
      </c>
      <c r="L98" s="200">
        <f t="shared" si="15"/>
        <v>0.12203883063820686</v>
      </c>
      <c r="M98" s="200">
        <f t="shared" si="15"/>
        <v>0.12411382521981523</v>
      </c>
      <c r="N98" s="200">
        <f t="shared" si="15"/>
        <v>0.1224640427622756</v>
      </c>
      <c r="O98" s="200">
        <f t="shared" si="15"/>
        <v>0.12333477901366321</v>
      </c>
      <c r="P98" s="200">
        <f t="shared" si="15"/>
        <v>0.1246954557728604</v>
      </c>
      <c r="Q98" s="200">
        <f t="shared" si="15"/>
        <v>0.12451538172625416</v>
      </c>
    </row>
    <row r="99" spans="1:17" x14ac:dyDescent="0.25">
      <c r="A99" s="142" t="s">
        <v>272</v>
      </c>
      <c r="B99" s="199">
        <f t="shared" ref="B99:Q99" si="16">IF(B$45=0,0,B$45/B$5)</f>
        <v>5.5474920546685486E-2</v>
      </c>
      <c r="C99" s="199">
        <f t="shared" si="16"/>
        <v>5.525440196280354E-2</v>
      </c>
      <c r="D99" s="199">
        <f t="shared" si="16"/>
        <v>5.5475575996616226E-2</v>
      </c>
      <c r="E99" s="199">
        <f t="shared" si="16"/>
        <v>5.5945234711746505E-2</v>
      </c>
      <c r="F99" s="199">
        <f t="shared" si="16"/>
        <v>5.7314403854739605E-2</v>
      </c>
      <c r="G99" s="199">
        <f t="shared" si="16"/>
        <v>5.8966635760856707E-2</v>
      </c>
      <c r="H99" s="199">
        <f t="shared" si="16"/>
        <v>6.0041398776764704E-2</v>
      </c>
      <c r="I99" s="199">
        <f t="shared" si="16"/>
        <v>6.1254839334989597E-2</v>
      </c>
      <c r="J99" s="199">
        <f t="shared" si="16"/>
        <v>6.2764807734460748E-2</v>
      </c>
      <c r="K99" s="199">
        <f t="shared" si="16"/>
        <v>6.3652909862741414E-2</v>
      </c>
      <c r="L99" s="199">
        <f t="shared" si="16"/>
        <v>6.3493149341729907E-2</v>
      </c>
      <c r="M99" s="199">
        <f t="shared" si="16"/>
        <v>6.4921251345513978E-2</v>
      </c>
      <c r="N99" s="199">
        <f t="shared" si="16"/>
        <v>6.3868404379713667E-2</v>
      </c>
      <c r="O99" s="199">
        <f t="shared" si="16"/>
        <v>6.4950860255091836E-2</v>
      </c>
      <c r="P99" s="199">
        <f t="shared" si="16"/>
        <v>6.6215602007550473E-2</v>
      </c>
      <c r="Q99" s="199">
        <f t="shared" si="16"/>
        <v>6.6150268793356212E-2</v>
      </c>
    </row>
    <row r="100" spans="1:17" x14ac:dyDescent="0.25">
      <c r="A100" s="142" t="s">
        <v>271</v>
      </c>
      <c r="B100" s="199">
        <f t="shared" ref="B100:Q100" si="17">IF(B$51=0,0,B$51/B$5)</f>
        <v>5.4289161455749434E-2</v>
      </c>
      <c r="C100" s="199">
        <f t="shared" si="17"/>
        <v>5.4315927188847354E-2</v>
      </c>
      <c r="D100" s="199">
        <f t="shared" si="17"/>
        <v>5.4234544691632768E-2</v>
      </c>
      <c r="E100" s="199">
        <f t="shared" si="17"/>
        <v>5.4439474343932329E-2</v>
      </c>
      <c r="F100" s="199">
        <f t="shared" si="17"/>
        <v>5.487584745637384E-2</v>
      </c>
      <c r="G100" s="199">
        <f t="shared" si="17"/>
        <v>5.7022496189877266E-2</v>
      </c>
      <c r="H100" s="199">
        <f t="shared" si="17"/>
        <v>5.7656651781923446E-2</v>
      </c>
      <c r="I100" s="199">
        <f t="shared" si="17"/>
        <v>5.7679493818978578E-2</v>
      </c>
      <c r="J100" s="199">
        <f t="shared" si="17"/>
        <v>5.8425919467564265E-2</v>
      </c>
      <c r="K100" s="199">
        <f t="shared" si="17"/>
        <v>5.9050687317199271E-2</v>
      </c>
      <c r="L100" s="199">
        <f t="shared" si="17"/>
        <v>5.8545681296476963E-2</v>
      </c>
      <c r="M100" s="199">
        <f t="shared" si="17"/>
        <v>5.9192573874301227E-2</v>
      </c>
      <c r="N100" s="199">
        <f t="shared" si="17"/>
        <v>5.8595638382561925E-2</v>
      </c>
      <c r="O100" s="199">
        <f t="shared" si="17"/>
        <v>5.8383918758571358E-2</v>
      </c>
      <c r="P100" s="199">
        <f t="shared" si="17"/>
        <v>5.8479853765309932E-2</v>
      </c>
      <c r="Q100" s="199">
        <f t="shared" si="17"/>
        <v>5.836511293289795E-2</v>
      </c>
    </row>
    <row r="101" spans="1:17" x14ac:dyDescent="0.25">
      <c r="A101" s="142" t="s">
        <v>270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269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268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260</v>
      </c>
      <c r="B104" s="200">
        <f t="shared" ref="B104:Q104" si="21">IF(B$65=0,0,B$65/B$5)</f>
        <v>3.8650538772614651E-2</v>
      </c>
      <c r="C104" s="200">
        <f t="shared" si="21"/>
        <v>3.8818462410516466E-2</v>
      </c>
      <c r="D104" s="200">
        <f t="shared" si="21"/>
        <v>3.9004635706455119E-2</v>
      </c>
      <c r="E104" s="200">
        <f t="shared" si="21"/>
        <v>3.9373695738693232E-2</v>
      </c>
      <c r="F104" s="200">
        <f t="shared" si="21"/>
        <v>4.0261921746758383E-2</v>
      </c>
      <c r="G104" s="200">
        <f t="shared" si="21"/>
        <v>4.2129117651100244E-2</v>
      </c>
      <c r="H104" s="200">
        <f t="shared" si="21"/>
        <v>4.2423446798665408E-2</v>
      </c>
      <c r="I104" s="200">
        <f t="shared" si="21"/>
        <v>4.3011078988182141E-2</v>
      </c>
      <c r="J104" s="200">
        <f t="shared" si="21"/>
        <v>4.3974836504050201E-2</v>
      </c>
      <c r="K104" s="200">
        <f t="shared" si="21"/>
        <v>4.4362434231326554E-2</v>
      </c>
      <c r="L104" s="200">
        <f t="shared" si="21"/>
        <v>4.4230418441471464E-2</v>
      </c>
      <c r="M104" s="200">
        <f t="shared" si="21"/>
        <v>4.5537972771807773E-2</v>
      </c>
      <c r="N104" s="200">
        <f t="shared" si="21"/>
        <v>4.496754745659072E-2</v>
      </c>
      <c r="O104" s="200">
        <f t="shared" si="21"/>
        <v>4.5207114825784329E-2</v>
      </c>
      <c r="P104" s="200">
        <f t="shared" si="21"/>
        <v>4.6000305229757774E-2</v>
      </c>
      <c r="Q104" s="200">
        <f t="shared" si="21"/>
        <v>4.5976842392956817E-2</v>
      </c>
    </row>
    <row r="105" spans="1:17" x14ac:dyDescent="0.25">
      <c r="A105" s="142" t="s">
        <v>267</v>
      </c>
      <c r="B105" s="199">
        <f t="shared" ref="B105:Q105" si="22">IF(B$66=0,0,B$66/B$5)</f>
        <v>2.8629730573439812E-2</v>
      </c>
      <c r="C105" s="199">
        <f t="shared" si="22"/>
        <v>2.8769661237365591E-2</v>
      </c>
      <c r="D105" s="199">
        <f t="shared" si="22"/>
        <v>2.8993959242075401E-2</v>
      </c>
      <c r="E105" s="199">
        <f t="shared" si="22"/>
        <v>2.9272965713423638E-2</v>
      </c>
      <c r="F105" s="199">
        <f t="shared" si="22"/>
        <v>3.013405557310303E-2</v>
      </c>
      <c r="G105" s="199">
        <f t="shared" si="22"/>
        <v>3.1628891599775028E-2</v>
      </c>
      <c r="H105" s="199">
        <f t="shared" si="22"/>
        <v>3.1804468941406719E-2</v>
      </c>
      <c r="I105" s="199">
        <f t="shared" si="22"/>
        <v>3.2417270591348059E-2</v>
      </c>
      <c r="J105" s="199">
        <f t="shared" si="22"/>
        <v>3.32656805239403E-2</v>
      </c>
      <c r="K105" s="199">
        <f t="shared" si="22"/>
        <v>3.3528062884040255E-2</v>
      </c>
      <c r="L105" s="199">
        <f t="shared" si="22"/>
        <v>3.348035313517625E-2</v>
      </c>
      <c r="M105" s="199">
        <f t="shared" si="22"/>
        <v>3.468811698808115E-2</v>
      </c>
      <c r="N105" s="199">
        <f t="shared" si="22"/>
        <v>3.424113598188297E-2</v>
      </c>
      <c r="O105" s="199">
        <f t="shared" si="22"/>
        <v>3.4528301098030241E-2</v>
      </c>
      <c r="P105" s="199">
        <f t="shared" si="22"/>
        <v>3.5283638517291015E-2</v>
      </c>
      <c r="Q105" s="199">
        <f t="shared" si="22"/>
        <v>3.5266411808883576E-2</v>
      </c>
    </row>
    <row r="106" spans="1:17" x14ac:dyDescent="0.25">
      <c r="A106" s="142" t="s">
        <v>266</v>
      </c>
      <c r="B106" s="199">
        <f t="shared" ref="B106:Q106" si="23">IF(B$67=0,0,B$67/B$5)</f>
        <v>1.0020808199174841E-2</v>
      </c>
      <c r="C106" s="199">
        <f t="shared" si="23"/>
        <v>1.0048801173150868E-2</v>
      </c>
      <c r="D106" s="199">
        <f t="shared" si="23"/>
        <v>1.0010676464379732E-2</v>
      </c>
      <c r="E106" s="199">
        <f t="shared" si="23"/>
        <v>1.0100730025269587E-2</v>
      </c>
      <c r="F106" s="199">
        <f t="shared" si="23"/>
        <v>1.0127866173655357E-2</v>
      </c>
      <c r="G106" s="199">
        <f t="shared" si="23"/>
        <v>1.0500226051325211E-2</v>
      </c>
      <c r="H106" s="199">
        <f t="shared" si="23"/>
        <v>1.0618977857258689E-2</v>
      </c>
      <c r="I106" s="199">
        <f t="shared" si="23"/>
        <v>1.059380839683409E-2</v>
      </c>
      <c r="J106" s="199">
        <f t="shared" si="23"/>
        <v>1.0709155980109889E-2</v>
      </c>
      <c r="K106" s="199">
        <f t="shared" si="23"/>
        <v>1.0834371347286299E-2</v>
      </c>
      <c r="L106" s="199">
        <f t="shared" si="23"/>
        <v>1.0750065306295221E-2</v>
      </c>
      <c r="M106" s="199">
        <f t="shared" si="23"/>
        <v>1.0849855783726638E-2</v>
      </c>
      <c r="N106" s="199">
        <f t="shared" si="23"/>
        <v>1.0726411474707749E-2</v>
      </c>
      <c r="O106" s="199">
        <f t="shared" si="23"/>
        <v>1.0678813727754095E-2</v>
      </c>
      <c r="P106" s="199">
        <f t="shared" si="23"/>
        <v>1.0716666712466764E-2</v>
      </c>
      <c r="Q106" s="199">
        <f t="shared" si="23"/>
        <v>1.0710430584073255E-2</v>
      </c>
    </row>
    <row r="107" spans="1:17" x14ac:dyDescent="0.25">
      <c r="A107" s="142" t="s">
        <v>265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259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134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1.8400390480200766</v>
      </c>
      <c r="C112" s="230">
        <f>IF(C$5=0,0,C$5/FBT_fec!C$5)</f>
        <v>1.8383495125516265</v>
      </c>
      <c r="D112" s="230">
        <f>IF(D$5=0,0,D$5/FBT_fec!D$5)</f>
        <v>1.8237779662720808</v>
      </c>
      <c r="E112" s="230">
        <f>IF(E$5=0,0,E$5/FBT_fec!E$5)</f>
        <v>1.794527533925014</v>
      </c>
      <c r="F112" s="230">
        <f>IF(F$5=0,0,F$5/FBT_fec!F$5)</f>
        <v>1.7540957305224638</v>
      </c>
      <c r="G112" s="230">
        <f>IF(G$5=0,0,G$5/FBT_fec!G$5)</f>
        <v>1.7030209887470944</v>
      </c>
      <c r="H112" s="230">
        <f>IF(H$5=0,0,H$5/FBT_fec!H$5)</f>
        <v>1.6643948129057715</v>
      </c>
      <c r="I112" s="230">
        <f>IF(I$5=0,0,I$5/FBT_fec!I$5)</f>
        <v>1.6366644179972321</v>
      </c>
      <c r="J112" s="230">
        <f>IF(J$5=0,0,J$5/FBT_fec!J$5)</f>
        <v>1.5902916684536068</v>
      </c>
      <c r="K112" s="230">
        <f>IF(K$5=0,0,K$5/FBT_fec!K$5)</f>
        <v>1.5588764480106694</v>
      </c>
      <c r="L112" s="230">
        <f>IF(L$5=0,0,L$5/FBT_fec!L$5)</f>
        <v>1.5599256109194086</v>
      </c>
      <c r="M112" s="230">
        <f>IF(M$5=0,0,M$5/FBT_fec!M$5)</f>
        <v>1.5175529693357142</v>
      </c>
      <c r="N112" s="230">
        <f>IF(N$5=0,0,N$5/FBT_fec!N$5)</f>
        <v>1.5353164837138726</v>
      </c>
      <c r="O112" s="230">
        <f>IF(O$5=0,0,O$5/FBT_fec!O$5)</f>
        <v>1.5110147874279674</v>
      </c>
      <c r="P112" s="230">
        <f>IF(P$5=0,0,P$5/FBT_fec!P$5)</f>
        <v>1.4791588008973968</v>
      </c>
      <c r="Q112" s="230">
        <f>IF(Q$5=0,0,Q$5/FBT_fec!Q$5)</f>
        <v>1.4843934008537953</v>
      </c>
    </row>
    <row r="113" spans="1:17" x14ac:dyDescent="0.25">
      <c r="A113" s="132" t="s">
        <v>84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83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82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81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80</v>
      </c>
      <c r="B117" s="273">
        <f>IF(B$10=0,0,B$10/FBT_fec!B$10)</f>
        <v>1.2007838008162333</v>
      </c>
      <c r="C117" s="273">
        <f>IF(C$10=0,0,C$10/FBT_fec!C$10)</f>
        <v>1.2274260902446774</v>
      </c>
      <c r="D117" s="273">
        <f>IF(D$10=0,0,D$10/FBT_fec!D$10)</f>
        <v>1.2159569899027003</v>
      </c>
      <c r="E117" s="273">
        <f>IF(E$10=0,0,E$10/FBT_fec!E$10)</f>
        <v>1.1733978580609703</v>
      </c>
      <c r="F117" s="273">
        <f>IF(F$10=0,0,F$10/FBT_fec!F$10)</f>
        <v>1.2185298944151566</v>
      </c>
      <c r="G117" s="273">
        <f>IF(G$10=0,0,G$10/FBT_fec!G$10)</f>
        <v>1.2395714345170055</v>
      </c>
      <c r="H117" s="273">
        <f>IF(H$10=0,0,H$10/FBT_fec!H$10)</f>
        <v>1.2333105271092324</v>
      </c>
      <c r="I117" s="273">
        <f>IF(I$10=0,0,I$10/FBT_fec!I$10)</f>
        <v>1.2339323388978056</v>
      </c>
      <c r="J117" s="273">
        <f>IF(J$10=0,0,J$10/FBT_fec!J$10)</f>
        <v>1.1960505065522546</v>
      </c>
      <c r="K117" s="273">
        <f>IF(K$10=0,0,K$10/FBT_fec!K$10)</f>
        <v>1.1659006739939117</v>
      </c>
      <c r="L117" s="273">
        <f>IF(L$10=0,0,L$10/FBT_fec!L$10)</f>
        <v>1.1708840795517739</v>
      </c>
      <c r="M117" s="273">
        <f>IF(M$10=0,0,M$10/FBT_fec!M$10)</f>
        <v>1.1424112197818217</v>
      </c>
      <c r="N117" s="273">
        <f>IF(N$10=0,0,N$10/FBT_fec!N$10)</f>
        <v>1.1249067520317999</v>
      </c>
      <c r="O117" s="273">
        <f>IF(O$10=0,0,O$10/FBT_fec!O$10)</f>
        <v>1.0706616897243295</v>
      </c>
      <c r="P117" s="273">
        <f>IF(P$10=0,0,P$10/FBT_fec!P$10)</f>
        <v>1.0612957503173657</v>
      </c>
      <c r="Q117" s="273">
        <f>IF(Q$10=0,0,Q$10/FBT_fec!Q$10)</f>
        <v>1.0863518802787175</v>
      </c>
    </row>
    <row r="118" spans="1:17" x14ac:dyDescent="0.25">
      <c r="A118" s="127" t="s">
        <v>264</v>
      </c>
      <c r="B118" s="296">
        <f>IF(B$15=0,0,B$15/FBT_fec!B$15)</f>
        <v>1.0310492525529102</v>
      </c>
      <c r="C118" s="296">
        <f>IF(C$15=0,0,C$15/FBT_fec!C$15)</f>
        <v>1.0180936889019627</v>
      </c>
      <c r="D118" s="296">
        <f>IF(D$15=0,0,D$15/FBT_fec!D$15)</f>
        <v>1.0220564891115982</v>
      </c>
      <c r="E118" s="296">
        <f>IF(E$15=0,0,E$15/FBT_fec!E$15)</f>
        <v>1.004826998230328</v>
      </c>
      <c r="F118" s="296">
        <f>IF(F$15=0,0,F$15/FBT_fec!F$15)</f>
        <v>1.0068634025713641</v>
      </c>
      <c r="G118" s="296">
        <f>IF(G$15=0,0,G$15/FBT_fec!G$15)</f>
        <v>1.0167576932470823</v>
      </c>
      <c r="H118" s="296">
        <f>IF(H$15=0,0,H$15/FBT_fec!H$15)</f>
        <v>1.0143271202306883</v>
      </c>
      <c r="I118" s="296">
        <f>IF(I$15=0,0,I$15/FBT_fec!I$15)</f>
        <v>1.0155573900425439</v>
      </c>
      <c r="J118" s="296">
        <f>IF(J$15=0,0,J$15/FBT_fec!J$15)</f>
        <v>1.0105402080556574</v>
      </c>
      <c r="K118" s="296">
        <f>IF(K$15=0,0,K$15/FBT_fec!K$15)</f>
        <v>0.99903185735290601</v>
      </c>
      <c r="L118" s="296">
        <f>IF(L$15=0,0,L$15/FBT_fec!L$15)</f>
        <v>0.99735725198009662</v>
      </c>
      <c r="M118" s="296">
        <f>IF(M$15=0,0,M$15/FBT_fec!M$15)</f>
        <v>1.0004543585559778</v>
      </c>
      <c r="N118" s="296">
        <f>IF(N$15=0,0,N$15/FBT_fec!N$15)</f>
        <v>0.99170915278248484</v>
      </c>
      <c r="O118" s="296">
        <f>IF(O$15=0,0,O$15/FBT_fec!O$15)</f>
        <v>0.98699087600400148</v>
      </c>
      <c r="P118" s="296">
        <f>IF(P$15=0,0,P$15/FBT_fec!P$15)</f>
        <v>0.98604747212310939</v>
      </c>
      <c r="Q118" s="296">
        <f>IF(Q$15=0,0,Q$15/FBT_fec!Q$15)</f>
        <v>0.98727857823659315</v>
      </c>
    </row>
    <row r="119" spans="1:17" x14ac:dyDescent="0.25">
      <c r="A119" s="127" t="s">
        <v>263</v>
      </c>
      <c r="B119" s="296">
        <f>IF(B$24=0,0,B$24/FBT_fec!B$24)</f>
        <v>1.8196274522534841</v>
      </c>
      <c r="C119" s="296">
        <f>IF(C$24=0,0,C$24/FBT_fec!C$24)</f>
        <v>1.7854687573535115</v>
      </c>
      <c r="D119" s="296">
        <f>IF(D$24=0,0,D$24/FBT_fec!D$24)</f>
        <v>1.7815412343291672</v>
      </c>
      <c r="E119" s="296">
        <f>IF(E$24=0,0,E$24/FBT_fec!E$24)</f>
        <v>1.7825720400176168</v>
      </c>
      <c r="F119" s="296">
        <f>IF(F$24=0,0,F$24/FBT_fec!F$24)</f>
        <v>1.7695557610307251</v>
      </c>
      <c r="G119" s="296">
        <f>IF(G$24=0,0,G$24/FBT_fec!G$24)</f>
        <v>1.7642860876028506</v>
      </c>
      <c r="H119" s="296">
        <f>IF(H$24=0,0,H$24/FBT_fec!H$24)</f>
        <v>1.7568172519041518</v>
      </c>
      <c r="I119" s="296">
        <f>IF(I$24=0,0,I$24/FBT_fec!I$24)</f>
        <v>1.7639638070038108</v>
      </c>
      <c r="J119" s="296">
        <f>IF(J$24=0,0,J$24/FBT_fec!J$24)</f>
        <v>1.7687449850262249</v>
      </c>
      <c r="K119" s="296">
        <f>IF(K$24=0,0,K$24/FBT_fec!K$24)</f>
        <v>1.7656016054940618</v>
      </c>
      <c r="L119" s="296">
        <f>IF(L$24=0,0,L$24/FBT_fec!L$24)</f>
        <v>1.7592986804961537</v>
      </c>
      <c r="M119" s="296">
        <f>IF(M$24=0,0,M$24/FBT_fec!M$24)</f>
        <v>1.7660955513510024</v>
      </c>
      <c r="N119" s="296">
        <f>IF(N$24=0,0,N$24/FBT_fec!N$24)</f>
        <v>1.7581299034076272</v>
      </c>
      <c r="O119" s="296">
        <f>IF(O$24=0,0,O$24/FBT_fec!O$24)</f>
        <v>1.7731851357685515</v>
      </c>
      <c r="P119" s="296">
        <f>IF(P$24=0,0,P$24/FBT_fec!P$24)</f>
        <v>1.7728946681849782</v>
      </c>
      <c r="Q119" s="296">
        <f>IF(Q$24=0,0,Q$24/FBT_fec!Q$24)</f>
        <v>1.7684361484038571</v>
      </c>
    </row>
    <row r="120" spans="1:17" x14ac:dyDescent="0.25">
      <c r="A120" s="127" t="s">
        <v>262</v>
      </c>
      <c r="B120" s="296">
        <f>IF(B$33=0,0,B$33/FBT_fec!B$33)</f>
        <v>2.5550129406887154</v>
      </c>
      <c r="C120" s="296">
        <f>IF(C$33=0,0,C$33/FBT_fec!C$33)</f>
        <v>2.5518023834131514</v>
      </c>
      <c r="D120" s="296">
        <f>IF(D$33=0,0,D$33/FBT_fec!D$33)</f>
        <v>2.5279514757286279</v>
      </c>
      <c r="E120" s="296">
        <f>IF(E$33=0,0,E$33/FBT_fec!E$33)</f>
        <v>2.5095973410976038</v>
      </c>
      <c r="F120" s="296">
        <f>IF(F$33=0,0,F$33/FBT_fec!F$33)</f>
        <v>2.471289525619663</v>
      </c>
      <c r="G120" s="296">
        <f>IF(G$33=0,0,G$33/FBT_fec!G$33)</f>
        <v>2.4751802373914478</v>
      </c>
      <c r="H120" s="296">
        <f>IF(H$33=0,0,H$33/FBT_fec!H$33)</f>
        <v>2.4516643995526253</v>
      </c>
      <c r="I120" s="296">
        <f>IF(I$33=0,0,I$33/FBT_fec!I$33)</f>
        <v>2.411797832050194</v>
      </c>
      <c r="J120" s="296">
        <f>IF(J$33=0,0,J$33/FBT_fec!J$33)</f>
        <v>2.3718189739645137</v>
      </c>
      <c r="K120" s="296">
        <f>IF(K$33=0,0,K$33/FBT_fec!K$33)</f>
        <v>2.3525814598781776</v>
      </c>
      <c r="L120" s="296">
        <f>IF(L$33=0,0,L$33/FBT_fec!L$33)</f>
        <v>2.3362770982230172</v>
      </c>
      <c r="M120" s="296">
        <f>IF(M$33=0,0,M$33/FBT_fec!M$33)</f>
        <v>2.2973377350294406</v>
      </c>
      <c r="N120" s="296">
        <f>IF(N$33=0,0,N$33/FBT_fec!N$33)</f>
        <v>2.3059434563979107</v>
      </c>
      <c r="O120" s="296">
        <f>IF(O$33=0,0,O$33/FBT_fec!O$33)</f>
        <v>2.2635020841209936</v>
      </c>
      <c r="P120" s="296">
        <f>IF(P$33=0,0,P$33/FBT_fec!P$33)</f>
        <v>2.2165819423552975</v>
      </c>
      <c r="Q120" s="296">
        <f>IF(Q$33=0,0,Q$33/FBT_fec!Q$33)</f>
        <v>2.2213355391583272</v>
      </c>
    </row>
    <row r="121" spans="1:17" x14ac:dyDescent="0.25">
      <c r="A121" s="127" t="s">
        <v>261</v>
      </c>
      <c r="B121" s="296">
        <f>IF(B$44=0,0,B$44/FBT_fec!B$44)</f>
        <v>2.1425572924121234</v>
      </c>
      <c r="C121" s="296">
        <f>IF(C$44=0,0,C$44/FBT_fec!C$44)</f>
        <v>2.1362023687985987</v>
      </c>
      <c r="D121" s="296">
        <f>IF(D$44=0,0,D$44/FBT_fec!D$44)</f>
        <v>2.1222044649416163</v>
      </c>
      <c r="E121" s="296">
        <f>IF(E$44=0,0,E$44/FBT_fec!E$44)</f>
        <v>2.1015186641875903</v>
      </c>
      <c r="F121" s="296">
        <f>IF(F$44=0,0,F$44/FBT_fec!F$44)</f>
        <v>2.0866513040014136</v>
      </c>
      <c r="G121" s="296">
        <f>IF(G$44=0,0,G$44/FBT_fec!G$44)</f>
        <v>2.0948646556478638</v>
      </c>
      <c r="H121" s="296">
        <f>IF(H$44=0,0,H$44/FBT_fec!H$44)</f>
        <v>2.0781312525028763</v>
      </c>
      <c r="I121" s="296">
        <f>IF(I$44=0,0,I$44/FBT_fec!I$44)</f>
        <v>2.0640657265183862</v>
      </c>
      <c r="J121" s="296">
        <f>IF(J$44=0,0,J$44/FBT_fec!J$44)</f>
        <v>2.044521476214554</v>
      </c>
      <c r="K121" s="296">
        <f>IF(K$44=0,0,K$44/FBT_fec!K$44)</f>
        <v>2.0287362183460571</v>
      </c>
      <c r="L121" s="296">
        <f>IF(L$44=0,0,L$44/FBT_fec!L$44)</f>
        <v>2.0178024474343048</v>
      </c>
      <c r="M121" s="296">
        <f>IF(M$44=0,0,M$44/FBT_fec!M$44)</f>
        <v>1.9971927795896858</v>
      </c>
      <c r="N121" s="296">
        <f>IF(N$44=0,0,N$44/FBT_fec!N$44)</f>
        <v>1.9920697034583155</v>
      </c>
      <c r="O121" s="296">
        <f>IF(O$44=0,0,O$44/FBT_fec!O$44)</f>
        <v>1.9727611480378044</v>
      </c>
      <c r="P121" s="296">
        <f>IF(P$44=0,0,P$44/FBT_fec!P$44)</f>
        <v>1.9539070212081577</v>
      </c>
      <c r="Q121" s="296">
        <f>IF(Q$44=0,0,Q$44/FBT_fec!Q$44)</f>
        <v>1.9579637723484911</v>
      </c>
    </row>
    <row r="122" spans="1:17" x14ac:dyDescent="0.25">
      <c r="A122" s="127" t="s">
        <v>260</v>
      </c>
      <c r="B122" s="296">
        <f>IF(B$65=0,0,B$65/FBT_fec!B$65)</f>
        <v>0.83398464978257503</v>
      </c>
      <c r="C122" s="296">
        <f>IF(C$65=0,0,C$65/FBT_fec!C$65)</f>
        <v>0.83656045602608053</v>
      </c>
      <c r="D122" s="296">
        <f>IF(D$65=0,0,D$65/FBT_fec!D$65)</f>
        <v>0.83399989954022591</v>
      </c>
      <c r="E122" s="296">
        <f>IF(E$65=0,0,E$65/FBT_fec!E$65)</f>
        <v>0.8286297253643814</v>
      </c>
      <c r="F122" s="296">
        <f>IF(F$65=0,0,F$65/FBT_fec!F$65)</f>
        <v>0.82774826733136309</v>
      </c>
      <c r="G122" s="296">
        <f>IF(G$65=0,0,G$65/FBT_fec!G$65)</f>
        <v>0.84109412870363587</v>
      </c>
      <c r="H122" s="296">
        <f>IF(H$65=0,0,H$65/FBT_fec!H$65)</f>
        <v>0.82805102492529359</v>
      </c>
      <c r="I122" s="296">
        <f>IF(I$65=0,0,I$65/FBT_fec!I$65)</f>
        <v>0.82514537259299969</v>
      </c>
      <c r="J122" s="296">
        <f>IF(J$65=0,0,J$65/FBT_fec!J$65)</f>
        <v>0.82012053144198949</v>
      </c>
      <c r="K122" s="296">
        <f>IF(K$65=0,0,K$65/FBT_fec!K$65)</f>
        <v>0.81083539703160912</v>
      </c>
      <c r="L122" s="296">
        <f>IF(L$65=0,0,L$65/FBT_fec!L$65)</f>
        <v>0.80838962905199796</v>
      </c>
      <c r="M122" s="296">
        <f>IF(M$65=0,0,M$65/FBT_fec!M$65)</f>
        <v>0.81004250883400608</v>
      </c>
      <c r="N122" s="296">
        <f>IF(N$65=0,0,N$65/FBT_fec!N$65)</f>
        <v>0.80853119878079038</v>
      </c>
      <c r="O122" s="296">
        <f>IF(O$65=0,0,O$65/FBT_fec!O$65)</f>
        <v>0.79920804905098308</v>
      </c>
      <c r="P122" s="296">
        <f>IF(P$65=0,0,P$65/FBT_fec!P$65)</f>
        <v>0.796713640597148</v>
      </c>
      <c r="Q122" s="296">
        <f>IF(Q$65=0,0,Q$65/FBT_fec!Q$65)</f>
        <v>0.79910624445517453</v>
      </c>
    </row>
    <row r="123" spans="1:17" x14ac:dyDescent="0.25">
      <c r="A123" s="72" t="s">
        <v>259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79</v>
      </c>
      <c r="B3" s="46">
        <v>195656.55897398049</v>
      </c>
      <c r="C3" s="46">
        <v>202792.32821059969</v>
      </c>
      <c r="D3" s="46">
        <v>201884.12751972518</v>
      </c>
      <c r="E3" s="46">
        <v>206056.81347083335</v>
      </c>
      <c r="F3" s="46">
        <v>206025.36499400096</v>
      </c>
      <c r="G3" s="46">
        <v>204640.74684522732</v>
      </c>
      <c r="H3" s="46">
        <v>219431.24114809805</v>
      </c>
      <c r="I3" s="46">
        <v>226469.13810870171</v>
      </c>
      <c r="J3" s="46">
        <v>212592.96052738113</v>
      </c>
      <c r="K3" s="46">
        <v>174811.37685038574</v>
      </c>
      <c r="L3" s="46">
        <v>212000.8</v>
      </c>
      <c r="M3" s="46">
        <v>229239.86140047925</v>
      </c>
      <c r="N3" s="46">
        <v>224168.05391406125</v>
      </c>
      <c r="O3" s="46">
        <v>230848.59431056961</v>
      </c>
      <c r="P3" s="46">
        <v>251021.92744005899</v>
      </c>
      <c r="Q3" s="46">
        <v>271270.58246574883</v>
      </c>
    </row>
    <row r="5" spans="1:17" x14ac:dyDescent="0.25">
      <c r="A5" s="31" t="s">
        <v>258</v>
      </c>
      <c r="B5" s="46">
        <v>267363.98887362133</v>
      </c>
      <c r="C5" s="46">
        <v>275720.28077682189</v>
      </c>
      <c r="D5" s="46">
        <v>266647.78617503209</v>
      </c>
      <c r="E5" s="46">
        <v>285968.89770868002</v>
      </c>
      <c r="F5" s="46">
        <v>290676.29370796733</v>
      </c>
      <c r="G5" s="46">
        <v>280231.2295228946</v>
      </c>
      <c r="H5" s="46">
        <v>274685.97180228733</v>
      </c>
      <c r="I5" s="46">
        <v>276808.84622032329</v>
      </c>
      <c r="J5" s="46">
        <v>251525.59605337362</v>
      </c>
      <c r="K5" s="46">
        <v>217821.11717234596</v>
      </c>
      <c r="L5" s="46">
        <v>243968.29552069787</v>
      </c>
      <c r="M5" s="46">
        <v>244377.82123484329</v>
      </c>
      <c r="N5" s="46">
        <v>251771.30155040498</v>
      </c>
      <c r="O5" s="46">
        <v>265442.09237179765</v>
      </c>
      <c r="P5" s="46">
        <v>258982.48890659519</v>
      </c>
      <c r="Q5" s="46">
        <v>271270.58246574871</v>
      </c>
    </row>
    <row r="6" spans="1:17" x14ac:dyDescent="0.25">
      <c r="A6" s="294" t="s">
        <v>257</v>
      </c>
      <c r="B6" s="293">
        <v>334204.98609202658</v>
      </c>
      <c r="C6" s="293">
        <v>315784.46933695016</v>
      </c>
      <c r="D6" s="293">
        <v>303236.86643700604</v>
      </c>
      <c r="E6" s="293">
        <v>316124.76780442742</v>
      </c>
      <c r="F6" s="293">
        <v>320950.86398979888</v>
      </c>
      <c r="G6" s="293">
        <v>310351.2985145179</v>
      </c>
      <c r="H6" s="293">
        <v>298852.09698262077</v>
      </c>
      <c r="I6" s="293">
        <v>299615.2100420639</v>
      </c>
      <c r="J6" s="293">
        <v>285564.01501575956</v>
      </c>
      <c r="K6" s="293">
        <v>285427.96479721938</v>
      </c>
      <c r="L6" s="293">
        <v>273186.93466851633</v>
      </c>
      <c r="M6" s="293">
        <v>268531.21208748786</v>
      </c>
      <c r="N6" s="293">
        <v>281801.33956833882</v>
      </c>
      <c r="O6" s="293">
        <v>292243.58951606834</v>
      </c>
      <c r="P6" s="293">
        <v>285622.56402645516</v>
      </c>
      <c r="Q6" s="293">
        <v>294468.70308362629</v>
      </c>
    </row>
    <row r="7" spans="1:17" x14ac:dyDescent="0.25">
      <c r="A7" s="292" t="s">
        <v>256</v>
      </c>
      <c r="B7" s="291"/>
      <c r="C7" s="291">
        <v>2389.2051404100162</v>
      </c>
      <c r="D7" s="291">
        <v>1378.105517351828</v>
      </c>
      <c r="E7" s="291">
        <v>20463.144738958799</v>
      </c>
      <c r="F7" s="291">
        <v>11487.715357002908</v>
      </c>
      <c r="G7" s="291">
        <v>15132.095622498777</v>
      </c>
      <c r="H7" s="291">
        <v>19362.266521248133</v>
      </c>
      <c r="I7" s="291">
        <v>22043.966282986807</v>
      </c>
      <c r="J7" s="291">
        <v>3984.9803883246896</v>
      </c>
      <c r="K7" s="291">
        <v>5661.1979938805071</v>
      </c>
      <c r="L7" s="291">
        <v>14831.865905516284</v>
      </c>
      <c r="M7" s="291">
        <v>27268.612892010624</v>
      </c>
      <c r="N7" s="291">
        <v>16964.057086012341</v>
      </c>
      <c r="O7" s="291">
        <v>18379.705151564398</v>
      </c>
      <c r="P7" s="291">
        <v>30584.987616133847</v>
      </c>
      <c r="Q7" s="291">
        <v>25481.053320730483</v>
      </c>
    </row>
    <row r="8" spans="1:17" x14ac:dyDescent="0.25">
      <c r="A8" s="290" t="s">
        <v>255</v>
      </c>
      <c r="B8" s="289"/>
      <c r="C8" s="289">
        <f>B6+C7-C6</f>
        <v>20809.721895486407</v>
      </c>
      <c r="D8" s="289">
        <f t="shared" ref="D8:Q8" si="0">C6+D7-D6</f>
        <v>13925.708417295944</v>
      </c>
      <c r="E8" s="289">
        <f t="shared" si="0"/>
        <v>7575.2433715374209</v>
      </c>
      <c r="F8" s="289">
        <f t="shared" si="0"/>
        <v>6661.6191716314643</v>
      </c>
      <c r="G8" s="289">
        <f t="shared" si="0"/>
        <v>25731.661097779754</v>
      </c>
      <c r="H8" s="289">
        <f t="shared" si="0"/>
        <v>30861.468053145276</v>
      </c>
      <c r="I8" s="289">
        <f t="shared" si="0"/>
        <v>21280.853223543672</v>
      </c>
      <c r="J8" s="289">
        <f t="shared" si="0"/>
        <v>18036.175414629048</v>
      </c>
      <c r="K8" s="289">
        <f t="shared" si="0"/>
        <v>5797.2482124206726</v>
      </c>
      <c r="L8" s="289">
        <f t="shared" si="0"/>
        <v>27072.896034219302</v>
      </c>
      <c r="M8" s="289">
        <f t="shared" si="0"/>
        <v>31924.335473039071</v>
      </c>
      <c r="N8" s="289">
        <f t="shared" si="0"/>
        <v>3693.9296051613637</v>
      </c>
      <c r="O8" s="289">
        <f t="shared" si="0"/>
        <v>7937.4552038348629</v>
      </c>
      <c r="P8" s="289">
        <f t="shared" si="0"/>
        <v>37206.013105747057</v>
      </c>
      <c r="Q8" s="289">
        <f t="shared" si="0"/>
        <v>16634.914263559331</v>
      </c>
    </row>
    <row r="9" spans="1:17" x14ac:dyDescent="0.25">
      <c r="A9" s="288" t="s">
        <v>254</v>
      </c>
      <c r="B9" s="287">
        <f>B6-B5</f>
        <v>66840.997218405246</v>
      </c>
      <c r="C9" s="287">
        <f t="shared" ref="C9:Q9" si="1">C6-C5</f>
        <v>40064.18856012827</v>
      </c>
      <c r="D9" s="287">
        <f t="shared" si="1"/>
        <v>36589.080261973955</v>
      </c>
      <c r="E9" s="287">
        <f t="shared" si="1"/>
        <v>30155.870095747407</v>
      </c>
      <c r="F9" s="287">
        <f t="shared" si="1"/>
        <v>30274.570281831548</v>
      </c>
      <c r="G9" s="287">
        <f t="shared" si="1"/>
        <v>30120.068991623295</v>
      </c>
      <c r="H9" s="287">
        <f t="shared" si="1"/>
        <v>24166.125180333445</v>
      </c>
      <c r="I9" s="287">
        <f t="shared" si="1"/>
        <v>22806.363821740611</v>
      </c>
      <c r="J9" s="287">
        <f t="shared" si="1"/>
        <v>34038.418962385942</v>
      </c>
      <c r="K9" s="287">
        <f t="shared" si="1"/>
        <v>67606.847624873422</v>
      </c>
      <c r="L9" s="287">
        <f t="shared" si="1"/>
        <v>29218.639147818467</v>
      </c>
      <c r="M9" s="287">
        <f t="shared" si="1"/>
        <v>24153.390852644574</v>
      </c>
      <c r="N9" s="287">
        <f t="shared" si="1"/>
        <v>30030.038017933839</v>
      </c>
      <c r="O9" s="287">
        <f t="shared" si="1"/>
        <v>26801.497144270688</v>
      </c>
      <c r="P9" s="287">
        <f t="shared" si="1"/>
        <v>26640.075119859976</v>
      </c>
      <c r="Q9" s="287">
        <f t="shared" si="1"/>
        <v>23198.120617877576</v>
      </c>
    </row>
    <row r="11" spans="1:17" x14ac:dyDescent="0.25">
      <c r="A11" s="31" t="s">
        <v>78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70</v>
      </c>
      <c r="B12" s="38">
        <v>9470.2394475854526</v>
      </c>
      <c r="C12" s="38">
        <v>9736.3312000000024</v>
      </c>
      <c r="D12" s="38">
        <v>9423.6248099999993</v>
      </c>
      <c r="E12" s="38">
        <v>9946.8279900000016</v>
      </c>
      <c r="F12" s="38">
        <v>10038.173429999999</v>
      </c>
      <c r="G12" s="38">
        <v>9646.3159935086878</v>
      </c>
      <c r="H12" s="38">
        <v>9428.4863399999995</v>
      </c>
      <c r="I12" s="38">
        <v>9387.7464899999995</v>
      </c>
      <c r="J12" s="38">
        <v>8550.4515800000008</v>
      </c>
      <c r="K12" s="38">
        <v>7393.456549999999</v>
      </c>
      <c r="L12" s="38">
        <v>8086.0029054344895</v>
      </c>
      <c r="M12" s="38">
        <v>7944.911978326295</v>
      </c>
      <c r="N12" s="38">
        <v>8131.0987321063058</v>
      </c>
      <c r="O12" s="38">
        <v>8403.5125188938473</v>
      </c>
      <c r="P12" s="38">
        <v>7965.5955855917891</v>
      </c>
      <c r="Q12" s="38">
        <v>8080.5889727781041</v>
      </c>
    </row>
    <row r="13" spans="1:17" x14ac:dyDescent="0.25">
      <c r="A13" s="55" t="s">
        <v>34</v>
      </c>
      <c r="B13" s="54">
        <v>328.3848255980343</v>
      </c>
      <c r="C13" s="54">
        <v>285.61601000000002</v>
      </c>
      <c r="D13" s="54">
        <v>251.97314999999998</v>
      </c>
      <c r="E13" s="54">
        <v>239.73335</v>
      </c>
      <c r="F13" s="54">
        <v>169.12756000000002</v>
      </c>
      <c r="G13" s="54">
        <v>137.04744096623349</v>
      </c>
      <c r="H13" s="54">
        <v>137.62594999999999</v>
      </c>
      <c r="I13" s="54">
        <v>130.1088</v>
      </c>
      <c r="J13" s="54">
        <v>112.40667999999999</v>
      </c>
      <c r="K13" s="54">
        <v>83.99790999999999</v>
      </c>
      <c r="L13" s="54">
        <v>97.80588639393963</v>
      </c>
      <c r="M13" s="54">
        <v>93.649195984643512</v>
      </c>
      <c r="N13" s="54">
        <v>86.723215631543439</v>
      </c>
      <c r="O13" s="54">
        <v>83.117154971761977</v>
      </c>
      <c r="P13" s="54">
        <v>80.871944135304346</v>
      </c>
      <c r="Q13" s="54">
        <v>67.476351327673598</v>
      </c>
    </row>
    <row r="14" spans="1:17" x14ac:dyDescent="0.25">
      <c r="A14" s="52" t="s">
        <v>33</v>
      </c>
      <c r="B14" s="51">
        <v>840.18399690873457</v>
      </c>
      <c r="C14" s="51">
        <v>925.86037000000101</v>
      </c>
      <c r="D14" s="51">
        <v>844.65876999999989</v>
      </c>
      <c r="E14" s="51">
        <v>698.2116599999996</v>
      </c>
      <c r="F14" s="51">
        <v>668.60303999999917</v>
      </c>
      <c r="G14" s="51">
        <v>658.47849064995376</v>
      </c>
      <c r="H14" s="51">
        <v>668.5834899999993</v>
      </c>
      <c r="I14" s="51">
        <v>574.72795999999994</v>
      </c>
      <c r="J14" s="51">
        <v>504.16513000000009</v>
      </c>
      <c r="K14" s="51">
        <v>441.34340000000014</v>
      </c>
      <c r="L14" s="51">
        <v>477.93205908761479</v>
      </c>
      <c r="M14" s="51">
        <v>418.91933449922311</v>
      </c>
      <c r="N14" s="51">
        <v>391.24920701901016</v>
      </c>
      <c r="O14" s="51">
        <v>378.50636040514928</v>
      </c>
      <c r="P14" s="51">
        <v>353.903809793449</v>
      </c>
      <c r="Q14" s="51">
        <v>396.60562924135877</v>
      </c>
    </row>
    <row r="15" spans="1:17" x14ac:dyDescent="0.25">
      <c r="A15" s="53" t="s">
        <v>32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31</v>
      </c>
      <c r="B16" s="51">
        <v>156.14472375609114</v>
      </c>
      <c r="C16" s="51">
        <v>180.37884</v>
      </c>
      <c r="D16" s="51">
        <v>150.71546000000001</v>
      </c>
      <c r="E16" s="51">
        <v>74.799269999999993</v>
      </c>
      <c r="F16" s="51">
        <v>78.224029999999999</v>
      </c>
      <c r="G16" s="51">
        <v>77.316267437438782</v>
      </c>
      <c r="H16" s="51">
        <v>84.983910000000009</v>
      </c>
      <c r="I16" s="51">
        <v>81.065030000000007</v>
      </c>
      <c r="J16" s="51">
        <v>75.947059999999993</v>
      </c>
      <c r="K16" s="51">
        <v>53.904729999999994</v>
      </c>
      <c r="L16" s="51">
        <v>70.318319575899778</v>
      </c>
      <c r="M16" s="51">
        <v>56.049110667435365</v>
      </c>
      <c r="N16" s="51">
        <v>56.080249315833811</v>
      </c>
      <c r="O16" s="51">
        <v>59.378649055309253</v>
      </c>
      <c r="P16" s="51">
        <v>51.670846559930396</v>
      </c>
      <c r="Q16" s="51">
        <v>55.012492981903179</v>
      </c>
    </row>
    <row r="17" spans="1:17" x14ac:dyDescent="0.25">
      <c r="A17" s="53" t="s">
        <v>77</v>
      </c>
      <c r="B17" s="51">
        <v>445.70234935134056</v>
      </c>
      <c r="C17" s="51">
        <v>491.34902999999997</v>
      </c>
      <c r="D17" s="51">
        <v>462.77629000000002</v>
      </c>
      <c r="E17" s="51">
        <v>391.06268000000006</v>
      </c>
      <c r="F17" s="51">
        <v>401.35580000000004</v>
      </c>
      <c r="G17" s="51">
        <v>419.97403469915923</v>
      </c>
      <c r="H17" s="51">
        <v>380.74403999999993</v>
      </c>
      <c r="I17" s="51">
        <v>366.52617999999995</v>
      </c>
      <c r="J17" s="51">
        <v>329.65267999999998</v>
      </c>
      <c r="K17" s="51">
        <v>302.08987999999999</v>
      </c>
      <c r="L17" s="51">
        <v>341.28674239469558</v>
      </c>
      <c r="M17" s="51">
        <v>298.52522261757338</v>
      </c>
      <c r="N17" s="51">
        <v>299.55359256167526</v>
      </c>
      <c r="O17" s="51">
        <v>274.4856662796559</v>
      </c>
      <c r="P17" s="51">
        <v>259.52324936831621</v>
      </c>
      <c r="Q17" s="51">
        <v>303.97067027016129</v>
      </c>
    </row>
    <row r="18" spans="1:17" x14ac:dyDescent="0.25">
      <c r="A18" s="53" t="s">
        <v>30</v>
      </c>
      <c r="B18" s="51">
        <v>199.67040515588343</v>
      </c>
      <c r="C18" s="51">
        <v>219.03433999999996</v>
      </c>
      <c r="D18" s="51">
        <v>195.16888</v>
      </c>
      <c r="E18" s="51">
        <v>193.16143</v>
      </c>
      <c r="F18" s="51">
        <v>149.14597999999998</v>
      </c>
      <c r="G18" s="51">
        <v>121.3296058821648</v>
      </c>
      <c r="H18" s="51">
        <v>157.66561999999999</v>
      </c>
      <c r="I18" s="51">
        <v>119.52453</v>
      </c>
      <c r="J18" s="51">
        <v>97.565049999999999</v>
      </c>
      <c r="K18" s="51">
        <v>81.170309999999986</v>
      </c>
      <c r="L18" s="51">
        <v>62.099517921906177</v>
      </c>
      <c r="M18" s="51">
        <v>59.233082338292547</v>
      </c>
      <c r="N18" s="51">
        <v>31.530826079923685</v>
      </c>
      <c r="O18" s="51">
        <v>14.331308583765168</v>
      </c>
      <c r="P18" s="51">
        <v>12.425441061369629</v>
      </c>
      <c r="Q18" s="51">
        <v>9.5607483530754553</v>
      </c>
    </row>
    <row r="19" spans="1:17" x14ac:dyDescent="0.25">
      <c r="A19" s="53" t="s">
        <v>29</v>
      </c>
      <c r="B19" s="51">
        <v>38.666518645419728</v>
      </c>
      <c r="C19" s="51">
        <v>35.098160000001236</v>
      </c>
      <c r="D19" s="51">
        <v>35.998139999999871</v>
      </c>
      <c r="E19" s="51">
        <v>39.188279999999629</v>
      </c>
      <c r="F19" s="51">
        <v>39.877229999999223</v>
      </c>
      <c r="G19" s="51">
        <v>39.858582631190899</v>
      </c>
      <c r="H19" s="51">
        <v>45.189919999999304</v>
      </c>
      <c r="I19" s="51">
        <v>7.6122199999999971</v>
      </c>
      <c r="J19" s="51">
        <v>1.0003400000000511</v>
      </c>
      <c r="K19" s="51">
        <v>4.178480000000051</v>
      </c>
      <c r="L19" s="51">
        <v>4.2274791951132116</v>
      </c>
      <c r="M19" s="51">
        <v>5.1119188759219147</v>
      </c>
      <c r="N19" s="51">
        <v>4.0845390615774333</v>
      </c>
      <c r="O19" s="51">
        <v>30.310736486419042</v>
      </c>
      <c r="P19" s="51">
        <v>30.284272803832689</v>
      </c>
      <c r="Q19" s="51">
        <v>28.061717636218901</v>
      </c>
    </row>
    <row r="20" spans="1:17" x14ac:dyDescent="0.25">
      <c r="A20" s="52" t="s">
        <v>28</v>
      </c>
      <c r="B20" s="51">
        <v>3432.7041017679962</v>
      </c>
      <c r="C20" s="51">
        <v>3666.7846539185662</v>
      </c>
      <c r="D20" s="51">
        <v>3515.543169999999</v>
      </c>
      <c r="E20" s="51">
        <v>3834.7327799999994</v>
      </c>
      <c r="F20" s="51">
        <v>3759.8086699999994</v>
      </c>
      <c r="G20" s="51">
        <v>3355.0870004969534</v>
      </c>
      <c r="H20" s="51">
        <v>3217.1137499999995</v>
      </c>
      <c r="I20" s="51">
        <v>3224.4849899999999</v>
      </c>
      <c r="J20" s="51">
        <v>2555.0031000000004</v>
      </c>
      <c r="K20" s="51">
        <v>2209.94002</v>
      </c>
      <c r="L20" s="51">
        <v>2448.6530064797766</v>
      </c>
      <c r="M20" s="51">
        <v>2399.0461282069577</v>
      </c>
      <c r="N20" s="51">
        <v>2469.4950918280369</v>
      </c>
      <c r="O20" s="51">
        <v>2751.8243596610296</v>
      </c>
      <c r="P20" s="51">
        <v>2321.3671769303796</v>
      </c>
      <c r="Q20" s="51">
        <v>2407.1685099938422</v>
      </c>
    </row>
    <row r="21" spans="1:17" x14ac:dyDescent="0.25">
      <c r="A21" s="53" t="s">
        <v>67</v>
      </c>
      <c r="B21" s="51">
        <v>3420.1168808830112</v>
      </c>
      <c r="C21" s="51">
        <v>3655.4814039185662</v>
      </c>
      <c r="D21" s="51">
        <v>3504.9413499999991</v>
      </c>
      <c r="E21" s="51">
        <v>3834.7327799999994</v>
      </c>
      <c r="F21" s="51">
        <v>3759.7082099999993</v>
      </c>
      <c r="G21" s="51">
        <v>3355.0870004969534</v>
      </c>
      <c r="H21" s="51">
        <v>3206.7115799999992</v>
      </c>
      <c r="I21" s="51">
        <v>3215.2968700000001</v>
      </c>
      <c r="J21" s="51">
        <v>2545.9023900000002</v>
      </c>
      <c r="K21" s="51">
        <v>2202.04108</v>
      </c>
      <c r="L21" s="51">
        <v>2440.2933983889839</v>
      </c>
      <c r="M21" s="51">
        <v>2361.811248336825</v>
      </c>
      <c r="N21" s="51">
        <v>2432.7361008621365</v>
      </c>
      <c r="O21" s="51">
        <v>2720.4394978759378</v>
      </c>
      <c r="P21" s="51">
        <v>2285.492914708735</v>
      </c>
      <c r="Q21" s="51">
        <v>2367.4248677140063</v>
      </c>
    </row>
    <row r="22" spans="1:17" x14ac:dyDescent="0.25">
      <c r="A22" s="53" t="s">
        <v>26</v>
      </c>
      <c r="B22" s="51">
        <v>12.587220884984767</v>
      </c>
      <c r="C22" s="51">
        <v>11.303249999999998</v>
      </c>
      <c r="D22" s="51">
        <v>10.60182</v>
      </c>
      <c r="E22" s="51">
        <v>0</v>
      </c>
      <c r="F22" s="51">
        <v>0.10045999999999999</v>
      </c>
      <c r="G22" s="51">
        <v>0</v>
      </c>
      <c r="H22" s="51">
        <v>10.40217</v>
      </c>
      <c r="I22" s="51">
        <v>9.1881199999999996</v>
      </c>
      <c r="J22" s="51">
        <v>9.1007099999999994</v>
      </c>
      <c r="K22" s="51">
        <v>7.8989399999999996</v>
      </c>
      <c r="L22" s="51">
        <v>8.3596080907931416</v>
      </c>
      <c r="M22" s="51">
        <v>37.234879870132417</v>
      </c>
      <c r="N22" s="51">
        <v>36.758990965900601</v>
      </c>
      <c r="O22" s="51">
        <v>31.384861785091267</v>
      </c>
      <c r="P22" s="51">
        <v>35.874262221644535</v>
      </c>
      <c r="Q22" s="51">
        <v>39.74364227983547</v>
      </c>
    </row>
    <row r="23" spans="1:17" x14ac:dyDescent="0.25">
      <c r="A23" s="52" t="s">
        <v>25</v>
      </c>
      <c r="B23" s="51">
        <v>0.81183462222448222</v>
      </c>
      <c r="C23" s="51">
        <v>0.99841999999999997</v>
      </c>
      <c r="D23" s="51">
        <v>1.3002</v>
      </c>
      <c r="E23" s="51">
        <v>4.27888</v>
      </c>
      <c r="F23" s="51">
        <v>6.10595</v>
      </c>
      <c r="G23" s="51">
        <v>7.4521289810359344</v>
      </c>
      <c r="H23" s="51">
        <v>10.838659999999997</v>
      </c>
      <c r="I23" s="51">
        <v>8.2136700000000005</v>
      </c>
      <c r="J23" s="51">
        <v>8.5342899999999986</v>
      </c>
      <c r="K23" s="51">
        <v>7.8027700000000006</v>
      </c>
      <c r="L23" s="51">
        <v>16.364605638894954</v>
      </c>
      <c r="M23" s="51">
        <v>12.922459152524278</v>
      </c>
      <c r="N23" s="51">
        <v>17.035802014985425</v>
      </c>
      <c r="O23" s="51">
        <v>14.453030383562997</v>
      </c>
      <c r="P23" s="51">
        <v>17.408891323069309</v>
      </c>
      <c r="Q23" s="51">
        <v>18.989200623370788</v>
      </c>
    </row>
    <row r="24" spans="1:17" x14ac:dyDescent="0.25">
      <c r="A24" s="53" t="s">
        <v>24</v>
      </c>
      <c r="B24" s="51">
        <v>0.81183462222448222</v>
      </c>
      <c r="C24" s="51">
        <v>0.99841999999999997</v>
      </c>
      <c r="D24" s="51">
        <v>1.3002</v>
      </c>
      <c r="E24" s="51">
        <v>3.9008000000000003</v>
      </c>
      <c r="F24" s="51">
        <v>5.6003499999999997</v>
      </c>
      <c r="G24" s="51">
        <v>6.855011024957042</v>
      </c>
      <c r="H24" s="51">
        <v>9.2848099999999985</v>
      </c>
      <c r="I24" s="51">
        <v>7.00467</v>
      </c>
      <c r="J24" s="51">
        <v>7.4787199999999991</v>
      </c>
      <c r="K24" s="51">
        <v>6.2965600000000004</v>
      </c>
      <c r="L24" s="51">
        <v>13.376699137098742</v>
      </c>
      <c r="M24" s="51">
        <v>10.485313678243875</v>
      </c>
      <c r="N24" s="51">
        <v>14.569585220573302</v>
      </c>
      <c r="O24" s="51">
        <v>12.515185232802661</v>
      </c>
      <c r="P24" s="51">
        <v>14.617417493333745</v>
      </c>
      <c r="Q24" s="51">
        <v>16.242340138379557</v>
      </c>
    </row>
    <row r="25" spans="1:17" x14ac:dyDescent="0.25">
      <c r="A25" s="53" t="s">
        <v>75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0.31049674895601104</v>
      </c>
      <c r="N25" s="51">
        <v>0.69265788261512395</v>
      </c>
      <c r="O25" s="51">
        <v>0.2627168378434559</v>
      </c>
      <c r="P25" s="51">
        <v>9.5537895534853173E-2</v>
      </c>
      <c r="Q25" s="51">
        <v>9.5537504838309542E-2</v>
      </c>
    </row>
    <row r="26" spans="1:17" x14ac:dyDescent="0.25">
      <c r="A26" s="53" t="s">
        <v>74</v>
      </c>
      <c r="B26" s="51">
        <v>0</v>
      </c>
      <c r="C26" s="51">
        <v>0</v>
      </c>
      <c r="D26" s="51">
        <v>0</v>
      </c>
      <c r="E26" s="51">
        <v>0</v>
      </c>
      <c r="F26" s="51">
        <v>0.10465000000000001</v>
      </c>
      <c r="G26" s="51">
        <v>0.14330701736566545</v>
      </c>
      <c r="H26" s="51">
        <v>1.02298</v>
      </c>
      <c r="I26" s="51">
        <v>0.69886000000000004</v>
      </c>
      <c r="J26" s="51">
        <v>0.51439999999999997</v>
      </c>
      <c r="K26" s="51">
        <v>0.90064</v>
      </c>
      <c r="L26" s="51">
        <v>2.2952222411762846</v>
      </c>
      <c r="M26" s="51">
        <v>1.4101277596071817</v>
      </c>
      <c r="N26" s="51">
        <v>1.5108348298176912</v>
      </c>
      <c r="O26" s="51">
        <v>1.4601662140470768</v>
      </c>
      <c r="P26" s="51">
        <v>2.4809845147826386</v>
      </c>
      <c r="Q26" s="51">
        <v>2.4363726010428222</v>
      </c>
    </row>
    <row r="27" spans="1:17" x14ac:dyDescent="0.25">
      <c r="A27" s="53" t="s">
        <v>73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2.3884397719355473E-2</v>
      </c>
      <c r="H27" s="51">
        <v>9.9989999999999996E-2</v>
      </c>
      <c r="I27" s="51">
        <v>0.10988000000000001</v>
      </c>
      <c r="J27" s="51">
        <v>0.10823000000000001</v>
      </c>
      <c r="K27" s="51">
        <v>0.20535</v>
      </c>
      <c r="L27" s="51">
        <v>0.19107805158875629</v>
      </c>
      <c r="M27" s="51">
        <v>0.19107653884516518</v>
      </c>
      <c r="N27" s="51">
        <v>0.19107750089004311</v>
      </c>
      <c r="O27" s="51">
        <v>0.21496209886979972</v>
      </c>
      <c r="P27" s="51">
        <v>0.2149514194180718</v>
      </c>
      <c r="Q27" s="51">
        <v>0.21495037911009454</v>
      </c>
    </row>
    <row r="28" spans="1:17" x14ac:dyDescent="0.25">
      <c r="A28" s="53" t="s">
        <v>72</v>
      </c>
      <c r="B28" s="51">
        <v>0</v>
      </c>
      <c r="C28" s="51">
        <v>0</v>
      </c>
      <c r="D28" s="51">
        <v>0</v>
      </c>
      <c r="E28" s="51">
        <v>0.37808000000000003</v>
      </c>
      <c r="F28" s="51">
        <v>0.40094999999999997</v>
      </c>
      <c r="G28" s="51">
        <v>0.42992654099387106</v>
      </c>
      <c r="H28" s="51">
        <v>0.43087999999999999</v>
      </c>
      <c r="I28" s="51">
        <v>0.40026</v>
      </c>
      <c r="J28" s="51">
        <v>0.43293999999999999</v>
      </c>
      <c r="K28" s="51">
        <v>0.40022000000000002</v>
      </c>
      <c r="L28" s="51">
        <v>0.50160620903117048</v>
      </c>
      <c r="M28" s="51">
        <v>0.52544442687204607</v>
      </c>
      <c r="N28" s="51">
        <v>7.1646581089267802E-2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23</v>
      </c>
      <c r="B29" s="51">
        <v>303.24420487921759</v>
      </c>
      <c r="C29" s="51">
        <v>325.64573999999993</v>
      </c>
      <c r="D29" s="51">
        <v>316.28865000000002</v>
      </c>
      <c r="E29" s="51">
        <v>734.13054999999997</v>
      </c>
      <c r="F29" s="51">
        <v>849.79904999999997</v>
      </c>
      <c r="G29" s="51">
        <v>810.36937720923822</v>
      </c>
      <c r="H29" s="51">
        <v>711.8349300000001</v>
      </c>
      <c r="I29" s="51">
        <v>667.39240999999981</v>
      </c>
      <c r="J29" s="51">
        <v>653.3107</v>
      </c>
      <c r="K29" s="51">
        <v>611.98348999999985</v>
      </c>
      <c r="L29" s="51">
        <v>752.84239064683277</v>
      </c>
      <c r="M29" s="51">
        <v>614.27180650512742</v>
      </c>
      <c r="N29" s="51">
        <v>735.22119640840401</v>
      </c>
      <c r="O29" s="51">
        <v>713.67116977758008</v>
      </c>
      <c r="P29" s="51">
        <v>615.57800161430032</v>
      </c>
      <c r="Q29" s="51">
        <v>570.34490302422557</v>
      </c>
    </row>
    <row r="30" spans="1:17" x14ac:dyDescent="0.25">
      <c r="A30" s="63" t="s">
        <v>22</v>
      </c>
      <c r="B30" s="62">
        <v>4564.9104838092453</v>
      </c>
      <c r="C30" s="62">
        <v>4531.4260060814331</v>
      </c>
      <c r="D30" s="62">
        <v>4493.8608699999995</v>
      </c>
      <c r="E30" s="62">
        <v>4435.7407700000003</v>
      </c>
      <c r="F30" s="62">
        <v>4584.729159999999</v>
      </c>
      <c r="G30" s="62">
        <v>4677.8815552052729</v>
      </c>
      <c r="H30" s="62">
        <v>4682.4895600000009</v>
      </c>
      <c r="I30" s="62">
        <v>4782.8186600000008</v>
      </c>
      <c r="J30" s="62">
        <v>4717.0316800000001</v>
      </c>
      <c r="K30" s="62">
        <v>4038.3889600000011</v>
      </c>
      <c r="L30" s="62">
        <v>4292.4049571874293</v>
      </c>
      <c r="M30" s="62">
        <v>4406.1030539778194</v>
      </c>
      <c r="N30" s="62">
        <v>4431.3742192043246</v>
      </c>
      <c r="O30" s="62">
        <v>4461.9404436947625</v>
      </c>
      <c r="P30" s="62">
        <v>4576.4657617952862</v>
      </c>
      <c r="Q30" s="62">
        <v>4620.0043785676326</v>
      </c>
    </row>
    <row r="32" spans="1:17" x14ac:dyDescent="0.25">
      <c r="A32" s="31" t="s">
        <v>64</v>
      </c>
      <c r="B32" s="70">
        <v>11953.148014915274</v>
      </c>
      <c r="C32" s="70">
        <v>12587.543032557209</v>
      </c>
      <c r="D32" s="70">
        <v>11854.199068095097</v>
      </c>
      <c r="E32" s="70">
        <v>12138.834271001801</v>
      </c>
      <c r="F32" s="70">
        <v>11589.649425073405</v>
      </c>
      <c r="G32" s="70">
        <v>10472.312618749416</v>
      </c>
      <c r="H32" s="70">
        <v>10180.73292915877</v>
      </c>
      <c r="I32" s="70">
        <v>9882.3901641954144</v>
      </c>
      <c r="J32" s="70">
        <v>8011.0697825977568</v>
      </c>
      <c r="K32" s="70">
        <v>6890.4536486834513</v>
      </c>
      <c r="L32" s="70">
        <v>7611.1722938759567</v>
      </c>
      <c r="M32" s="70">
        <v>7286.2381336247809</v>
      </c>
      <c r="N32" s="70">
        <v>7332.8160449522566</v>
      </c>
      <c r="O32" s="70">
        <v>7936.8343829792084</v>
      </c>
      <c r="P32" s="70">
        <v>6837.0067759226731</v>
      </c>
      <c r="Q32" s="70">
        <v>7110.8946384465426</v>
      </c>
    </row>
    <row r="34" spans="1:17" x14ac:dyDescent="0.25">
      <c r="A34" s="184" t="s">
        <v>253</v>
      </c>
      <c r="B34" s="190">
        <f t="shared" ref="B34:Q34" si="2">IF(B$12=0,"",B$12/B$3*1000)</f>
        <v>48.402361245885238</v>
      </c>
      <c r="C34" s="190">
        <f t="shared" si="2"/>
        <v>48.011338919531653</v>
      </c>
      <c r="D34" s="190">
        <f t="shared" si="2"/>
        <v>46.67838391148041</v>
      </c>
      <c r="E34" s="190">
        <f t="shared" si="2"/>
        <v>48.272259589261004</v>
      </c>
      <c r="F34" s="190">
        <f t="shared" si="2"/>
        <v>48.722997919660479</v>
      </c>
      <c r="G34" s="190">
        <f t="shared" si="2"/>
        <v>47.137806825951102</v>
      </c>
      <c r="H34" s="190">
        <f t="shared" si="2"/>
        <v>42.967839450156262</v>
      </c>
      <c r="I34" s="190">
        <f t="shared" si="2"/>
        <v>41.45265252651788</v>
      </c>
      <c r="J34" s="190">
        <f t="shared" si="2"/>
        <v>40.219824583038047</v>
      </c>
      <c r="K34" s="190">
        <f t="shared" si="2"/>
        <v>42.293909488097967</v>
      </c>
      <c r="L34" s="190">
        <f t="shared" si="2"/>
        <v>38.141379209109068</v>
      </c>
      <c r="M34" s="190">
        <f t="shared" si="2"/>
        <v>34.657637331435261</v>
      </c>
      <c r="N34" s="190">
        <f t="shared" si="2"/>
        <v>36.272334929684071</v>
      </c>
      <c r="O34" s="190">
        <f t="shared" si="2"/>
        <v>36.402701710144591</v>
      </c>
      <c r="P34" s="190">
        <f t="shared" si="2"/>
        <v>31.732668404013737</v>
      </c>
      <c r="Q34" s="190">
        <f t="shared" si="2"/>
        <v>29.787929451577654</v>
      </c>
    </row>
    <row r="35" spans="1:17" x14ac:dyDescent="0.25">
      <c r="A35" s="286" t="s">
        <v>252</v>
      </c>
      <c r="B35" s="285">
        <f t="shared" ref="B35:Q35" si="3">IF(B$12=0,"",B$12/B$5*1000)</f>
        <v>35.420774082114264</v>
      </c>
      <c r="C35" s="285">
        <f t="shared" si="3"/>
        <v>35.312350519042688</v>
      </c>
      <c r="D35" s="285">
        <f t="shared" si="3"/>
        <v>35.341095252199743</v>
      </c>
      <c r="E35" s="285">
        <f t="shared" si="3"/>
        <v>34.782901461308413</v>
      </c>
      <c r="F35" s="285">
        <f t="shared" si="3"/>
        <v>34.533856552075804</v>
      </c>
      <c r="G35" s="285">
        <f t="shared" si="3"/>
        <v>34.422701602287312</v>
      </c>
      <c r="H35" s="285">
        <f t="shared" si="3"/>
        <v>34.324600845602731</v>
      </c>
      <c r="I35" s="285">
        <f t="shared" si="3"/>
        <v>33.914185251608302</v>
      </c>
      <c r="J35" s="285">
        <f t="shared" si="3"/>
        <v>33.994359676164329</v>
      </c>
      <c r="K35" s="285">
        <f t="shared" si="3"/>
        <v>33.942790515347951</v>
      </c>
      <c r="L35" s="285">
        <f t="shared" si="3"/>
        <v>33.143662737720305</v>
      </c>
      <c r="M35" s="285">
        <f t="shared" si="3"/>
        <v>32.510773433450652</v>
      </c>
      <c r="N35" s="285">
        <f t="shared" si="3"/>
        <v>32.295574126340398</v>
      </c>
      <c r="O35" s="285">
        <f t="shared" si="3"/>
        <v>31.658552883629593</v>
      </c>
      <c r="P35" s="285">
        <f t="shared" si="3"/>
        <v>30.757274822795708</v>
      </c>
      <c r="Q35" s="285">
        <f t="shared" si="3"/>
        <v>29.787929451577664</v>
      </c>
    </row>
    <row r="36" spans="1:17" x14ac:dyDescent="0.25">
      <c r="A36" s="286" t="s">
        <v>251</v>
      </c>
      <c r="B36" s="285">
        <f>IF(TRE_ued!B$5=0,"",TRE_ued!B$5/B$5*1000)</f>
        <v>17.035318416505646</v>
      </c>
      <c r="C36" s="285">
        <f>IF(TRE_ued!C$5=0,"",TRE_ued!C$5/C$5*1000)</f>
        <v>17.03531841650565</v>
      </c>
      <c r="D36" s="285">
        <f>IF(TRE_ued!D$5=0,"",TRE_ued!D$5/D$5*1000)</f>
        <v>17.035318416505643</v>
      </c>
      <c r="E36" s="285">
        <f>IF(TRE_ued!E$5=0,"",TRE_ued!E$5/E$5*1000)</f>
        <v>17.035318416505646</v>
      </c>
      <c r="F36" s="285">
        <f>IF(TRE_ued!F$5=0,"",TRE_ued!F$5/F$5*1000)</f>
        <v>17.035318416505639</v>
      </c>
      <c r="G36" s="285">
        <f>IF(TRE_ued!G$5=0,"",TRE_ued!G$5/G$5*1000)</f>
        <v>17.035318416505639</v>
      </c>
      <c r="H36" s="285">
        <f>IF(TRE_ued!H$5=0,"",TRE_ued!H$5/H$5*1000)</f>
        <v>17.03531841650565</v>
      </c>
      <c r="I36" s="285">
        <f>IF(TRE_ued!I$5=0,"",TRE_ued!I$5/I$5*1000)</f>
        <v>17.03531841650565</v>
      </c>
      <c r="J36" s="285">
        <f>IF(TRE_ued!J$5=0,"",TRE_ued!J$5/J$5*1000)</f>
        <v>17.03531841650565</v>
      </c>
      <c r="K36" s="285">
        <f>IF(TRE_ued!K$5=0,"",TRE_ued!K$5/K$5*1000)</f>
        <v>17.035318416505646</v>
      </c>
      <c r="L36" s="285">
        <f>IF(TRE_ued!L$5=0,"",TRE_ued!L$5/L$5*1000)</f>
        <v>17.03531841650565</v>
      </c>
      <c r="M36" s="285">
        <f>IF(TRE_ued!M$5=0,"",TRE_ued!M$5/M$5*1000)</f>
        <v>17.035318416505643</v>
      </c>
      <c r="N36" s="285">
        <f>IF(TRE_ued!N$5=0,"",TRE_ued!N$5/N$5*1000)</f>
        <v>17.035318416505646</v>
      </c>
      <c r="O36" s="285">
        <f>IF(TRE_ued!O$5=0,"",TRE_ued!O$5/O$5*1000)</f>
        <v>17.035318416505646</v>
      </c>
      <c r="P36" s="285">
        <f>IF(TRE_ued!P$5=0,"",TRE_ued!P$5/P$5*1000)</f>
        <v>17.035318416505653</v>
      </c>
      <c r="Q36" s="285">
        <f>IF(TRE_ued!Q$5=0,"",TRE_ued!Q$5/Q$5*1000)</f>
        <v>17.035318416505653</v>
      </c>
    </row>
    <row r="37" spans="1:17" x14ac:dyDescent="0.25">
      <c r="A37" s="284" t="s">
        <v>61</v>
      </c>
      <c r="B37" s="283">
        <f t="shared" ref="B37:Q37" si="4">IF(B$12=0,"",B$32/B$12)</f>
        <v>1.2621801255471812</v>
      </c>
      <c r="C37" s="283">
        <f t="shared" si="4"/>
        <v>1.2928425270246771</v>
      </c>
      <c r="D37" s="283">
        <f t="shared" si="4"/>
        <v>1.2579234962236465</v>
      </c>
      <c r="E37" s="283">
        <f t="shared" si="4"/>
        <v>1.2203723924054506</v>
      </c>
      <c r="F37" s="283">
        <f t="shared" si="4"/>
        <v>1.1545576001343709</v>
      </c>
      <c r="G37" s="283">
        <f t="shared" si="4"/>
        <v>1.0856281948255238</v>
      </c>
      <c r="H37" s="283">
        <f t="shared" si="4"/>
        <v>1.0797844491715911</v>
      </c>
      <c r="I37" s="283">
        <f t="shared" si="4"/>
        <v>1.0526903527616898</v>
      </c>
      <c r="J37" s="283">
        <f t="shared" si="4"/>
        <v>0.93691774143673423</v>
      </c>
      <c r="K37" s="283">
        <f t="shared" si="4"/>
        <v>0.93196647631390384</v>
      </c>
      <c r="L37" s="283">
        <f t="shared" si="4"/>
        <v>0.94127746216373409</v>
      </c>
      <c r="M37" s="283">
        <f t="shared" si="4"/>
        <v>0.91709488456280253</v>
      </c>
      <c r="N37" s="283">
        <f t="shared" si="4"/>
        <v>0.90182351568282337</v>
      </c>
      <c r="O37" s="283">
        <f t="shared" si="4"/>
        <v>0.94446630086343142</v>
      </c>
      <c r="P37" s="283">
        <f t="shared" si="4"/>
        <v>0.85831708407209206</v>
      </c>
      <c r="Q37" s="283">
        <f t="shared" si="4"/>
        <v>0.87999707229284041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9470.2394475854526</v>
      </c>
      <c r="C5" s="96">
        <v>9736.3312000000005</v>
      </c>
      <c r="D5" s="96">
        <v>9423.6248099999993</v>
      </c>
      <c r="E5" s="96">
        <v>9946.8279900000016</v>
      </c>
      <c r="F5" s="96">
        <v>10038.173429999999</v>
      </c>
      <c r="G5" s="96">
        <v>9646.3159935086878</v>
      </c>
      <c r="H5" s="96">
        <v>9428.4863399999995</v>
      </c>
      <c r="I5" s="96">
        <v>9387.7464899999977</v>
      </c>
      <c r="J5" s="96">
        <v>8550.451579999999</v>
      </c>
      <c r="K5" s="96">
        <v>7393.4565499999999</v>
      </c>
      <c r="L5" s="96">
        <v>8086.0029054344895</v>
      </c>
      <c r="M5" s="96">
        <v>7944.9119783262959</v>
      </c>
      <c r="N5" s="96">
        <v>8131.0987321063058</v>
      </c>
      <c r="O5" s="96">
        <v>8403.5125188938473</v>
      </c>
      <c r="P5" s="96">
        <v>7965.59558559179</v>
      </c>
      <c r="Q5" s="96">
        <v>8080.5889727781041</v>
      </c>
    </row>
    <row r="6" spans="1:17" x14ac:dyDescent="0.25">
      <c r="A6" s="132" t="s">
        <v>84</v>
      </c>
      <c r="B6" s="160">
        <v>307.08399251038668</v>
      </c>
      <c r="C6" s="160">
        <v>314.56939691052952</v>
      </c>
      <c r="D6" s="160">
        <v>305.8661378775339</v>
      </c>
      <c r="E6" s="160">
        <v>320.92217386420356</v>
      </c>
      <c r="F6" s="160">
        <v>328.94638777765437</v>
      </c>
      <c r="G6" s="160">
        <v>321.27374792027246</v>
      </c>
      <c r="H6" s="160">
        <v>313.70284189497255</v>
      </c>
      <c r="I6" s="160">
        <v>308.47269995224462</v>
      </c>
      <c r="J6" s="160">
        <v>282.60904245369642</v>
      </c>
      <c r="K6" s="160">
        <v>244.97950047907946</v>
      </c>
      <c r="L6" s="160">
        <v>274.11168577766745</v>
      </c>
      <c r="M6" s="160">
        <v>265.11142542065579</v>
      </c>
      <c r="N6" s="160">
        <v>270.26662326419125</v>
      </c>
      <c r="O6" s="160">
        <v>278.05066985145373</v>
      </c>
      <c r="P6" s="160">
        <v>261.3637026336342</v>
      </c>
      <c r="Q6" s="160">
        <v>265.80255986793713</v>
      </c>
    </row>
    <row r="7" spans="1:17" x14ac:dyDescent="0.25">
      <c r="A7" s="76" t="s">
        <v>83</v>
      </c>
      <c r="B7" s="159">
        <v>370.45401616576646</v>
      </c>
      <c r="C7" s="159">
        <v>379.63605656055148</v>
      </c>
      <c r="D7" s="159">
        <v>369.69408647383182</v>
      </c>
      <c r="E7" s="159">
        <v>388.36352538638636</v>
      </c>
      <c r="F7" s="159">
        <v>396.74288420507514</v>
      </c>
      <c r="G7" s="159">
        <v>385.52172352136625</v>
      </c>
      <c r="H7" s="159">
        <v>374.21739226961654</v>
      </c>
      <c r="I7" s="159">
        <v>369.04582963989844</v>
      </c>
      <c r="J7" s="159">
        <v>335.73111515685156</v>
      </c>
      <c r="K7" s="159">
        <v>290.77839029853499</v>
      </c>
      <c r="L7" s="159">
        <v>323.39380291370605</v>
      </c>
      <c r="M7" s="159">
        <v>313.66670233655282</v>
      </c>
      <c r="N7" s="159">
        <v>320.80841947183382</v>
      </c>
      <c r="O7" s="159">
        <v>330.74235663091082</v>
      </c>
      <c r="P7" s="159">
        <v>310.97771588202517</v>
      </c>
      <c r="Q7" s="159">
        <v>315.56129194221273</v>
      </c>
    </row>
    <row r="8" spans="1:17" x14ac:dyDescent="0.25">
      <c r="A8" s="76" t="s">
        <v>82</v>
      </c>
      <c r="B8" s="159">
        <v>519.77184616681086</v>
      </c>
      <c r="C8" s="159">
        <v>532.60897111275813</v>
      </c>
      <c r="D8" s="159">
        <v>518.37655292938712</v>
      </c>
      <c r="E8" s="159">
        <v>546.02151468653756</v>
      </c>
      <c r="F8" s="159">
        <v>555.96560617112777</v>
      </c>
      <c r="G8" s="159">
        <v>538.89637641511899</v>
      </c>
      <c r="H8" s="159">
        <v>523.1064475236418</v>
      </c>
      <c r="I8" s="159">
        <v>517.67115094829046</v>
      </c>
      <c r="J8" s="159">
        <v>471.84367050498668</v>
      </c>
      <c r="K8" s="159">
        <v>408.01720961891067</v>
      </c>
      <c r="L8" s="159">
        <v>452.07806548211784</v>
      </c>
      <c r="M8" s="159">
        <v>440.23135646749438</v>
      </c>
      <c r="N8" s="159">
        <v>450.2740606949298</v>
      </c>
      <c r="O8" s="159">
        <v>464.24980992758117</v>
      </c>
      <c r="P8" s="159">
        <v>437.47160103419668</v>
      </c>
      <c r="Q8" s="159">
        <v>443.35932793515093</v>
      </c>
    </row>
    <row r="9" spans="1:17" x14ac:dyDescent="0.25">
      <c r="A9" s="76" t="s">
        <v>81</v>
      </c>
      <c r="B9" s="159">
        <v>318.21342879918541</v>
      </c>
      <c r="C9" s="159">
        <v>326.57694021962823</v>
      </c>
      <c r="D9" s="159">
        <v>317.79920124622856</v>
      </c>
      <c r="E9" s="159">
        <v>333.44408291556169</v>
      </c>
      <c r="F9" s="159">
        <v>340.73579547405819</v>
      </c>
      <c r="G9" s="159">
        <v>331.42779832208674</v>
      </c>
      <c r="H9" s="159">
        <v>321.533340117752</v>
      </c>
      <c r="I9" s="159">
        <v>316.6543796291657</v>
      </c>
      <c r="J9" s="159">
        <v>287.57641246160244</v>
      </c>
      <c r="K9" s="159">
        <v>249.27560691135827</v>
      </c>
      <c r="L9" s="159">
        <v>277.5505639988337</v>
      </c>
      <c r="M9" s="159">
        <v>268.92154452691</v>
      </c>
      <c r="N9" s="159">
        <v>275.31111149686296</v>
      </c>
      <c r="O9" s="159">
        <v>283.96574479220845</v>
      </c>
      <c r="P9" s="159">
        <v>266.50020572189021</v>
      </c>
      <c r="Q9" s="159">
        <v>270.51081266781642</v>
      </c>
    </row>
    <row r="10" spans="1:17" x14ac:dyDescent="0.25">
      <c r="A10" s="129" t="s">
        <v>80</v>
      </c>
      <c r="B10" s="158">
        <v>280.51841292609794</v>
      </c>
      <c r="C10" s="158">
        <v>287.15557365115143</v>
      </c>
      <c r="D10" s="158">
        <v>277.93189983224192</v>
      </c>
      <c r="E10" s="158">
        <v>293.98946202192712</v>
      </c>
      <c r="F10" s="158">
        <v>299.87312478878545</v>
      </c>
      <c r="G10" s="158">
        <v>289.53022191038247</v>
      </c>
      <c r="H10" s="158">
        <v>281.73225816468471</v>
      </c>
      <c r="I10" s="158">
        <v>280.15417315664911</v>
      </c>
      <c r="J10" s="158">
        <v>257.27504091632198</v>
      </c>
      <c r="K10" s="158">
        <v>221.91964726216884</v>
      </c>
      <c r="L10" s="158">
        <v>245.0231285983597</v>
      </c>
      <c r="M10" s="158">
        <v>239.08733784585917</v>
      </c>
      <c r="N10" s="158">
        <v>242.45331647158997</v>
      </c>
      <c r="O10" s="158">
        <v>248.75587569356992</v>
      </c>
      <c r="P10" s="158">
        <v>236.58831083005308</v>
      </c>
      <c r="Q10" s="158">
        <v>239.41105760886109</v>
      </c>
    </row>
    <row r="11" spans="1:17" x14ac:dyDescent="0.25">
      <c r="A11" s="92" t="s">
        <v>126</v>
      </c>
      <c r="B11" s="91">
        <v>50.219616418492272</v>
      </c>
      <c r="C11" s="91">
        <v>51.943395738762909</v>
      </c>
      <c r="D11" s="91">
        <v>49.046177592181991</v>
      </c>
      <c r="E11" s="91">
        <v>51.872868581950115</v>
      </c>
      <c r="F11" s="91">
        <v>51.861087558346412</v>
      </c>
      <c r="G11" s="91">
        <v>49.61356037114345</v>
      </c>
      <c r="H11" s="91">
        <v>47.496804521226593</v>
      </c>
      <c r="I11" s="91">
        <v>47.712842456490307</v>
      </c>
      <c r="J11" s="91">
        <v>42.764773391172966</v>
      </c>
      <c r="K11" s="91">
        <v>38.456168160559294</v>
      </c>
      <c r="L11" s="91">
        <v>41.705523371768948</v>
      </c>
      <c r="M11" s="91">
        <v>40.585361529223285</v>
      </c>
      <c r="N11" s="91">
        <v>41.433378138455183</v>
      </c>
      <c r="O11" s="91">
        <v>43.505464418401708</v>
      </c>
      <c r="P11" s="91">
        <v>40.583996739537064</v>
      </c>
      <c r="Q11" s="91">
        <v>41.143216688835153</v>
      </c>
    </row>
    <row r="12" spans="1:17" x14ac:dyDescent="0.25">
      <c r="A12" s="92" t="s">
        <v>27</v>
      </c>
      <c r="B12" s="91">
        <v>78.081001858766356</v>
      </c>
      <c r="C12" s="91">
        <v>80.098626135922942</v>
      </c>
      <c r="D12" s="91">
        <v>77.593946816742744</v>
      </c>
      <c r="E12" s="91">
        <v>82.398601661906582</v>
      </c>
      <c r="F12" s="91">
        <v>82.778141735874215</v>
      </c>
      <c r="G12" s="91">
        <v>79.512667295995698</v>
      </c>
      <c r="H12" s="91">
        <v>76.473873023835822</v>
      </c>
      <c r="I12" s="91">
        <v>76.466916067159588</v>
      </c>
      <c r="J12" s="91">
        <v>69.765263866488084</v>
      </c>
      <c r="K12" s="91">
        <v>59.719405312745039</v>
      </c>
      <c r="L12" s="91">
        <v>65.112867201694414</v>
      </c>
      <c r="M12" s="91">
        <v>64.809923101283701</v>
      </c>
      <c r="N12" s="91">
        <v>66.567721552717984</v>
      </c>
      <c r="O12" s="91">
        <v>68.686327097068329</v>
      </c>
      <c r="P12" s="91">
        <v>62.891733431860182</v>
      </c>
      <c r="Q12" s="91">
        <v>63.489500256555445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0.37808000000000003</v>
      </c>
      <c r="F13" s="91">
        <v>0.40094999999999997</v>
      </c>
      <c r="G13" s="91">
        <v>0.45381093871322653</v>
      </c>
      <c r="H13" s="91">
        <v>0.53086999999999995</v>
      </c>
      <c r="I13" s="91">
        <v>0.51014000000000004</v>
      </c>
      <c r="J13" s="91">
        <v>0.54117000000000004</v>
      </c>
      <c r="K13" s="91">
        <v>0.60557000000000005</v>
      </c>
      <c r="L13" s="91">
        <v>0.69268426061992683</v>
      </c>
      <c r="M13" s="91">
        <v>0.71652096571721124</v>
      </c>
      <c r="N13" s="91">
        <v>0.26272408197931091</v>
      </c>
      <c r="O13" s="91">
        <v>0.21496209886979972</v>
      </c>
      <c r="P13" s="91">
        <v>0.2149514194180718</v>
      </c>
      <c r="Q13" s="91">
        <v>0.21495037911009454</v>
      </c>
    </row>
    <row r="14" spans="1:17" x14ac:dyDescent="0.25">
      <c r="A14" s="92" t="s">
        <v>22</v>
      </c>
      <c r="B14" s="157">
        <v>152.21779464883929</v>
      </c>
      <c r="C14" s="157">
        <v>155.11355177646547</v>
      </c>
      <c r="D14" s="157">
        <v>151.29177542331715</v>
      </c>
      <c r="E14" s="157">
        <v>159.33991177807039</v>
      </c>
      <c r="F14" s="157">
        <v>164.83294549456485</v>
      </c>
      <c r="G14" s="157">
        <v>159.95018330453013</v>
      </c>
      <c r="H14" s="157">
        <v>157.23071061962233</v>
      </c>
      <c r="I14" s="157">
        <v>155.46427463299926</v>
      </c>
      <c r="J14" s="157">
        <v>144.20383365866098</v>
      </c>
      <c r="K14" s="157">
        <v>123.13850378886445</v>
      </c>
      <c r="L14" s="157">
        <v>137.5120537642764</v>
      </c>
      <c r="M14" s="157">
        <v>132.97553224963499</v>
      </c>
      <c r="N14" s="157">
        <v>134.18949269843745</v>
      </c>
      <c r="O14" s="157">
        <v>136.34912207923009</v>
      </c>
      <c r="P14" s="157">
        <v>132.89762923923774</v>
      </c>
      <c r="Q14" s="157">
        <v>134.56339028436045</v>
      </c>
    </row>
    <row r="15" spans="1:17" x14ac:dyDescent="0.25">
      <c r="A15" s="156" t="s">
        <v>284</v>
      </c>
      <c r="B15" s="204">
        <v>728.99599587654961</v>
      </c>
      <c r="C15" s="204">
        <v>748.54182571135641</v>
      </c>
      <c r="D15" s="204">
        <v>721.97572432962215</v>
      </c>
      <c r="E15" s="204">
        <v>760.22351749474069</v>
      </c>
      <c r="F15" s="204">
        <v>761.77027331627505</v>
      </c>
      <c r="G15" s="204">
        <v>722.65454739203176</v>
      </c>
      <c r="H15" s="204">
        <v>694.41297233348973</v>
      </c>
      <c r="I15" s="204">
        <v>695.19903699829388</v>
      </c>
      <c r="J15" s="204">
        <v>621.45544345023757</v>
      </c>
      <c r="K15" s="204">
        <v>535.94735902218031</v>
      </c>
      <c r="L15" s="204">
        <v>574.50373242797082</v>
      </c>
      <c r="M15" s="204">
        <v>563.35144982453767</v>
      </c>
      <c r="N15" s="204">
        <v>579.03474647911662</v>
      </c>
      <c r="O15" s="204">
        <v>600.27333201104466</v>
      </c>
      <c r="P15" s="204">
        <v>568.95391303325334</v>
      </c>
      <c r="Q15" s="204">
        <v>577.24427087769811</v>
      </c>
    </row>
    <row r="16" spans="1:17" x14ac:dyDescent="0.25">
      <c r="A16" s="152" t="s">
        <v>290</v>
      </c>
      <c r="B16" s="264">
        <v>509.91348231492037</v>
      </c>
      <c r="C16" s="264">
        <v>523.61777284224945</v>
      </c>
      <c r="D16" s="264">
        <v>504.16568807630159</v>
      </c>
      <c r="E16" s="264">
        <v>530.5933203542462</v>
      </c>
      <c r="F16" s="264">
        <v>524.86710094281989</v>
      </c>
      <c r="G16" s="264">
        <v>496.82967991970719</v>
      </c>
      <c r="H16" s="264">
        <v>476.09095589709062</v>
      </c>
      <c r="I16" s="264">
        <v>477.11848724712701</v>
      </c>
      <c r="J16" s="264">
        <v>422.89567727465021</v>
      </c>
      <c r="K16" s="264">
        <v>363.37081333643675</v>
      </c>
      <c r="L16" s="264">
        <v>386.27619485474725</v>
      </c>
      <c r="M16" s="264">
        <v>382.38665871331068</v>
      </c>
      <c r="N16" s="264">
        <v>393.06826174191241</v>
      </c>
      <c r="O16" s="264">
        <v>408.54535325600068</v>
      </c>
      <c r="P16" s="264">
        <v>391.07673770243764</v>
      </c>
      <c r="Q16" s="264">
        <v>395.05801702232554</v>
      </c>
    </row>
    <row r="17" spans="1:17" x14ac:dyDescent="0.25">
      <c r="A17" s="154" t="s">
        <v>34</v>
      </c>
      <c r="B17" s="83">
        <v>11.334934808928436</v>
      </c>
      <c r="C17" s="83">
        <v>9.0976409639298748</v>
      </c>
      <c r="D17" s="83">
        <v>6.8121816381691911</v>
      </c>
      <c r="E17" s="83">
        <v>9.3626256804210861</v>
      </c>
      <c r="F17" s="83">
        <v>7.3509879835178307</v>
      </c>
      <c r="G17" s="83">
        <v>5.1359285948442652</v>
      </c>
      <c r="H17" s="83">
        <v>5.8137397398991757</v>
      </c>
      <c r="I17" s="83">
        <v>5.8841280698494831</v>
      </c>
      <c r="J17" s="83">
        <v>5.5869460232657122</v>
      </c>
      <c r="K17" s="83">
        <v>4.8155318201692792</v>
      </c>
      <c r="L17" s="83">
        <v>3.0016168478127812</v>
      </c>
      <c r="M17" s="83">
        <v>4.1025132440343572</v>
      </c>
      <c r="N17" s="83">
        <v>4.093394698241914</v>
      </c>
      <c r="O17" s="83">
        <v>3.7266077835080682</v>
      </c>
      <c r="P17" s="83">
        <v>3.5126011858522057</v>
      </c>
      <c r="Q17" s="83">
        <v>2.7539630790476242</v>
      </c>
    </row>
    <row r="18" spans="1:17" x14ac:dyDescent="0.25">
      <c r="A18" s="154" t="s">
        <v>31</v>
      </c>
      <c r="B18" s="83">
        <v>28.614726399329829</v>
      </c>
      <c r="C18" s="83">
        <v>33.842727469542965</v>
      </c>
      <c r="D18" s="83">
        <v>27.929575782555894</v>
      </c>
      <c r="E18" s="83">
        <v>14.782553142533477</v>
      </c>
      <c r="F18" s="83">
        <v>15.409491766274124</v>
      </c>
      <c r="G18" s="83">
        <v>15.061367571023094</v>
      </c>
      <c r="H18" s="83">
        <v>15.916382337908754</v>
      </c>
      <c r="I18" s="83">
        <v>17.008935149832503</v>
      </c>
      <c r="J18" s="83">
        <v>14.713617641016954</v>
      </c>
      <c r="K18" s="83">
        <v>11.779083685617795</v>
      </c>
      <c r="L18" s="83">
        <v>15.192460844102191</v>
      </c>
      <c r="M18" s="83">
        <v>11.041970418924056</v>
      </c>
      <c r="N18" s="83">
        <v>11.330405981235417</v>
      </c>
      <c r="O18" s="83">
        <v>12.027950915028622</v>
      </c>
      <c r="P18" s="83">
        <v>11.724669199817605</v>
      </c>
      <c r="Q18" s="83">
        <v>12.603526908339102</v>
      </c>
    </row>
    <row r="19" spans="1:17" x14ac:dyDescent="0.25">
      <c r="A19" s="154" t="s">
        <v>126</v>
      </c>
      <c r="B19" s="83">
        <v>55.199669295562032</v>
      </c>
      <c r="C19" s="83">
        <v>58.170163820732071</v>
      </c>
      <c r="D19" s="83">
        <v>57.048958474154617</v>
      </c>
      <c r="E19" s="83">
        <v>45.236091310593487</v>
      </c>
      <c r="F19" s="83">
        <v>47.265170327231324</v>
      </c>
      <c r="G19" s="83">
        <v>54.325376917370562</v>
      </c>
      <c r="H19" s="83">
        <v>51.097966876737267</v>
      </c>
      <c r="I19" s="83">
        <v>50.039892903444546</v>
      </c>
      <c r="J19" s="83">
        <v>56.161145493755797</v>
      </c>
      <c r="K19" s="83">
        <v>53.641834196358381</v>
      </c>
      <c r="L19" s="83">
        <v>58.644361651138212</v>
      </c>
      <c r="M19" s="83">
        <v>51.104578270124314</v>
      </c>
      <c r="N19" s="83">
        <v>51.317410593875266</v>
      </c>
      <c r="O19" s="83">
        <v>44.394230016178028</v>
      </c>
      <c r="P19" s="83">
        <v>44.904873381119693</v>
      </c>
      <c r="Q19" s="83">
        <v>51.992122302515199</v>
      </c>
    </row>
    <row r="20" spans="1:17" x14ac:dyDescent="0.25">
      <c r="A20" s="154" t="s">
        <v>30</v>
      </c>
      <c r="B20" s="83">
        <v>1.4174209451132926</v>
      </c>
      <c r="C20" s="83">
        <v>1.0008491395544488</v>
      </c>
      <c r="D20" s="83">
        <v>1.7809404386450491</v>
      </c>
      <c r="E20" s="83">
        <v>0.4142636426124825</v>
      </c>
      <c r="F20" s="83">
        <v>0.65257621920458497</v>
      </c>
      <c r="G20" s="83">
        <v>0.34059234844588793</v>
      </c>
      <c r="H20" s="83">
        <v>0.44998520045422685</v>
      </c>
      <c r="I20" s="83">
        <v>1.3839760244161623</v>
      </c>
      <c r="J20" s="83">
        <v>1.4095707494881931</v>
      </c>
      <c r="K20" s="83">
        <v>1.6356078529522349</v>
      </c>
      <c r="L20" s="83">
        <v>1.8409323829532687</v>
      </c>
      <c r="M20" s="83">
        <v>1.403536640628041</v>
      </c>
      <c r="N20" s="83">
        <v>0.74647015202361144</v>
      </c>
      <c r="O20" s="83">
        <v>0.41289474192763698</v>
      </c>
      <c r="P20" s="83">
        <v>0.55574622193461776</v>
      </c>
      <c r="Q20" s="83">
        <v>0</v>
      </c>
    </row>
    <row r="21" spans="1:17" x14ac:dyDescent="0.25">
      <c r="A21" s="154" t="s">
        <v>27</v>
      </c>
      <c r="B21" s="83">
        <v>413.34673086598673</v>
      </c>
      <c r="C21" s="83">
        <v>421.50639144849004</v>
      </c>
      <c r="D21" s="83">
        <v>410.59403174277691</v>
      </c>
      <c r="E21" s="83">
        <v>460.79778657808561</v>
      </c>
      <c r="F21" s="83">
        <v>454.18887464659196</v>
      </c>
      <c r="G21" s="83">
        <v>421.9664144880233</v>
      </c>
      <c r="H21" s="83">
        <v>402.81288174209129</v>
      </c>
      <c r="I21" s="83">
        <v>402.8015550995845</v>
      </c>
      <c r="J21" s="83">
        <v>345.02439736712353</v>
      </c>
      <c r="K21" s="83">
        <v>291.49875578133896</v>
      </c>
      <c r="L21" s="83">
        <v>307.59682312874071</v>
      </c>
      <c r="M21" s="83">
        <v>314.73406013959982</v>
      </c>
      <c r="N21" s="83">
        <v>325.58058031653627</v>
      </c>
      <c r="O21" s="83">
        <v>347.98366979935832</v>
      </c>
      <c r="P21" s="83">
        <v>330.37884771371364</v>
      </c>
      <c r="Q21" s="83">
        <v>327.70840473242367</v>
      </c>
    </row>
    <row r="22" spans="1:17" x14ac:dyDescent="0.25">
      <c r="A22" s="152" t="s">
        <v>289</v>
      </c>
      <c r="B22" s="264">
        <v>219.0825135616293</v>
      </c>
      <c r="C22" s="264">
        <v>224.92405286910687</v>
      </c>
      <c r="D22" s="264">
        <v>217.81003625332056</v>
      </c>
      <c r="E22" s="264">
        <v>229.63019714049437</v>
      </c>
      <c r="F22" s="264">
        <v>236.90317237345511</v>
      </c>
      <c r="G22" s="264">
        <v>225.8248674723246</v>
      </c>
      <c r="H22" s="264">
        <v>218.32201643639888</v>
      </c>
      <c r="I22" s="264">
        <v>218.08054975116696</v>
      </c>
      <c r="J22" s="264">
        <v>198.55976617558753</v>
      </c>
      <c r="K22" s="264">
        <v>172.57654568574361</v>
      </c>
      <c r="L22" s="264">
        <v>188.22753757322363</v>
      </c>
      <c r="M22" s="264">
        <v>180.96479111122707</v>
      </c>
      <c r="N22" s="264">
        <v>185.96648473720415</v>
      </c>
      <c r="O22" s="264">
        <v>191.72797875504389</v>
      </c>
      <c r="P22" s="264">
        <v>177.87717533081553</v>
      </c>
      <c r="Q22" s="264">
        <v>182.18625385537251</v>
      </c>
    </row>
    <row r="23" spans="1:17" x14ac:dyDescent="0.25">
      <c r="A23" s="156" t="s">
        <v>283</v>
      </c>
      <c r="B23" s="204">
        <v>513.30756515214716</v>
      </c>
      <c r="C23" s="204">
        <v>526.56310514981999</v>
      </c>
      <c r="D23" s="204">
        <v>509.93931784799264</v>
      </c>
      <c r="E23" s="204">
        <v>540.77785490984832</v>
      </c>
      <c r="F23" s="204">
        <v>546.9673969811073</v>
      </c>
      <c r="G23" s="204">
        <v>528.13919889230897</v>
      </c>
      <c r="H23" s="204">
        <v>516.14809320788186</v>
      </c>
      <c r="I23" s="204">
        <v>513.69141301958859</v>
      </c>
      <c r="J23" s="204">
        <v>472.58512614824258</v>
      </c>
      <c r="K23" s="204">
        <v>407.6887990639263</v>
      </c>
      <c r="L23" s="204">
        <v>448.40327948026481</v>
      </c>
      <c r="M23" s="204">
        <v>441.4991147347796</v>
      </c>
      <c r="N23" s="204">
        <v>451.20283382949083</v>
      </c>
      <c r="O23" s="204">
        <v>464.21271033095246</v>
      </c>
      <c r="P23" s="204">
        <v>440.44623581540327</v>
      </c>
      <c r="Q23" s="204">
        <v>445.45303588382905</v>
      </c>
    </row>
    <row r="24" spans="1:17" x14ac:dyDescent="0.25">
      <c r="A24" s="152" t="s">
        <v>288</v>
      </c>
      <c r="B24" s="151">
        <v>362.29780893576594</v>
      </c>
      <c r="C24" s="151">
        <v>372.04808834800531</v>
      </c>
      <c r="D24" s="151">
        <v>359.98485604588274</v>
      </c>
      <c r="E24" s="151">
        <v>383.82833017093225</v>
      </c>
      <c r="F24" s="151">
        <v>383.77110294292066</v>
      </c>
      <c r="G24" s="151">
        <v>368.10928708973353</v>
      </c>
      <c r="H24" s="151">
        <v>358.72242708604983</v>
      </c>
      <c r="I24" s="151">
        <v>357.92213537448583</v>
      </c>
      <c r="J24" s="151">
        <v>327.96052984801514</v>
      </c>
      <c r="K24" s="151">
        <v>282.7510283096027</v>
      </c>
      <c r="L24" s="151">
        <v>308.75167185588595</v>
      </c>
      <c r="M24" s="151">
        <v>306.96596196125455</v>
      </c>
      <c r="N24" s="151">
        <v>315.43211217411584</v>
      </c>
      <c r="O24" s="151">
        <v>324.72300955212438</v>
      </c>
      <c r="P24" s="151">
        <v>308.17956569608612</v>
      </c>
      <c r="Q24" s="151">
        <v>310.89071680617963</v>
      </c>
    </row>
    <row r="25" spans="1:17" x14ac:dyDescent="0.25">
      <c r="A25" s="152" t="s">
        <v>287</v>
      </c>
      <c r="B25" s="151">
        <v>151.00975621638122</v>
      </c>
      <c r="C25" s="151">
        <v>154.51501680181471</v>
      </c>
      <c r="D25" s="151">
        <v>149.95446180211013</v>
      </c>
      <c r="E25" s="151">
        <v>156.94952473891604</v>
      </c>
      <c r="F25" s="151">
        <v>163.19629403818664</v>
      </c>
      <c r="G25" s="151">
        <v>160.02991180257544</v>
      </c>
      <c r="H25" s="151">
        <v>157.42566612183222</v>
      </c>
      <c r="I25" s="151">
        <v>155.76927764510273</v>
      </c>
      <c r="J25" s="151">
        <v>144.62459630022744</v>
      </c>
      <c r="K25" s="151">
        <v>124.93777075432375</v>
      </c>
      <c r="L25" s="151">
        <v>139.65160762437898</v>
      </c>
      <c r="M25" s="151">
        <v>134.53315277352502</v>
      </c>
      <c r="N25" s="151">
        <v>135.77072165537524</v>
      </c>
      <c r="O25" s="151">
        <v>139.48970077882788</v>
      </c>
      <c r="P25" s="151">
        <v>132.26667011931724</v>
      </c>
      <c r="Q25" s="151">
        <v>134.56231907764931</v>
      </c>
    </row>
    <row r="26" spans="1:17" x14ac:dyDescent="0.25">
      <c r="A26" s="156" t="s">
        <v>282</v>
      </c>
      <c r="B26" s="204">
        <v>2707.8360011936502</v>
      </c>
      <c r="C26" s="204">
        <v>2782.846898727702</v>
      </c>
      <c r="D26" s="204">
        <v>2690.7602071520428</v>
      </c>
      <c r="E26" s="204">
        <v>2842.3966006344276</v>
      </c>
      <c r="F26" s="204">
        <v>2852.0433401329383</v>
      </c>
      <c r="G26" s="204">
        <v>2726.6892215439339</v>
      </c>
      <c r="H26" s="204">
        <v>2646.6692732901097</v>
      </c>
      <c r="I26" s="204">
        <v>2643.6671133633995</v>
      </c>
      <c r="J26" s="204">
        <v>2406.2402386379667</v>
      </c>
      <c r="K26" s="204">
        <v>2079.5194412985679</v>
      </c>
      <c r="L26" s="204">
        <v>2260.2431880814179</v>
      </c>
      <c r="M26" s="204">
        <v>2221.6329899368948</v>
      </c>
      <c r="N26" s="204">
        <v>2275.0865414039649</v>
      </c>
      <c r="O26" s="204">
        <v>2345.3487367103407</v>
      </c>
      <c r="P26" s="204">
        <v>2219.2434574263225</v>
      </c>
      <c r="Q26" s="204">
        <v>2253.3396741434699</v>
      </c>
    </row>
    <row r="27" spans="1:17" x14ac:dyDescent="0.25">
      <c r="A27" s="152" t="s">
        <v>286</v>
      </c>
      <c r="B27" s="264">
        <v>1860.998023522938</v>
      </c>
      <c r="C27" s="264">
        <v>1906.6501262683873</v>
      </c>
      <c r="D27" s="264">
        <v>1841.7873968490831</v>
      </c>
      <c r="E27" s="264">
        <v>1944.9750610017591</v>
      </c>
      <c r="F27" s="264">
        <v>1930.910479415822</v>
      </c>
      <c r="G27" s="264">
        <v>1844.0314213667118</v>
      </c>
      <c r="H27" s="264">
        <v>1781.3617602495374</v>
      </c>
      <c r="I27" s="264">
        <v>1778.2136624684217</v>
      </c>
      <c r="J27" s="264">
        <v>1601.1145938293964</v>
      </c>
      <c r="K27" s="264">
        <v>1380.7585864004805</v>
      </c>
      <c r="L27" s="264">
        <v>1488.4936960332079</v>
      </c>
      <c r="M27" s="264">
        <v>1474.2124194507653</v>
      </c>
      <c r="N27" s="264">
        <v>1489.6687564864474</v>
      </c>
      <c r="O27" s="264">
        <v>1530.3396154409938</v>
      </c>
      <c r="P27" s="264">
        <v>1400.0132384907313</v>
      </c>
      <c r="Q27" s="264">
        <v>1410.7123897225724</v>
      </c>
    </row>
    <row r="28" spans="1:17" x14ac:dyDescent="0.25">
      <c r="A28" s="154" t="s">
        <v>34</v>
      </c>
      <c r="B28" s="83">
        <v>80.451664670035541</v>
      </c>
      <c r="C28" s="83">
        <v>58.293509312099488</v>
      </c>
      <c r="D28" s="83">
        <v>45.751471292540828</v>
      </c>
      <c r="E28" s="83">
        <v>42.698804931496468</v>
      </c>
      <c r="F28" s="83">
        <v>30.289782396631828</v>
      </c>
      <c r="G28" s="83">
        <v>21.162619214080848</v>
      </c>
      <c r="H28" s="83">
        <v>23.764889316292461</v>
      </c>
      <c r="I28" s="83">
        <v>24.155949336214725</v>
      </c>
      <c r="J28" s="83">
        <v>22.030616922693731</v>
      </c>
      <c r="K28" s="83">
        <v>17.275913218709949</v>
      </c>
      <c r="L28" s="83">
        <v>12.613843003581042</v>
      </c>
      <c r="M28" s="83">
        <v>16.265539429955709</v>
      </c>
      <c r="N28" s="83">
        <v>16.312745656595578</v>
      </c>
      <c r="O28" s="83">
        <v>14.511330116478653</v>
      </c>
      <c r="P28" s="83">
        <v>14.529836386321492</v>
      </c>
      <c r="Q28" s="83">
        <v>9.7696279771453352</v>
      </c>
    </row>
    <row r="29" spans="1:17" x14ac:dyDescent="0.25">
      <c r="A29" s="154" t="s">
        <v>31</v>
      </c>
      <c r="B29" s="83">
        <v>126.85875631505067</v>
      </c>
      <c r="C29" s="83">
        <v>146.04061584318725</v>
      </c>
      <c r="D29" s="83">
        <v>122.12398421699039</v>
      </c>
      <c r="E29" s="83">
        <v>59.129504886697113</v>
      </c>
      <c r="F29" s="83">
        <v>61.796618530380869</v>
      </c>
      <c r="G29" s="83">
        <v>60.116950598455944</v>
      </c>
      <c r="H29" s="83">
        <v>64.798531422315008</v>
      </c>
      <c r="I29" s="83">
        <v>64.05609485016744</v>
      </c>
      <c r="J29" s="83">
        <v>56.249397634475969</v>
      </c>
      <c r="K29" s="83">
        <v>42.125646314382202</v>
      </c>
      <c r="L29" s="83">
        <v>55.125858731797578</v>
      </c>
      <c r="M29" s="83">
        <v>45.007140248511305</v>
      </c>
      <c r="N29" s="83">
        <v>44.749843334598374</v>
      </c>
      <c r="O29" s="83">
        <v>47.350698140280628</v>
      </c>
      <c r="P29" s="83">
        <v>39.946177360112792</v>
      </c>
      <c r="Q29" s="83">
        <v>41.30373745441355</v>
      </c>
    </row>
    <row r="30" spans="1:17" x14ac:dyDescent="0.25">
      <c r="A30" s="154" t="s">
        <v>126</v>
      </c>
      <c r="B30" s="83">
        <v>185.97491643240963</v>
      </c>
      <c r="C30" s="83">
        <v>195.90529559839806</v>
      </c>
      <c r="D30" s="83">
        <v>191.09003023791888</v>
      </c>
      <c r="E30" s="83">
        <v>153.74298501578428</v>
      </c>
      <c r="F30" s="83">
        <v>158.77171846591122</v>
      </c>
      <c r="G30" s="83">
        <v>182.5913996177058</v>
      </c>
      <c r="H30" s="83">
        <v>182.1517602927384</v>
      </c>
      <c r="I30" s="83">
        <v>167.9123273979547</v>
      </c>
      <c r="J30" s="83">
        <v>176.78329832571899</v>
      </c>
      <c r="K30" s="83">
        <v>169.1292714031415</v>
      </c>
      <c r="L30" s="83">
        <v>191.19908335399208</v>
      </c>
      <c r="M30" s="83">
        <v>162.08851827026135</v>
      </c>
      <c r="N30" s="83">
        <v>160.67924414603073</v>
      </c>
      <c r="O30" s="83">
        <v>135.36481117741545</v>
      </c>
      <c r="P30" s="83">
        <v>127.24200010980358</v>
      </c>
      <c r="Q30" s="83">
        <v>140.19488748830381</v>
      </c>
    </row>
    <row r="31" spans="1:17" x14ac:dyDescent="0.25">
      <c r="A31" s="154" t="s">
        <v>30</v>
      </c>
      <c r="B31" s="83">
        <v>4.3491783781657691</v>
      </c>
      <c r="C31" s="83">
        <v>4.2650843971647987</v>
      </c>
      <c r="D31" s="83">
        <v>4.4780313094565116</v>
      </c>
      <c r="E31" s="83">
        <v>1.7276359408398978</v>
      </c>
      <c r="F31" s="83">
        <v>1.9169104664173413</v>
      </c>
      <c r="G31" s="83">
        <v>1.4034124587762939</v>
      </c>
      <c r="H31" s="83">
        <v>1.7456756733725662</v>
      </c>
      <c r="I31" s="83">
        <v>3.2054665972645537</v>
      </c>
      <c r="J31" s="83">
        <v>2.7991858126045996</v>
      </c>
      <c r="K31" s="83">
        <v>4.6735556592759204</v>
      </c>
      <c r="L31" s="83">
        <v>1.6930394047603112</v>
      </c>
      <c r="M31" s="83">
        <v>2.3718265518058663</v>
      </c>
      <c r="N31" s="83">
        <v>1.20545781052471</v>
      </c>
      <c r="O31" s="83">
        <v>0.67773958698107095</v>
      </c>
      <c r="P31" s="83">
        <v>1.8408331102959434</v>
      </c>
      <c r="Q31" s="83">
        <v>0</v>
      </c>
    </row>
    <row r="32" spans="1:17" x14ac:dyDescent="0.25">
      <c r="A32" s="154" t="s">
        <v>27</v>
      </c>
      <c r="B32" s="83">
        <v>1463.3635077272761</v>
      </c>
      <c r="C32" s="83">
        <v>1502.145621117538</v>
      </c>
      <c r="D32" s="83">
        <v>1478.3438797921763</v>
      </c>
      <c r="E32" s="83">
        <v>1687.676130226942</v>
      </c>
      <c r="F32" s="83">
        <v>1678.135449556481</v>
      </c>
      <c r="G32" s="83">
        <v>1578.7570394776931</v>
      </c>
      <c r="H32" s="83">
        <v>1508.9009035448189</v>
      </c>
      <c r="I32" s="83">
        <v>1518.8838242868205</v>
      </c>
      <c r="J32" s="83">
        <v>1343.2520951339034</v>
      </c>
      <c r="K32" s="83">
        <v>1147.5541998049709</v>
      </c>
      <c r="L32" s="83">
        <v>1227.8618715390769</v>
      </c>
      <c r="M32" s="83">
        <v>1248.4793949502309</v>
      </c>
      <c r="N32" s="83">
        <v>1266.7214655386979</v>
      </c>
      <c r="O32" s="83">
        <v>1332.4350364198385</v>
      </c>
      <c r="P32" s="83">
        <v>1216.4543915241975</v>
      </c>
      <c r="Q32" s="83">
        <v>1219.4441368027092</v>
      </c>
    </row>
    <row r="33" spans="1:17" x14ac:dyDescent="0.25">
      <c r="A33" s="152" t="s">
        <v>285</v>
      </c>
      <c r="B33" s="264">
        <v>846.83797767071223</v>
      </c>
      <c r="C33" s="264">
        <v>876.19677245931416</v>
      </c>
      <c r="D33" s="264">
        <v>848.97281030295937</v>
      </c>
      <c r="E33" s="264">
        <v>897.4215396326673</v>
      </c>
      <c r="F33" s="264">
        <v>921.13286071711605</v>
      </c>
      <c r="G33" s="264">
        <v>882.65780017722216</v>
      </c>
      <c r="H33" s="264">
        <v>865.30751304057219</v>
      </c>
      <c r="I33" s="264">
        <v>865.45345089497732</v>
      </c>
      <c r="J33" s="264">
        <v>805.12564480856997</v>
      </c>
      <c r="K33" s="264">
        <v>698.76085489808725</v>
      </c>
      <c r="L33" s="264">
        <v>771.74949204821007</v>
      </c>
      <c r="M33" s="264">
        <v>747.42057048612946</v>
      </c>
      <c r="N33" s="264">
        <v>785.41778491751745</v>
      </c>
      <c r="O33" s="264">
        <v>815.00912126934634</v>
      </c>
      <c r="P33" s="264">
        <v>819.23021893559087</v>
      </c>
      <c r="Q33" s="264">
        <v>842.62728442089792</v>
      </c>
    </row>
    <row r="34" spans="1:17" x14ac:dyDescent="0.25">
      <c r="A34" s="156" t="s">
        <v>281</v>
      </c>
      <c r="B34" s="204">
        <v>2043.8190307253246</v>
      </c>
      <c r="C34" s="204">
        <v>2270.5471845852389</v>
      </c>
      <c r="D34" s="204">
        <v>2097.1858746198081</v>
      </c>
      <c r="E34" s="204">
        <v>2517.0409582292045</v>
      </c>
      <c r="F34" s="204">
        <v>2478.8554074042158</v>
      </c>
      <c r="G34" s="204">
        <v>2129.8840113214105</v>
      </c>
      <c r="H34" s="204">
        <v>2005.3200892222592</v>
      </c>
      <c r="I34" s="204">
        <v>1866.9836463863148</v>
      </c>
      <c r="J34" s="204">
        <v>1368.3778917902764</v>
      </c>
      <c r="K34" s="204">
        <v>1229.406018480176</v>
      </c>
      <c r="L34" s="204">
        <v>1502.5653106691352</v>
      </c>
      <c r="M34" s="204">
        <v>1269.1320786269218</v>
      </c>
      <c r="N34" s="204">
        <v>1393.2915587263517</v>
      </c>
      <c r="O34" s="204">
        <v>1565.5573433356251</v>
      </c>
      <c r="P34" s="204">
        <v>1186.169600316432</v>
      </c>
      <c r="Q34" s="204">
        <v>1239.0758033348934</v>
      </c>
    </row>
    <row r="35" spans="1:17" x14ac:dyDescent="0.25">
      <c r="A35" s="88" t="s">
        <v>34</v>
      </c>
      <c r="B35" s="87">
        <v>236.59822611907026</v>
      </c>
      <c r="C35" s="87">
        <v>218.22485972397064</v>
      </c>
      <c r="D35" s="87">
        <v>199.40949706928996</v>
      </c>
      <c r="E35" s="87">
        <v>187.67191938808247</v>
      </c>
      <c r="F35" s="87">
        <v>131.48678961985036</v>
      </c>
      <c r="G35" s="87">
        <v>110.74889315730839</v>
      </c>
      <c r="H35" s="87">
        <v>108.04732094380836</v>
      </c>
      <c r="I35" s="87">
        <v>100.06872259393579</v>
      </c>
      <c r="J35" s="87">
        <v>84.78911705404056</v>
      </c>
      <c r="K35" s="87">
        <v>61.906464961120768</v>
      </c>
      <c r="L35" s="87">
        <v>82.190426542545808</v>
      </c>
      <c r="M35" s="87">
        <v>73.281143310653448</v>
      </c>
      <c r="N35" s="87">
        <v>66.317075276705935</v>
      </c>
      <c r="O35" s="87">
        <v>64.879217071775258</v>
      </c>
      <c r="P35" s="87">
        <v>62.82950656313065</v>
      </c>
      <c r="Q35" s="87">
        <v>54.952760271480642</v>
      </c>
    </row>
    <row r="36" spans="1:17" x14ac:dyDescent="0.25">
      <c r="A36" s="88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31</v>
      </c>
      <c r="B37" s="87">
        <v>0.67124104171057652</v>
      </c>
      <c r="C37" s="87">
        <v>0.49549668726977814</v>
      </c>
      <c r="D37" s="87">
        <v>0.66190000045372865</v>
      </c>
      <c r="E37" s="87">
        <v>0.88721197076942104</v>
      </c>
      <c r="F37" s="87">
        <v>1.017919703345008</v>
      </c>
      <c r="G37" s="87">
        <v>2.1379492679597529</v>
      </c>
      <c r="H37" s="87">
        <v>4.2689962397762553</v>
      </c>
      <c r="I37" s="87">
        <v>5.6843418860808015E-14</v>
      </c>
      <c r="J37" s="87">
        <v>4.9840447245070703</v>
      </c>
      <c r="K37" s="87">
        <v>4.4408920985006262E-16</v>
      </c>
      <c r="L37" s="87">
        <v>8.8817841970012523E-15</v>
      </c>
      <c r="M37" s="87">
        <v>0</v>
      </c>
      <c r="N37" s="87">
        <v>1.4210854715202004E-14</v>
      </c>
      <c r="O37" s="87">
        <v>2.6645352591003757E-15</v>
      </c>
      <c r="P37" s="87">
        <v>4.4408920985006262E-16</v>
      </c>
      <c r="Q37" s="87">
        <v>1.1052286191505258</v>
      </c>
    </row>
    <row r="38" spans="1:17" x14ac:dyDescent="0.25">
      <c r="A38" s="88" t="s">
        <v>126</v>
      </c>
      <c r="B38" s="87">
        <v>154.30814720487655</v>
      </c>
      <c r="C38" s="87">
        <v>185.33017484210694</v>
      </c>
      <c r="D38" s="87">
        <v>165.59112369574459</v>
      </c>
      <c r="E38" s="87">
        <v>140.21073509167209</v>
      </c>
      <c r="F38" s="87">
        <v>143.56247364851106</v>
      </c>
      <c r="G38" s="87">
        <v>133.58700481030507</v>
      </c>
      <c r="H38" s="87">
        <v>101.02048830929773</v>
      </c>
      <c r="I38" s="87">
        <v>101.55997724211042</v>
      </c>
      <c r="J38" s="87">
        <v>54.457862789352255</v>
      </c>
      <c r="K38" s="87">
        <v>41.763246239940848</v>
      </c>
      <c r="L38" s="87">
        <v>52.032996258972709</v>
      </c>
      <c r="M38" s="87">
        <v>46.156892307571567</v>
      </c>
      <c r="N38" s="87">
        <v>47.634394513131809</v>
      </c>
      <c r="O38" s="87">
        <v>52.681326881707761</v>
      </c>
      <c r="P38" s="87">
        <v>49.273363652638544</v>
      </c>
      <c r="Q38" s="87">
        <v>73.076816391549997</v>
      </c>
    </row>
    <row r="39" spans="1:17" x14ac:dyDescent="0.25">
      <c r="A39" s="88" t="s">
        <v>30</v>
      </c>
      <c r="B39" s="87">
        <v>193.90380583260435</v>
      </c>
      <c r="C39" s="87">
        <v>213.76840646328071</v>
      </c>
      <c r="D39" s="87">
        <v>188.90990825189843</v>
      </c>
      <c r="E39" s="87">
        <v>191.01953041654761</v>
      </c>
      <c r="F39" s="87">
        <v>146.57649331437807</v>
      </c>
      <c r="G39" s="87">
        <v>119.58560107494262</v>
      </c>
      <c r="H39" s="87">
        <v>155.46995912617319</v>
      </c>
      <c r="I39" s="87">
        <v>114.93508737831928</v>
      </c>
      <c r="J39" s="87">
        <v>93.356293437907212</v>
      </c>
      <c r="K39" s="87">
        <v>74.861146487771833</v>
      </c>
      <c r="L39" s="87">
        <v>58.565546134192594</v>
      </c>
      <c r="M39" s="87">
        <v>55.457719145858619</v>
      </c>
      <c r="N39" s="87">
        <v>29.578898117375367</v>
      </c>
      <c r="O39" s="87">
        <v>13.240674254856458</v>
      </c>
      <c r="P39" s="87">
        <v>10.02886172913907</v>
      </c>
      <c r="Q39" s="87">
        <v>9.5607483530754553</v>
      </c>
    </row>
    <row r="40" spans="1:17" x14ac:dyDescent="0.25">
      <c r="A40" s="88" t="s">
        <v>29</v>
      </c>
      <c r="B40" s="87">
        <v>38.666518645419728</v>
      </c>
      <c r="C40" s="87">
        <v>35.098160000001236</v>
      </c>
      <c r="D40" s="87">
        <v>35.998139999999879</v>
      </c>
      <c r="E40" s="87">
        <v>39.188279999999622</v>
      </c>
      <c r="F40" s="87">
        <v>39.877229999999223</v>
      </c>
      <c r="G40" s="87">
        <v>39.858582631190899</v>
      </c>
      <c r="H40" s="87">
        <v>45.189919999999304</v>
      </c>
      <c r="I40" s="87">
        <v>7.6122199999999971</v>
      </c>
      <c r="J40" s="87">
        <v>1.0003400000000511</v>
      </c>
      <c r="K40" s="87">
        <v>4.178480000000051</v>
      </c>
      <c r="L40" s="87">
        <v>4.2274791951132116</v>
      </c>
      <c r="M40" s="87">
        <v>5.1119188759219147</v>
      </c>
      <c r="N40" s="87">
        <v>4.0845390615774333</v>
      </c>
      <c r="O40" s="87">
        <v>30.310736486419042</v>
      </c>
      <c r="P40" s="87">
        <v>30.284272803832692</v>
      </c>
      <c r="Q40" s="87">
        <v>28.061717636218901</v>
      </c>
    </row>
    <row r="41" spans="1:17" x14ac:dyDescent="0.25">
      <c r="A41" s="88" t="s">
        <v>27</v>
      </c>
      <c r="B41" s="87">
        <v>1103.0278314952166</v>
      </c>
      <c r="C41" s="87">
        <v>1279.6826768686099</v>
      </c>
      <c r="D41" s="87">
        <v>1178.4246356024214</v>
      </c>
      <c r="E41" s="87">
        <v>1220.0319313621335</v>
      </c>
      <c r="F41" s="87">
        <v>1160.8346411181326</v>
      </c>
      <c r="G41" s="87">
        <v>906.74159214550809</v>
      </c>
      <c r="H41" s="87">
        <v>859.80149460320411</v>
      </c>
      <c r="I41" s="87">
        <v>859.22243917194953</v>
      </c>
      <c r="J41" s="87">
        <v>459.90010378446937</v>
      </c>
      <c r="K41" s="87">
        <v>420.51769079134243</v>
      </c>
      <c r="L41" s="87">
        <v>530.97016466358593</v>
      </c>
      <c r="M41" s="87">
        <v>427.13240493341226</v>
      </c>
      <c r="N41" s="87">
        <v>459.12687916268317</v>
      </c>
      <c r="O41" s="87">
        <v>646.87417184539242</v>
      </c>
      <c r="P41" s="87">
        <v>367.6839142384124</v>
      </c>
      <c r="Q41" s="87">
        <v>445.98764662097682</v>
      </c>
    </row>
    <row r="42" spans="1:17" x14ac:dyDescent="0.25">
      <c r="A42" s="88" t="s">
        <v>26</v>
      </c>
      <c r="B42" s="87">
        <v>12.587220884984767</v>
      </c>
      <c r="C42" s="87">
        <v>11.303249999999998</v>
      </c>
      <c r="D42" s="87">
        <v>10.60182</v>
      </c>
      <c r="E42" s="87">
        <v>0</v>
      </c>
      <c r="F42" s="87">
        <v>0.10045999999999999</v>
      </c>
      <c r="G42" s="87">
        <v>0</v>
      </c>
      <c r="H42" s="87">
        <v>10.40217</v>
      </c>
      <c r="I42" s="87">
        <v>9.1881199999999996</v>
      </c>
      <c r="J42" s="87">
        <v>9.1007099999999994</v>
      </c>
      <c r="K42" s="87">
        <v>7.8989399999999996</v>
      </c>
      <c r="L42" s="87">
        <v>8.3596080907931416</v>
      </c>
      <c r="M42" s="87">
        <v>37.234879870132417</v>
      </c>
      <c r="N42" s="87">
        <v>36.758990965900601</v>
      </c>
      <c r="O42" s="87">
        <v>31.384861785091267</v>
      </c>
      <c r="P42" s="87">
        <v>35.874262221644535</v>
      </c>
      <c r="Q42" s="87">
        <v>39.74364227983547</v>
      </c>
    </row>
    <row r="43" spans="1:17" x14ac:dyDescent="0.25">
      <c r="A43" s="88" t="s">
        <v>87</v>
      </c>
      <c r="B43" s="87">
        <v>0.81183462222448222</v>
      </c>
      <c r="C43" s="87">
        <v>0.99841999999999997</v>
      </c>
      <c r="D43" s="87">
        <v>1.3002</v>
      </c>
      <c r="E43" s="87">
        <v>3.9008000000000003</v>
      </c>
      <c r="F43" s="87">
        <v>5.6003499999999997</v>
      </c>
      <c r="G43" s="87">
        <v>6.855011024957042</v>
      </c>
      <c r="H43" s="87">
        <v>9.2848099999999985</v>
      </c>
      <c r="I43" s="87">
        <v>7.00467</v>
      </c>
      <c r="J43" s="87">
        <v>7.4787199999999991</v>
      </c>
      <c r="K43" s="87">
        <v>6.2965600000000004</v>
      </c>
      <c r="L43" s="87">
        <v>13.376699137098742</v>
      </c>
      <c r="M43" s="87">
        <v>10.485313678243875</v>
      </c>
      <c r="N43" s="87">
        <v>14.569585220573302</v>
      </c>
      <c r="O43" s="87">
        <v>12.515185232802661</v>
      </c>
      <c r="P43" s="87">
        <v>14.617417493333745</v>
      </c>
      <c r="Q43" s="87">
        <v>16.242340138379557</v>
      </c>
    </row>
    <row r="44" spans="1:17" x14ac:dyDescent="0.25">
      <c r="A44" s="88" t="s">
        <v>23</v>
      </c>
      <c r="B44" s="87">
        <v>303.24420487921759</v>
      </c>
      <c r="C44" s="87">
        <v>325.64573999999993</v>
      </c>
      <c r="D44" s="87">
        <v>316.28865000000002</v>
      </c>
      <c r="E44" s="87">
        <v>734.13054999999997</v>
      </c>
      <c r="F44" s="87">
        <v>849.79904999999997</v>
      </c>
      <c r="G44" s="87">
        <v>810.36937720923822</v>
      </c>
      <c r="H44" s="87">
        <v>711.83492999999999</v>
      </c>
      <c r="I44" s="87">
        <v>667.39240999999981</v>
      </c>
      <c r="J44" s="87">
        <v>653.3107</v>
      </c>
      <c r="K44" s="87">
        <v>611.98348999999985</v>
      </c>
      <c r="L44" s="87">
        <v>752.84239064683277</v>
      </c>
      <c r="M44" s="87">
        <v>614.27180650512742</v>
      </c>
      <c r="N44" s="87">
        <v>735.22119640840401</v>
      </c>
      <c r="O44" s="87">
        <v>713.67116977757996</v>
      </c>
      <c r="P44" s="87">
        <v>615.57800161430032</v>
      </c>
      <c r="Q44" s="87">
        <v>570.34490302422557</v>
      </c>
    </row>
    <row r="45" spans="1:17" x14ac:dyDescent="0.25">
      <c r="A45" s="156" t="s">
        <v>280</v>
      </c>
      <c r="B45" s="204">
        <v>741.65689209094</v>
      </c>
      <c r="C45" s="204">
        <v>764.94350917058796</v>
      </c>
      <c r="D45" s="204">
        <v>762.53649243418579</v>
      </c>
      <c r="E45" s="204">
        <v>800.69553631185852</v>
      </c>
      <c r="F45" s="204">
        <v>842.1100431345053</v>
      </c>
      <c r="G45" s="204">
        <v>808.26274343875173</v>
      </c>
      <c r="H45" s="204">
        <v>788.35448118175043</v>
      </c>
      <c r="I45" s="204">
        <v>790.32953606691365</v>
      </c>
      <c r="J45" s="204">
        <v>733.71688439390368</v>
      </c>
      <c r="K45" s="204">
        <v>634.92692959400688</v>
      </c>
      <c r="L45" s="204">
        <v>695.99198162238747</v>
      </c>
      <c r="M45" s="204">
        <v>685.21274655143941</v>
      </c>
      <c r="N45" s="204">
        <v>703.28568995342118</v>
      </c>
      <c r="O45" s="204">
        <v>721.1682220834814</v>
      </c>
      <c r="P45" s="204">
        <v>679.92757872749814</v>
      </c>
      <c r="Q45" s="204">
        <v>685.8979197667586</v>
      </c>
    </row>
    <row r="46" spans="1:17" x14ac:dyDescent="0.25">
      <c r="A46" s="72" t="s">
        <v>279</v>
      </c>
      <c r="B46" s="306">
        <v>938.58226597859527</v>
      </c>
      <c r="C46" s="306">
        <v>802.34173820067781</v>
      </c>
      <c r="D46" s="306">
        <v>851.55931525712504</v>
      </c>
      <c r="E46" s="306">
        <v>602.95276354530461</v>
      </c>
      <c r="F46" s="306">
        <v>634.16317061425571</v>
      </c>
      <c r="G46" s="306">
        <v>864.03640283102459</v>
      </c>
      <c r="H46" s="306">
        <v>963.28915079384069</v>
      </c>
      <c r="I46" s="306">
        <v>1085.877510839241</v>
      </c>
      <c r="J46" s="306">
        <v>1313.0407140859134</v>
      </c>
      <c r="K46" s="306">
        <v>1090.9976479710917</v>
      </c>
      <c r="L46" s="306">
        <v>1032.1381663826289</v>
      </c>
      <c r="M46" s="306">
        <v>1237.0652320542499</v>
      </c>
      <c r="N46" s="306">
        <v>1170.0838303145513</v>
      </c>
      <c r="O46" s="306">
        <v>1101.1877175266786</v>
      </c>
      <c r="P46" s="306">
        <v>1357.9532641710819</v>
      </c>
      <c r="Q46" s="306">
        <v>1344.933218749477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1.0000000000000002</v>
      </c>
      <c r="C50" s="77">
        <f t="shared" si="0"/>
        <v>1.0000000000000002</v>
      </c>
      <c r="D50" s="77">
        <f t="shared" si="0"/>
        <v>0.99999999999999989</v>
      </c>
      <c r="E50" s="77">
        <f t="shared" si="0"/>
        <v>0.99999999999999967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1.0000000000000004</v>
      </c>
      <c r="J50" s="77">
        <f t="shared" si="0"/>
        <v>1</v>
      </c>
      <c r="K50" s="77">
        <f t="shared" si="0"/>
        <v>1.0000000000000002</v>
      </c>
      <c r="L50" s="77">
        <f t="shared" si="0"/>
        <v>1</v>
      </c>
      <c r="M50" s="77">
        <f t="shared" si="0"/>
        <v>1</v>
      </c>
      <c r="N50" s="77">
        <f t="shared" si="0"/>
        <v>0.99999999999999989</v>
      </c>
      <c r="O50" s="77">
        <f t="shared" si="0"/>
        <v>0.99999999999999978</v>
      </c>
      <c r="P50" s="77">
        <f t="shared" si="0"/>
        <v>1.0000000000000002</v>
      </c>
      <c r="Q50" s="77">
        <f t="shared" si="0"/>
        <v>1</v>
      </c>
    </row>
    <row r="51" spans="1:17" x14ac:dyDescent="0.25">
      <c r="A51" s="132" t="s">
        <v>84</v>
      </c>
      <c r="B51" s="203">
        <f t="shared" ref="B51:Q51" si="1">IF(B$6=0,0,B$6/B$5)</f>
        <v>3.2426212051975233E-2</v>
      </c>
      <c r="C51" s="203">
        <f t="shared" si="1"/>
        <v>3.2308822537849731E-2</v>
      </c>
      <c r="D51" s="203">
        <f t="shared" si="1"/>
        <v>3.2457376438943128E-2</v>
      </c>
      <c r="E51" s="203">
        <f t="shared" si="1"/>
        <v>3.2263770338327072E-2</v>
      </c>
      <c r="F51" s="203">
        <f t="shared" si="1"/>
        <v>3.2769546180041881E-2</v>
      </c>
      <c r="G51" s="203">
        <f t="shared" si="1"/>
        <v>3.3305331085615252E-2</v>
      </c>
      <c r="H51" s="203">
        <f t="shared" si="1"/>
        <v>3.3271813797311242E-2</v>
      </c>
      <c r="I51" s="203">
        <f t="shared" si="1"/>
        <v>3.2859078617092558E-2</v>
      </c>
      <c r="J51" s="203">
        <f t="shared" si="1"/>
        <v>3.3051943492053135E-2</v>
      </c>
      <c r="K51" s="203">
        <f t="shared" si="1"/>
        <v>3.3134637205527291E-2</v>
      </c>
      <c r="L51" s="203">
        <f t="shared" si="1"/>
        <v>3.3899528479446973E-2</v>
      </c>
      <c r="M51" s="203">
        <f t="shared" si="1"/>
        <v>3.3368705171797908E-2</v>
      </c>
      <c r="N51" s="203">
        <f t="shared" si="1"/>
        <v>3.3238635044120356E-2</v>
      </c>
      <c r="O51" s="203">
        <f t="shared" si="1"/>
        <v>3.3087434477702606E-2</v>
      </c>
      <c r="P51" s="203">
        <f t="shared" si="1"/>
        <v>3.281157068862374E-2</v>
      </c>
      <c r="Q51" s="203">
        <f t="shared" si="1"/>
        <v>3.289395869080497E-2</v>
      </c>
    </row>
    <row r="52" spans="1:17" x14ac:dyDescent="0.25">
      <c r="A52" s="76" t="s">
        <v>83</v>
      </c>
      <c r="B52" s="202">
        <f t="shared" ref="B52:Q52" si="2">IF(B$7=0,0,B$7/B$5)</f>
        <v>3.9117703223461579E-2</v>
      </c>
      <c r="C52" s="202">
        <f t="shared" si="2"/>
        <v>3.899169499909283E-2</v>
      </c>
      <c r="D52" s="202">
        <f t="shared" si="2"/>
        <v>3.9230560843373799E-2</v>
      </c>
      <c r="E52" s="202">
        <f t="shared" si="2"/>
        <v>3.9043957106408782E-2</v>
      </c>
      <c r="F52" s="202">
        <f t="shared" si="2"/>
        <v>3.9523413992766133E-2</v>
      </c>
      <c r="G52" s="202">
        <f t="shared" si="2"/>
        <v>3.9965695067505157E-2</v>
      </c>
      <c r="H52" s="202">
        <f t="shared" si="2"/>
        <v>3.9690081607480651E-2</v>
      </c>
      <c r="I52" s="202">
        <f t="shared" si="2"/>
        <v>3.9311439655194451E-2</v>
      </c>
      <c r="J52" s="202">
        <f t="shared" si="2"/>
        <v>3.9264723274048598E-2</v>
      </c>
      <c r="K52" s="202">
        <f t="shared" si="2"/>
        <v>3.9329153871680629E-2</v>
      </c>
      <c r="L52" s="202">
        <f t="shared" si="2"/>
        <v>3.9994272410705863E-2</v>
      </c>
      <c r="M52" s="202">
        <f t="shared" si="2"/>
        <v>3.9480198546218634E-2</v>
      </c>
      <c r="N52" s="202">
        <f t="shared" si="2"/>
        <v>3.9454498099389154E-2</v>
      </c>
      <c r="O52" s="202">
        <f t="shared" si="2"/>
        <v>3.9357632405175064E-2</v>
      </c>
      <c r="P52" s="202">
        <f t="shared" si="2"/>
        <v>3.9040108494149919E-2</v>
      </c>
      <c r="Q52" s="202">
        <f t="shared" si="2"/>
        <v>3.9051768751668464E-2</v>
      </c>
    </row>
    <row r="53" spans="1:17" x14ac:dyDescent="0.25">
      <c r="A53" s="76" t="s">
        <v>82</v>
      </c>
      <c r="B53" s="202">
        <f t="shared" ref="B53:Q53" si="3">IF(B$8=0,0,B$8/B$5)</f>
        <v>5.4884762845075971E-2</v>
      </c>
      <c r="C53" s="202">
        <f t="shared" si="3"/>
        <v>5.4703251170498193E-2</v>
      </c>
      <c r="D53" s="202">
        <f t="shared" si="3"/>
        <v>5.5008190943606462E-2</v>
      </c>
      <c r="E53" s="202">
        <f t="shared" si="3"/>
        <v>5.4894034081566283E-2</v>
      </c>
      <c r="F53" s="202">
        <f t="shared" si="3"/>
        <v>5.5385136553785144E-2</v>
      </c>
      <c r="G53" s="202">
        <f t="shared" si="3"/>
        <v>5.5865511432318771E-2</v>
      </c>
      <c r="H53" s="202">
        <f t="shared" si="3"/>
        <v>5.548148755377439E-2</v>
      </c>
      <c r="I53" s="202">
        <f t="shared" si="3"/>
        <v>5.5143281883434266E-2</v>
      </c>
      <c r="J53" s="202">
        <f t="shared" si="3"/>
        <v>5.5183479619796492E-2</v>
      </c>
      <c r="K53" s="202">
        <f t="shared" si="3"/>
        <v>5.5186259209017825E-2</v>
      </c>
      <c r="L53" s="202">
        <f t="shared" si="3"/>
        <v>5.5908719149517311E-2</v>
      </c>
      <c r="M53" s="202">
        <f t="shared" si="3"/>
        <v>5.5410476247999302E-2</v>
      </c>
      <c r="N53" s="202">
        <f t="shared" si="3"/>
        <v>5.5376779391078601E-2</v>
      </c>
      <c r="O53" s="202">
        <f t="shared" si="3"/>
        <v>5.5244733542527083E-2</v>
      </c>
      <c r="P53" s="202">
        <f t="shared" si="3"/>
        <v>5.4920137023463447E-2</v>
      </c>
      <c r="Q53" s="202">
        <f t="shared" si="3"/>
        <v>5.4867204535305567E-2</v>
      </c>
    </row>
    <row r="54" spans="1:17" x14ac:dyDescent="0.25">
      <c r="A54" s="76" t="s">
        <v>81</v>
      </c>
      <c r="B54" s="202">
        <f t="shared" ref="B54:Q54" si="4">IF(B$9=0,0,B$9/B$5)</f>
        <v>3.3601413201892971E-2</v>
      </c>
      <c r="C54" s="202">
        <f t="shared" si="4"/>
        <v>3.3542094399955112E-2</v>
      </c>
      <c r="D54" s="202">
        <f t="shared" si="4"/>
        <v>3.3723668721296278E-2</v>
      </c>
      <c r="E54" s="202">
        <f t="shared" si="4"/>
        <v>3.3522654986171289E-2</v>
      </c>
      <c r="F54" s="202">
        <f t="shared" si="4"/>
        <v>3.3944003642708359E-2</v>
      </c>
      <c r="G54" s="202">
        <f t="shared" si="4"/>
        <v>3.4357966144289181E-2</v>
      </c>
      <c r="H54" s="202">
        <f t="shared" si="4"/>
        <v>3.4102328679595034E-2</v>
      </c>
      <c r="I54" s="202">
        <f t="shared" si="4"/>
        <v>3.3730606164799171E-2</v>
      </c>
      <c r="J54" s="202">
        <f t="shared" si="4"/>
        <v>3.363289175676526E-2</v>
      </c>
      <c r="K54" s="202">
        <f t="shared" si="4"/>
        <v>3.371570593883564E-2</v>
      </c>
      <c r="L54" s="202">
        <f t="shared" si="4"/>
        <v>3.4324816259006762E-2</v>
      </c>
      <c r="M54" s="202">
        <f t="shared" si="4"/>
        <v>3.3848272361044082E-2</v>
      </c>
      <c r="N54" s="202">
        <f t="shared" si="4"/>
        <v>3.385902945806999E-2</v>
      </c>
      <c r="O54" s="202">
        <f t="shared" si="4"/>
        <v>3.3791315733005749E-2</v>
      </c>
      <c r="P54" s="202">
        <f t="shared" si="4"/>
        <v>3.3456406725435213E-2</v>
      </c>
      <c r="Q54" s="202">
        <f t="shared" si="4"/>
        <v>3.347662077345024E-2</v>
      </c>
    </row>
    <row r="55" spans="1:17" x14ac:dyDescent="0.25">
      <c r="A55" s="129" t="s">
        <v>80</v>
      </c>
      <c r="B55" s="201">
        <f t="shared" ref="B55:Q55" si="5">IF(B$10=0,0,B$10/B$5)</f>
        <v>2.9621047543588706E-2</v>
      </c>
      <c r="C55" s="201">
        <f t="shared" si="5"/>
        <v>2.9493201058233456E-2</v>
      </c>
      <c r="D55" s="201">
        <f t="shared" si="5"/>
        <v>2.9493099039481174E-2</v>
      </c>
      <c r="E55" s="201">
        <f t="shared" si="5"/>
        <v>2.9556101936968057E-2</v>
      </c>
      <c r="F55" s="201">
        <f t="shared" si="5"/>
        <v>2.9873275938089215E-2</v>
      </c>
      <c r="G55" s="201">
        <f t="shared" si="5"/>
        <v>3.0014590244111485E-2</v>
      </c>
      <c r="H55" s="201">
        <f t="shared" si="5"/>
        <v>2.9880963709884818E-2</v>
      </c>
      <c r="I55" s="201">
        <f t="shared" si="5"/>
        <v>2.9842537125930546E-2</v>
      </c>
      <c r="J55" s="201">
        <f t="shared" si="5"/>
        <v>3.0089058865394102E-2</v>
      </c>
      <c r="K55" s="201">
        <f t="shared" si="5"/>
        <v>3.0015682889509756E-2</v>
      </c>
      <c r="L55" s="201">
        <f t="shared" si="5"/>
        <v>3.030213214908482E-2</v>
      </c>
      <c r="M55" s="201">
        <f t="shared" si="5"/>
        <v>3.009313866510906E-2</v>
      </c>
      <c r="N55" s="201">
        <f t="shared" si="5"/>
        <v>2.981802637744925E-2</v>
      </c>
      <c r="O55" s="201">
        <f t="shared" si="5"/>
        <v>2.9601416685497317E-2</v>
      </c>
      <c r="P55" s="201">
        <f t="shared" si="5"/>
        <v>2.9701270706988341E-2</v>
      </c>
      <c r="Q55" s="201">
        <f t="shared" si="5"/>
        <v>2.9627921728897395E-2</v>
      </c>
    </row>
    <row r="56" spans="1:17" x14ac:dyDescent="0.25">
      <c r="A56" s="127" t="s">
        <v>284</v>
      </c>
      <c r="B56" s="200">
        <f t="shared" ref="B56:Q56" si="6">IF(B$15=0,0,B$15/B$5)</f>
        <v>7.6977567453420159E-2</v>
      </c>
      <c r="C56" s="200">
        <f t="shared" si="6"/>
        <v>7.6881302652415565E-2</v>
      </c>
      <c r="D56" s="200">
        <f t="shared" si="6"/>
        <v>7.661337743025258E-2</v>
      </c>
      <c r="E56" s="200">
        <f t="shared" si="6"/>
        <v>7.6428738715400318E-2</v>
      </c>
      <c r="F56" s="200">
        <f t="shared" si="6"/>
        <v>7.5887339328054942E-2</v>
      </c>
      <c r="G56" s="200">
        <f t="shared" si="6"/>
        <v>7.4915081351090818E-2</v>
      </c>
      <c r="H56" s="200">
        <f t="shared" si="6"/>
        <v>7.3650525364550704E-2</v>
      </c>
      <c r="I56" s="200">
        <f t="shared" si="6"/>
        <v>7.4053878397635983E-2</v>
      </c>
      <c r="J56" s="200">
        <f t="shared" si="6"/>
        <v>7.2681008439818284E-2</v>
      </c>
      <c r="K56" s="200">
        <f t="shared" si="6"/>
        <v>7.2489417554253477E-2</v>
      </c>
      <c r="L56" s="200">
        <f t="shared" si="6"/>
        <v>7.1049162255662171E-2</v>
      </c>
      <c r="M56" s="200">
        <f t="shared" si="6"/>
        <v>7.0907198388271545E-2</v>
      </c>
      <c r="N56" s="200">
        <f t="shared" si="6"/>
        <v>7.121236201360473E-2</v>
      </c>
      <c r="O56" s="200">
        <f t="shared" si="6"/>
        <v>7.1431241479254504E-2</v>
      </c>
      <c r="P56" s="200">
        <f t="shared" si="6"/>
        <v>7.1426412114416166E-2</v>
      </c>
      <c r="Q56" s="200">
        <f t="shared" si="6"/>
        <v>7.143591547872552E-2</v>
      </c>
    </row>
    <row r="57" spans="1:17" x14ac:dyDescent="0.25">
      <c r="A57" s="142" t="s">
        <v>290</v>
      </c>
      <c r="B57" s="199">
        <f t="shared" ref="B57:Q57" si="7">IF(B$16=0,0,B$16/B$5)</f>
        <v>5.3843779255753531E-2</v>
      </c>
      <c r="C57" s="199">
        <f t="shared" si="7"/>
        <v>5.3779782351924245E-2</v>
      </c>
      <c r="D57" s="199">
        <f t="shared" si="7"/>
        <v>5.3500186843315298E-2</v>
      </c>
      <c r="E57" s="199">
        <f t="shared" si="7"/>
        <v>5.3342967314572623E-2</v>
      </c>
      <c r="F57" s="199">
        <f t="shared" si="7"/>
        <v>5.228711225233533E-2</v>
      </c>
      <c r="G57" s="199">
        <f t="shared" si="7"/>
        <v>5.1504603441774002E-2</v>
      </c>
      <c r="H57" s="199">
        <f t="shared" si="7"/>
        <v>5.0494951016399378E-2</v>
      </c>
      <c r="I57" s="199">
        <f t="shared" si="7"/>
        <v>5.0823537656812794E-2</v>
      </c>
      <c r="J57" s="199">
        <f t="shared" si="7"/>
        <v>4.945887048396691E-2</v>
      </c>
      <c r="K57" s="199">
        <f t="shared" si="7"/>
        <v>4.9147622749799856E-2</v>
      </c>
      <c r="L57" s="199">
        <f t="shared" si="7"/>
        <v>4.7770969089701465E-2</v>
      </c>
      <c r="M57" s="199">
        <f t="shared" si="7"/>
        <v>4.8129753955293744E-2</v>
      </c>
      <c r="N57" s="199">
        <f t="shared" si="7"/>
        <v>4.8341346562408641E-2</v>
      </c>
      <c r="O57" s="199">
        <f t="shared" si="7"/>
        <v>4.8616022447453604E-2</v>
      </c>
      <c r="P57" s="199">
        <f t="shared" si="7"/>
        <v>4.9095730946951313E-2</v>
      </c>
      <c r="Q57" s="199">
        <f t="shared" si="7"/>
        <v>4.8889755233584749E-2</v>
      </c>
    </row>
    <row r="58" spans="1:17" x14ac:dyDescent="0.25">
      <c r="A58" s="142" t="s">
        <v>289</v>
      </c>
      <c r="B58" s="199">
        <f t="shared" ref="B58:Q58" si="8">IF(B$22=0,0,B$22/B$5)</f>
        <v>2.3133788197666632E-2</v>
      </c>
      <c r="C58" s="199">
        <f t="shared" si="8"/>
        <v>2.3101520300491306E-2</v>
      </c>
      <c r="D58" s="199">
        <f t="shared" si="8"/>
        <v>2.3113190586937275E-2</v>
      </c>
      <c r="E58" s="199">
        <f t="shared" si="8"/>
        <v>2.3085771400827685E-2</v>
      </c>
      <c r="F58" s="199">
        <f t="shared" si="8"/>
        <v>2.3600227075719606E-2</v>
      </c>
      <c r="G58" s="199">
        <f t="shared" si="8"/>
        <v>2.3410477909316812E-2</v>
      </c>
      <c r="H58" s="199">
        <f t="shared" si="8"/>
        <v>2.3155574348151294E-2</v>
      </c>
      <c r="I58" s="199">
        <f t="shared" si="8"/>
        <v>2.32303407408232E-2</v>
      </c>
      <c r="J58" s="199">
        <f t="shared" si="8"/>
        <v>2.3222137955851398E-2</v>
      </c>
      <c r="K58" s="199">
        <f t="shared" si="8"/>
        <v>2.3341794804453624E-2</v>
      </c>
      <c r="L58" s="199">
        <f t="shared" si="8"/>
        <v>2.3278193165960716E-2</v>
      </c>
      <c r="M58" s="199">
        <f t="shared" si="8"/>
        <v>2.2777444432977818E-2</v>
      </c>
      <c r="N58" s="199">
        <f t="shared" si="8"/>
        <v>2.2871015451196079E-2</v>
      </c>
      <c r="O58" s="199">
        <f t="shared" si="8"/>
        <v>2.2815219031800883E-2</v>
      </c>
      <c r="P58" s="199">
        <f t="shared" si="8"/>
        <v>2.2330681167464825E-2</v>
      </c>
      <c r="Q58" s="199">
        <f t="shared" si="8"/>
        <v>2.2546160245140761E-2</v>
      </c>
    </row>
    <row r="59" spans="1:17" x14ac:dyDescent="0.25">
      <c r="A59" s="127" t="s">
        <v>283</v>
      </c>
      <c r="B59" s="200">
        <f t="shared" ref="B59:Q59" si="9">IF(B$23=0,0,B$23/B$5)</f>
        <v>5.4202173872490718E-2</v>
      </c>
      <c r="C59" s="200">
        <f t="shared" si="9"/>
        <v>5.4082291813349566E-2</v>
      </c>
      <c r="D59" s="200">
        <f t="shared" si="9"/>
        <v>5.4112862951299169E-2</v>
      </c>
      <c r="E59" s="200">
        <f t="shared" si="9"/>
        <v>5.4366865040143139E-2</v>
      </c>
      <c r="F59" s="200">
        <f t="shared" si="9"/>
        <v>5.4488737497446024E-2</v>
      </c>
      <c r="G59" s="200">
        <f t="shared" si="9"/>
        <v>5.4750352284510542E-2</v>
      </c>
      <c r="H59" s="200">
        <f t="shared" si="9"/>
        <v>5.4743473617620143E-2</v>
      </c>
      <c r="I59" s="200">
        <f t="shared" si="9"/>
        <v>5.4719352889086026E-2</v>
      </c>
      <c r="J59" s="200">
        <f t="shared" si="9"/>
        <v>5.5270194998080162E-2</v>
      </c>
      <c r="K59" s="200">
        <f t="shared" si="9"/>
        <v>5.5141840126716683E-2</v>
      </c>
      <c r="L59" s="200">
        <f t="shared" si="9"/>
        <v>5.5454256537417174E-2</v>
      </c>
      <c r="M59" s="200">
        <f t="shared" si="9"/>
        <v>5.5570044821036196E-2</v>
      </c>
      <c r="N59" s="200">
        <f t="shared" si="9"/>
        <v>5.5491004192075505E-2</v>
      </c>
      <c r="O59" s="200">
        <f t="shared" si="9"/>
        <v>5.5240318769948914E-2</v>
      </c>
      <c r="P59" s="200">
        <f t="shared" si="9"/>
        <v>5.5293572349076406E-2</v>
      </c>
      <c r="Q59" s="200">
        <f t="shared" si="9"/>
        <v>5.5126307919443951E-2</v>
      </c>
    </row>
    <row r="60" spans="1:17" x14ac:dyDescent="0.25">
      <c r="A60" s="142" t="s">
        <v>288</v>
      </c>
      <c r="B60" s="199">
        <f t="shared" ref="B60:Q60" si="10">IF(B$24=0,0,B$24/B$5)</f>
        <v>3.8256457077031771E-2</v>
      </c>
      <c r="C60" s="199">
        <f t="shared" si="10"/>
        <v>3.821234926231816E-2</v>
      </c>
      <c r="D60" s="199">
        <f t="shared" si="10"/>
        <v>3.8200253437921279E-2</v>
      </c>
      <c r="E60" s="199">
        <f t="shared" si="10"/>
        <v>3.8588013239679253E-2</v>
      </c>
      <c r="F60" s="199">
        <f t="shared" si="10"/>
        <v>3.8231168809654714E-2</v>
      </c>
      <c r="G60" s="199">
        <f t="shared" si="10"/>
        <v>3.816060839572806E-2</v>
      </c>
      <c r="H60" s="199">
        <f t="shared" si="10"/>
        <v>3.8046661378103017E-2</v>
      </c>
      <c r="I60" s="199">
        <f t="shared" si="10"/>
        <v>3.8126523309481263E-2</v>
      </c>
      <c r="J60" s="199">
        <f t="shared" si="10"/>
        <v>3.8355930886169079E-2</v>
      </c>
      <c r="K60" s="199">
        <f t="shared" si="10"/>
        <v>3.8243415160071875E-2</v>
      </c>
      <c r="L60" s="199">
        <f t="shared" si="10"/>
        <v>3.8183472782130495E-2</v>
      </c>
      <c r="M60" s="199">
        <f t="shared" si="10"/>
        <v>3.8636798343223575E-2</v>
      </c>
      <c r="N60" s="199">
        <f t="shared" si="10"/>
        <v>3.8793295047397036E-2</v>
      </c>
      <c r="O60" s="199">
        <f t="shared" si="10"/>
        <v>3.8641342988665839E-2</v>
      </c>
      <c r="P60" s="199">
        <f t="shared" si="10"/>
        <v>3.8688829025355351E-2</v>
      </c>
      <c r="Q60" s="199">
        <f t="shared" si="10"/>
        <v>3.8473769406352505E-2</v>
      </c>
    </row>
    <row r="61" spans="1:17" x14ac:dyDescent="0.25">
      <c r="A61" s="142" t="s">
        <v>287</v>
      </c>
      <c r="B61" s="199">
        <f t="shared" ref="B61:Q61" si="11">IF(B$25=0,0,B$25/B$5)</f>
        <v>1.5945716795458947E-2</v>
      </c>
      <c r="C61" s="199">
        <f t="shared" si="11"/>
        <v>1.5869942551031409E-2</v>
      </c>
      <c r="D61" s="199">
        <f t="shared" si="11"/>
        <v>1.5912609513377914E-2</v>
      </c>
      <c r="E61" s="199">
        <f t="shared" si="11"/>
        <v>1.5778851800463879E-2</v>
      </c>
      <c r="F61" s="199">
        <f t="shared" si="11"/>
        <v>1.6257568687791307E-2</v>
      </c>
      <c r="G61" s="199">
        <f t="shared" si="11"/>
        <v>1.6589743888782479E-2</v>
      </c>
      <c r="H61" s="199">
        <f t="shared" si="11"/>
        <v>1.6696812239517148E-2</v>
      </c>
      <c r="I61" s="199">
        <f t="shared" si="11"/>
        <v>1.659282957960476E-2</v>
      </c>
      <c r="J61" s="199">
        <f t="shared" si="11"/>
        <v>1.6914264111911086E-2</v>
      </c>
      <c r="K61" s="199">
        <f t="shared" si="11"/>
        <v>1.6898424966644829E-2</v>
      </c>
      <c r="L61" s="199">
        <f t="shared" si="11"/>
        <v>1.7270783755286692E-2</v>
      </c>
      <c r="M61" s="199">
        <f t="shared" si="11"/>
        <v>1.6933246477812618E-2</v>
      </c>
      <c r="N61" s="199">
        <f t="shared" si="11"/>
        <v>1.6697709144678503E-2</v>
      </c>
      <c r="O61" s="199">
        <f t="shared" si="11"/>
        <v>1.6598975781283051E-2</v>
      </c>
      <c r="P61" s="199">
        <f t="shared" si="11"/>
        <v>1.6604743323721062E-2</v>
      </c>
      <c r="Q61" s="199">
        <f t="shared" si="11"/>
        <v>1.6652538513091432E-2</v>
      </c>
    </row>
    <row r="62" spans="1:17" x14ac:dyDescent="0.25">
      <c r="A62" s="127" t="s">
        <v>282</v>
      </c>
      <c r="B62" s="200">
        <f t="shared" ref="B62:Q62" si="12">IF(B$26=0,0,B$26/B$5)</f>
        <v>0.28593110197272198</v>
      </c>
      <c r="C62" s="200">
        <f t="shared" si="12"/>
        <v>0.28582089511578057</v>
      </c>
      <c r="D62" s="200">
        <f t="shared" si="12"/>
        <v>0.28553346099864974</v>
      </c>
      <c r="E62" s="200">
        <f t="shared" si="12"/>
        <v>0.28575909862842891</v>
      </c>
      <c r="F62" s="200">
        <f t="shared" si="12"/>
        <v>0.28411975146886248</v>
      </c>
      <c r="G62" s="200">
        <f t="shared" si="12"/>
        <v>0.28266637992978971</v>
      </c>
      <c r="H62" s="200">
        <f t="shared" si="12"/>
        <v>0.28070988044620848</v>
      </c>
      <c r="I62" s="200">
        <f t="shared" si="12"/>
        <v>0.28160827693626822</v>
      </c>
      <c r="J62" s="200">
        <f t="shared" si="12"/>
        <v>0.28141674344619433</v>
      </c>
      <c r="K62" s="200">
        <f t="shared" si="12"/>
        <v>0.28126484915889144</v>
      </c>
      <c r="L62" s="200">
        <f t="shared" si="12"/>
        <v>0.27952539895358436</v>
      </c>
      <c r="M62" s="200">
        <f t="shared" si="12"/>
        <v>0.2796296542991924</v>
      </c>
      <c r="N62" s="200">
        <f t="shared" si="12"/>
        <v>0.27980062920901455</v>
      </c>
      <c r="O62" s="200">
        <f t="shared" si="12"/>
        <v>0.27909147888305386</v>
      </c>
      <c r="P62" s="200">
        <f t="shared" si="12"/>
        <v>0.27860358131167257</v>
      </c>
      <c r="Q62" s="200">
        <f t="shared" si="12"/>
        <v>0.27885834581297514</v>
      </c>
    </row>
    <row r="63" spans="1:17" x14ac:dyDescent="0.25">
      <c r="A63" s="142" t="s">
        <v>286</v>
      </c>
      <c r="B63" s="199">
        <f t="shared" ref="B63:Q63" si="13">IF(B$27=0,0,B$27/B$5)</f>
        <v>0.19651013407030812</v>
      </c>
      <c r="C63" s="199">
        <f t="shared" si="13"/>
        <v>0.1958283964568078</v>
      </c>
      <c r="D63" s="199">
        <f t="shared" si="13"/>
        <v>0.19544362535471987</v>
      </c>
      <c r="E63" s="199">
        <f t="shared" si="13"/>
        <v>0.19553721678480124</v>
      </c>
      <c r="F63" s="199">
        <f t="shared" si="13"/>
        <v>0.19235675622470513</v>
      </c>
      <c r="G63" s="199">
        <f t="shared" si="13"/>
        <v>0.1911643183374481</v>
      </c>
      <c r="H63" s="199">
        <f t="shared" si="13"/>
        <v>0.18893401294884174</v>
      </c>
      <c r="I63" s="199">
        <f t="shared" si="13"/>
        <v>0.18941858563848182</v>
      </c>
      <c r="J63" s="199">
        <f t="shared" si="13"/>
        <v>0.18725497464654337</v>
      </c>
      <c r="K63" s="199">
        <f t="shared" si="13"/>
        <v>0.18675413550654876</v>
      </c>
      <c r="L63" s="199">
        <f t="shared" si="13"/>
        <v>0.18408275552718539</v>
      </c>
      <c r="M63" s="199">
        <f t="shared" si="13"/>
        <v>0.18555427970409413</v>
      </c>
      <c r="N63" s="199">
        <f t="shared" si="13"/>
        <v>0.18320632986589733</v>
      </c>
      <c r="O63" s="199">
        <f t="shared" si="13"/>
        <v>0.1821071381758865</v>
      </c>
      <c r="P63" s="199">
        <f t="shared" si="13"/>
        <v>0.17575750908357465</v>
      </c>
      <c r="Q63" s="199">
        <f t="shared" si="13"/>
        <v>0.17458039190892913</v>
      </c>
    </row>
    <row r="64" spans="1:17" x14ac:dyDescent="0.25">
      <c r="A64" s="142" t="s">
        <v>285</v>
      </c>
      <c r="B64" s="199">
        <f t="shared" ref="B64:Q64" si="14">IF(B$33=0,0,B$33/B$5)</f>
        <v>8.9420967902413856E-2</v>
      </c>
      <c r="C64" s="199">
        <f t="shared" si="14"/>
        <v>8.99924986589727E-2</v>
      </c>
      <c r="D64" s="199">
        <f t="shared" si="14"/>
        <v>9.0089835643929819E-2</v>
      </c>
      <c r="E64" s="199">
        <f t="shared" si="14"/>
        <v>9.0221881843627533E-2</v>
      </c>
      <c r="F64" s="199">
        <f t="shared" si="14"/>
        <v>9.1762995244157292E-2</v>
      </c>
      <c r="G64" s="199">
        <f t="shared" si="14"/>
        <v>9.150206159234163E-2</v>
      </c>
      <c r="H64" s="199">
        <f t="shared" si="14"/>
        <v>9.1775867497366728E-2</v>
      </c>
      <c r="I64" s="199">
        <f t="shared" si="14"/>
        <v>9.2189691297786369E-2</v>
      </c>
      <c r="J64" s="199">
        <f t="shared" si="14"/>
        <v>9.4161768799650936E-2</v>
      </c>
      <c r="K64" s="199">
        <f t="shared" si="14"/>
        <v>9.4510713652342662E-2</v>
      </c>
      <c r="L64" s="199">
        <f t="shared" si="14"/>
        <v>9.5442643426398965E-2</v>
      </c>
      <c r="M64" s="199">
        <f t="shared" si="14"/>
        <v>9.4075374595098266E-2</v>
      </c>
      <c r="N64" s="199">
        <f t="shared" si="14"/>
        <v>9.6594299343117224E-2</v>
      </c>
      <c r="O64" s="199">
        <f t="shared" si="14"/>
        <v>9.6984340707167271E-2</v>
      </c>
      <c r="P64" s="199">
        <f t="shared" si="14"/>
        <v>0.10284607222809788</v>
      </c>
      <c r="Q64" s="199">
        <f t="shared" si="14"/>
        <v>0.10427795390404604</v>
      </c>
    </row>
    <row r="65" spans="1:17" x14ac:dyDescent="0.25">
      <c r="A65" s="127" t="s">
        <v>281</v>
      </c>
      <c r="B65" s="200">
        <f t="shared" ref="B65:Q65" si="15">IF(B$34=0,0,B$34/B$5)</f>
        <v>0.21581492654300521</v>
      </c>
      <c r="C65" s="200">
        <f t="shared" si="15"/>
        <v>0.23320356897732061</v>
      </c>
      <c r="D65" s="200">
        <f t="shared" si="15"/>
        <v>0.22254556149077079</v>
      </c>
      <c r="E65" s="200">
        <f t="shared" si="15"/>
        <v>0.25304961147007871</v>
      </c>
      <c r="F65" s="200">
        <f t="shared" si="15"/>
        <v>0.24694287508481672</v>
      </c>
      <c r="G65" s="200">
        <f t="shared" si="15"/>
        <v>0.22079766127863498</v>
      </c>
      <c r="H65" s="200">
        <f t="shared" si="15"/>
        <v>0.21268738341538068</v>
      </c>
      <c r="I65" s="200">
        <f t="shared" si="15"/>
        <v>0.19887452738258971</v>
      </c>
      <c r="J65" s="200">
        <f t="shared" si="15"/>
        <v>0.1600357453623843</v>
      </c>
      <c r="K65" s="200">
        <f t="shared" si="15"/>
        <v>0.16628298417202114</v>
      </c>
      <c r="L65" s="200">
        <f t="shared" si="15"/>
        <v>0.18582299910618164</v>
      </c>
      <c r="M65" s="200">
        <f t="shared" si="15"/>
        <v>0.15974149016239722</v>
      </c>
      <c r="N65" s="200">
        <f t="shared" si="15"/>
        <v>0.17135341786280697</v>
      </c>
      <c r="O65" s="200">
        <f t="shared" si="15"/>
        <v>0.1862979724032944</v>
      </c>
      <c r="P65" s="200">
        <f t="shared" si="15"/>
        <v>0.14891160209815091</v>
      </c>
      <c r="Q65" s="200">
        <f t="shared" si="15"/>
        <v>0.15333978841258888</v>
      </c>
    </row>
    <row r="66" spans="1:17" x14ac:dyDescent="0.25">
      <c r="A66" s="127" t="s">
        <v>280</v>
      </c>
      <c r="B66" s="200">
        <f t="shared" ref="B66:Q66" si="16">IF(B$45=0,0,B$45/B$5)</f>
        <v>7.8314481507649109E-2</v>
      </c>
      <c r="C66" s="200">
        <f t="shared" si="16"/>
        <v>7.856588826503641E-2</v>
      </c>
      <c r="D66" s="200">
        <f t="shared" si="16"/>
        <v>8.0917535216916789E-2</v>
      </c>
      <c r="E66" s="200">
        <f t="shared" si="16"/>
        <v>8.0497575419705064E-2</v>
      </c>
      <c r="F66" s="200">
        <f t="shared" si="16"/>
        <v>8.3890764490856723E-2</v>
      </c>
      <c r="G66" s="200">
        <f t="shared" si="16"/>
        <v>8.3789785031161884E-2</v>
      </c>
      <c r="H66" s="200">
        <f t="shared" si="16"/>
        <v>8.3614108644055204E-2</v>
      </c>
      <c r="I66" s="200">
        <f t="shared" si="16"/>
        <v>8.4187353898913589E-2</v>
      </c>
      <c r="J66" s="200">
        <f t="shared" si="16"/>
        <v>8.5810308090640497E-2</v>
      </c>
      <c r="K66" s="200">
        <f t="shared" si="16"/>
        <v>8.5876873056622866E-2</v>
      </c>
      <c r="L66" s="200">
        <f t="shared" si="16"/>
        <v>8.6073674442365217E-2</v>
      </c>
      <c r="M66" s="200">
        <f t="shared" si="16"/>
        <v>8.6245479927367155E-2</v>
      </c>
      <c r="N66" s="200">
        <f t="shared" si="16"/>
        <v>8.6493315740521062E-2</v>
      </c>
      <c r="O66" s="200">
        <f t="shared" si="16"/>
        <v>8.5817474593160789E-2</v>
      </c>
      <c r="P66" s="200">
        <f t="shared" si="16"/>
        <v>8.5358033987735282E-2</v>
      </c>
      <c r="Q66" s="200">
        <f t="shared" si="16"/>
        <v>8.4882169118787279E-2</v>
      </c>
    </row>
    <row r="67" spans="1:17" x14ac:dyDescent="0.25">
      <c r="A67" s="72" t="s">
        <v>279</v>
      </c>
      <c r="B67" s="71">
        <f t="shared" ref="B67:Q67" si="17">IF(B$46=0,0,B$46/B$5)</f>
        <v>9.9108609784718554E-2</v>
      </c>
      <c r="C67" s="71">
        <f t="shared" si="17"/>
        <v>8.2406989010468112E-2</v>
      </c>
      <c r="D67" s="71">
        <f t="shared" si="17"/>
        <v>9.0364305925410143E-2</v>
      </c>
      <c r="E67" s="71">
        <f t="shared" si="17"/>
        <v>6.061759227680226E-2</v>
      </c>
      <c r="F67" s="71">
        <f t="shared" si="17"/>
        <v>6.3175155822572368E-2</v>
      </c>
      <c r="G67" s="71">
        <f t="shared" si="17"/>
        <v>8.9571646150972253E-2</v>
      </c>
      <c r="H67" s="71">
        <f t="shared" si="17"/>
        <v>0.10216795316413863</v>
      </c>
      <c r="I67" s="71">
        <f t="shared" si="17"/>
        <v>0.11566966704905569</v>
      </c>
      <c r="J67" s="71">
        <f t="shared" si="17"/>
        <v>0.15356390265482486</v>
      </c>
      <c r="K67" s="71">
        <f t="shared" si="17"/>
        <v>0.14756259681692344</v>
      </c>
      <c r="L67" s="71">
        <f t="shared" si="17"/>
        <v>0.12764504025702778</v>
      </c>
      <c r="M67" s="71">
        <f t="shared" si="17"/>
        <v>0.15570534140956646</v>
      </c>
      <c r="N67" s="71">
        <f t="shared" si="17"/>
        <v>0.14390230261186965</v>
      </c>
      <c r="O67" s="71">
        <f t="shared" si="17"/>
        <v>0.13103898102737971</v>
      </c>
      <c r="P67" s="71">
        <f t="shared" si="17"/>
        <v>0.17047730450028806</v>
      </c>
      <c r="Q67" s="71">
        <f t="shared" si="17"/>
        <v>0.16643999877735266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35.420774082114264</v>
      </c>
      <c r="C71" s="230">
        <f t="shared" si="18"/>
        <v>35.312350519042688</v>
      </c>
      <c r="D71" s="230">
        <f t="shared" si="18"/>
        <v>35.34109525219975</v>
      </c>
      <c r="E71" s="230">
        <f t="shared" si="18"/>
        <v>34.782901461308406</v>
      </c>
      <c r="F71" s="230">
        <f t="shared" si="18"/>
        <v>34.533856552075804</v>
      </c>
      <c r="G71" s="230">
        <f t="shared" si="18"/>
        <v>34.422701602287312</v>
      </c>
      <c r="H71" s="230">
        <f t="shared" si="18"/>
        <v>34.324600845602724</v>
      </c>
      <c r="I71" s="230">
        <f t="shared" si="18"/>
        <v>33.914185251608302</v>
      </c>
      <c r="J71" s="230">
        <f t="shared" si="18"/>
        <v>33.994359676164322</v>
      </c>
      <c r="K71" s="230">
        <f t="shared" si="18"/>
        <v>33.942790515347959</v>
      </c>
      <c r="L71" s="230">
        <f t="shared" si="18"/>
        <v>33.143662737720305</v>
      </c>
      <c r="M71" s="230">
        <f t="shared" si="18"/>
        <v>32.510773433450652</v>
      </c>
      <c r="N71" s="230">
        <f t="shared" si="18"/>
        <v>32.295574126340398</v>
      </c>
      <c r="O71" s="230">
        <f t="shared" si="18"/>
        <v>31.658552883629593</v>
      </c>
      <c r="P71" s="230">
        <f t="shared" si="18"/>
        <v>30.757274822795711</v>
      </c>
      <c r="Q71" s="230">
        <f t="shared" si="18"/>
        <v>29.787929451577668</v>
      </c>
    </row>
    <row r="72" spans="1:17" x14ac:dyDescent="0.25">
      <c r="A72" s="132" t="s">
        <v>84</v>
      </c>
      <c r="B72" s="275">
        <f>IF(B$6=0,0,B$6/TRE!B$5*1000)</f>
        <v>1.1485615314317454</v>
      </c>
      <c r="C72" s="275">
        <f>IF(C$6=0,0,C$6/TRE!C$5*1000)</f>
        <v>1.1409004663140958</v>
      </c>
      <c r="D72" s="275">
        <f>IF(D$6=0,0,D$6/TRE!D$5*1000)</f>
        <v>1.1470792323651928</v>
      </c>
      <c r="E72" s="275">
        <f>IF(E$6=0,0,E$6/TRE!E$5*1000)</f>
        <v>1.1222275444483159</v>
      </c>
      <c r="F72" s="275">
        <f>IF(F$6=0,0,F$6/TRE!F$5*1000)</f>
        <v>1.1316588070581901</v>
      </c>
      <c r="G72" s="275">
        <f>IF(G$6=0,0,G$6/TRE!G$5*1000)</f>
        <v>1.1464594737255174</v>
      </c>
      <c r="H72" s="275">
        <f>IF(H$6=0,0,H$6/TRE!H$5*1000)</f>
        <v>1.1420417280019259</v>
      </c>
      <c r="I72" s="275">
        <f>IF(I$6=0,0,I$6/TRE!I$5*1000)</f>
        <v>1.1143888794172381</v>
      </c>
      <c r="J72" s="275">
        <f>IF(J$6=0,0,J$6/TRE!J$5*1000)</f>
        <v>1.1235796550651127</v>
      </c>
      <c r="K72" s="275">
        <f>IF(K$6=0,0,K$6/TRE!K$5*1000)</f>
        <v>1.1246820494692673</v>
      </c>
      <c r="L72" s="275">
        <f>IF(L$6=0,0,L$6/TRE!L$5*1000)</f>
        <v>1.123554538890535</v>
      </c>
      <c r="M72" s="275">
        <f>IF(M$6=0,0,M$6/TRE!M$5*1000)</f>
        <v>1.0848424136079347</v>
      </c>
      <c r="N72" s="275">
        <f>IF(N$6=0,0,N$6/TRE!N$5*1000)</f>
        <v>1.0734608019257648</v>
      </c>
      <c r="O72" s="275">
        <f>IF(O$6=0,0,O$6/TRE!O$5*1000)</f>
        <v>1.0475002941959768</v>
      </c>
      <c r="P72" s="275">
        <f>IF(P$6=0,0,P$6/TRE!P$5*1000)</f>
        <v>1.0091944970375886</v>
      </c>
      <c r="Q72" s="275">
        <f>IF(Q$6=0,0,Q$6/TRE!Q$5*1000)</f>
        <v>0.97984292086480851</v>
      </c>
    </row>
    <row r="73" spans="1:17" x14ac:dyDescent="0.25">
      <c r="A73" s="76" t="s">
        <v>83</v>
      </c>
      <c r="B73" s="274">
        <f>IF(B$7=0,0,B$7/TRE!B$5*1000)</f>
        <v>1.3855793284894253</v>
      </c>
      <c r="C73" s="274">
        <f>IF(C$7=0,0,C$7/TRE!C$5*1000)</f>
        <v>1.3768884011395695</v>
      </c>
      <c r="D73" s="274">
        <f>IF(D$7=0,0,D$7/TRE!D$5*1000)</f>
        <v>1.3864509875628908</v>
      </c>
      <c r="E73" s="274">
        <f>IF(E$7=0,0,E$7/TRE!E$5*1000)</f>
        <v>1.3580621126917691</v>
      </c>
      <c r="F73" s="274">
        <f>IF(F$7=0,0,F$7/TRE!F$5*1000)</f>
        <v>1.3648959092744912</v>
      </c>
      <c r="G73" s="274">
        <f>IF(G$7=0,0,G$7/TRE!G$5*1000)</f>
        <v>1.3757271956367361</v>
      </c>
      <c r="H73" s="274">
        <f>IF(H$7=0,0,H$7/TRE!H$5*1000)</f>
        <v>1.3623462087061717</v>
      </c>
      <c r="I73" s="274">
        <f>IF(I$7=0,0,I$7/TRE!I$5*1000)</f>
        <v>1.3332154469736852</v>
      </c>
      <c r="J73" s="274">
        <f>IF(J$7=0,0,J$7/TRE!J$5*1000)</f>
        <v>1.3347791255630681</v>
      </c>
      <c r="K73" s="274">
        <f>IF(K$7=0,0,K$7/TRE!K$5*1000)</f>
        <v>1.3349412310123414</v>
      </c>
      <c r="L73" s="274">
        <f>IF(L$7=0,0,L$7/TRE!L$5*1000)</f>
        <v>1.3255566762209472</v>
      </c>
      <c r="M73" s="274">
        <f>IF(M$7=0,0,M$7/TRE!M$5*1000)</f>
        <v>1.2835317900437617</v>
      </c>
      <c r="N73" s="274">
        <f>IF(N$7=0,0,N$7/TRE!N$5*1000)</f>
        <v>1.2742056679863789</v>
      </c>
      <c r="O73" s="274">
        <f>IF(O$7=0,0,O$7/TRE!O$5*1000)</f>
        <v>1.2460056868736884</v>
      </c>
      <c r="P73" s="274">
        <f>IF(P$7=0,0,P$7/TRE!P$5*1000)</f>
        <v>1.2007673460663304</v>
      </c>
      <c r="Q73" s="274">
        <f>IF(Q$7=0,0,Q$7/TRE!Q$5*1000)</f>
        <v>1.1632713325340256</v>
      </c>
    </row>
    <row r="74" spans="1:17" x14ac:dyDescent="0.25">
      <c r="A74" s="76" t="s">
        <v>82</v>
      </c>
      <c r="B74" s="274">
        <f>IF(B$8=0,0,B$8/TRE!B$5*1000)</f>
        <v>1.9440607852858549</v>
      </c>
      <c r="C74" s="274">
        <f>IF(C$8=0,0,C$8/TRE!C$5*1000)</f>
        <v>1.9317003798638641</v>
      </c>
      <c r="D74" s="274">
        <f>IF(D$8=0,0,D$8/TRE!D$5*1000)</f>
        <v>1.9440497157891872</v>
      </c>
      <c r="E74" s="274">
        <f>IF(E$8=0,0,E$8/TRE!E$5*1000)</f>
        <v>1.9093737782728257</v>
      </c>
      <c r="F74" s="274">
        <f>IF(F$8=0,0,F$8/TRE!F$5*1000)</f>
        <v>1.9126623608655464</v>
      </c>
      <c r="G74" s="274">
        <f>IF(G$8=0,0,G$8/TRE!G$5*1000)</f>
        <v>1.9230418298938794</v>
      </c>
      <c r="H74" s="274">
        <f>IF(H$8=0,0,H$8/TRE!H$5*1000)</f>
        <v>1.9043799146035818</v>
      </c>
      <c r="I74" s="274">
        <f>IF(I$8=0,0,I$8/TRE!I$5*1000)</f>
        <v>1.8701394771764452</v>
      </c>
      <c r="J74" s="274">
        <f>IF(J$8=0,0,J$8/TRE!J$5*1000)</f>
        <v>1.8759270543776454</v>
      </c>
      <c r="K74" s="274">
        <f>IF(K$8=0,0,K$8/TRE!K$5*1000)</f>
        <v>1.8731756356573841</v>
      </c>
      <c r="L74" s="274">
        <f>IF(L$8=0,0,L$8/TRE!L$5*1000)</f>
        <v>1.8530197315895265</v>
      </c>
      <c r="M74" s="274">
        <f>IF(M$8=0,0,M$8/TRE!M$5*1000)</f>
        <v>1.8014374391383041</v>
      </c>
      <c r="N74" s="274">
        <f>IF(N$8=0,0,N$8/TRE!N$5*1000)</f>
        <v>1.7884248837025785</v>
      </c>
      <c r="O74" s="274">
        <f>IF(O$8=0,0,O$8/TRE!O$5*1000)</f>
        <v>1.7489683183981191</v>
      </c>
      <c r="P74" s="274">
        <f>IF(P$8=0,0,P$8/TRE!P$5*1000)</f>
        <v>1.6891937477362629</v>
      </c>
      <c r="Q74" s="274">
        <f>IF(Q$8=0,0,Q$8/TRE!Q$5*1000)</f>
        <v>1.6343804179029644</v>
      </c>
    </row>
    <row r="75" spans="1:17" x14ac:dyDescent="0.25">
      <c r="A75" s="76" t="s">
        <v>81</v>
      </c>
      <c r="B75" s="274">
        <f>IF(B$9=0,0,B$9/TRE!B$5*1000)</f>
        <v>1.1901880658640225</v>
      </c>
      <c r="C75" s="274">
        <f>IF(C$9=0,0,C$9/TRE!C$5*1000)</f>
        <v>1.1844501945940336</v>
      </c>
      <c r="D75" s="274">
        <f>IF(D$9=0,0,D$9/TRE!D$5*1000)</f>
        <v>1.191831388532961</v>
      </c>
      <c r="E75" s="274">
        <f>IF(E$9=0,0,E$9/TRE!E$5*1000)</f>
        <v>1.1660152051054351</v>
      </c>
      <c r="F75" s="274">
        <f>IF(F$9=0,0,F$9/TRE!F$5*1000)</f>
        <v>1.1722173526004289</v>
      </c>
      <c r="G75" s="274">
        <f>IF(G$9=0,0,G$9/TRE!G$5*1000)</f>
        <v>1.1826940162463564</v>
      </c>
      <c r="H75" s="274">
        <f>IF(H$9=0,0,H$9/TRE!H$5*1000)</f>
        <v>1.1705488198326499</v>
      </c>
      <c r="I75" s="274">
        <f>IF(I$9=0,0,I$9/TRE!I$5*1000)</f>
        <v>1.14394602612204</v>
      </c>
      <c r="J75" s="274">
        <f>IF(J$9=0,0,J$9/TRE!J$5*1000)</f>
        <v>1.1433286193289802</v>
      </c>
      <c r="K75" s="274">
        <f>IF(K$9=0,0,K$9/TRE!K$5*1000)</f>
        <v>1.1444051437589711</v>
      </c>
      <c r="L75" s="274">
        <f>IF(L$9=0,0,L$9/TRE!L$5*1000)</f>
        <v>1.1376501336227385</v>
      </c>
      <c r="M75" s="274">
        <f>IF(M$9=0,0,M$9/TRE!M$5*1000)</f>
        <v>1.1004335138436339</v>
      </c>
      <c r="N75" s="274">
        <f>IF(N$9=0,0,N$9/TRE!N$5*1000)</f>
        <v>1.0934967957090427</v>
      </c>
      <c r="O75" s="274">
        <f>IF(O$9=0,0,O$9/TRE!O$5*1000)</f>
        <v>1.0697841561407873</v>
      </c>
      <c r="P75" s="274">
        <f>IF(P$9=0,0,P$9/TRE!P$5*1000)</f>
        <v>1.0290278962374415</v>
      </c>
      <c r="Q75" s="274">
        <f>IF(Q$9=0,0,Q$9/TRE!Q$5*1000)</f>
        <v>0.99719921787675514</v>
      </c>
    </row>
    <row r="76" spans="1:17" x14ac:dyDescent="0.25">
      <c r="A76" s="129" t="s">
        <v>80</v>
      </c>
      <c r="B76" s="273">
        <f>IF(B$10=0,0,B$10/TRE!B$5*1000)</f>
        <v>1.049200433117021</v>
      </c>
      <c r="C76" s="273">
        <f>IF(C$10=0,0,C$10/TRE!C$5*1000)</f>
        <v>1.0414742536969404</v>
      </c>
      <c r="D76" s="273">
        <f>IF(D$10=0,0,D$10/TRE!D$5*1000)</f>
        <v>1.0423184224368649</v>
      </c>
      <c r="E76" s="273">
        <f>IF(E$10=0,0,E$10/TRE!E$5*1000)</f>
        <v>1.0280469812539466</v>
      </c>
      <c r="F76" s="273">
        <f>IF(F$10=0,0,F$10/TRE!F$5*1000)</f>
        <v>1.0316394259865507</v>
      </c>
      <c r="G76" s="273">
        <f>IF(G$10=0,0,G$10/TRE!G$5*1000)</f>
        <v>1.0331832836879737</v>
      </c>
      <c r="H76" s="273">
        <f>IF(H$10=0,0,H$10/TRE!H$5*1000)</f>
        <v>1.0256521522237367</v>
      </c>
      <c r="I76" s="273">
        <f>IF(I$10=0,0,I$10/TRE!I$5*1000)</f>
        <v>1.0120853324668069</v>
      </c>
      <c r="J76" s="273">
        <f>IF(J$10=0,0,J$10/TRE!J$5*1000)</f>
        <v>1.0228582893874876</v>
      </c>
      <c r="K76" s="273">
        <f>IF(K$10=0,0,K$10/TRE!K$5*1000)</f>
        <v>1.0188160364937437</v>
      </c>
      <c r="L76" s="273">
        <f>IF(L$10=0,0,L$10/TRE!L$5*1000)</f>
        <v>1.004323648183099</v>
      </c>
      <c r="M76" s="273">
        <f>IF(M$10=0,0,M$10/TRE!M$5*1000)</f>
        <v>0.97835121304277428</v>
      </c>
      <c r="N76" s="273">
        <f>IF(N$10=0,0,N$10/TRE!N$5*1000)</f>
        <v>0.96299028117408558</v>
      </c>
      <c r="O76" s="273">
        <f>IF(O$10=0,0,O$10/TRE!O$5*1000)</f>
        <v>0.93713801556817222</v>
      </c>
      <c r="P76" s="273">
        <f>IF(P$10=0,0,P$10/TRE!P$5*1000)</f>
        <v>0.91353014572109226</v>
      </c>
      <c r="Q76" s="273">
        <f>IF(Q$10=0,0,Q$10/TRE!Q$5*1000)</f>
        <v>0.88255444225726065</v>
      </c>
    </row>
    <row r="77" spans="1:17" x14ac:dyDescent="0.25">
      <c r="A77" s="127" t="s">
        <v>284</v>
      </c>
      <c r="B77" s="296">
        <f>IF(B$15=0,0,B$15/TRE!B$5*1000)</f>
        <v>2.7266050261583068</v>
      </c>
      <c r="C77" s="296">
        <f>IF(C$15=0,0,C$15/TRE!C$5*1000)</f>
        <v>2.7148595076227044</v>
      </c>
      <c r="D77" s="296">
        <f>IF(D$15=0,0,D$15/TRE!D$5*1000)</f>
        <v>2.7076006693552861</v>
      </c>
      <c r="E77" s="296">
        <f>IF(E$15=0,0,E$15/TRE!E$5*1000)</f>
        <v>2.6584132875498563</v>
      </c>
      <c r="F77" s="296">
        <f>IF(F$15=0,0,F$15/TRE!F$5*1000)</f>
        <v>2.62068249047375</v>
      </c>
      <c r="G77" s="296">
        <f>IF(G$15=0,0,G$15/TRE!G$5*1000)</f>
        <v>2.5787794908596782</v>
      </c>
      <c r="H77" s="296">
        <f>IF(H$15=0,0,H$15/TRE!H$5*1000)</f>
        <v>2.5280248852071421</v>
      </c>
      <c r="I77" s="296">
        <f>IF(I$15=0,0,I$15/TRE!I$5*1000)</f>
        <v>2.5114769505775008</v>
      </c>
      <c r="J77" s="296">
        <f>IF(J$15=0,0,J$15/TRE!J$5*1000)</f>
        <v>2.4707443425295175</v>
      </c>
      <c r="K77" s="296">
        <f>IF(K$15=0,0,K$15/TRE!K$5*1000)</f>
        <v>2.4604931146236124</v>
      </c>
      <c r="L77" s="296">
        <f>IF(L$15=0,0,L$15/TRE!L$5*1000)</f>
        <v>2.3548294715992344</v>
      </c>
      <c r="M77" s="296">
        <f>IF(M$15=0,0,M$15/TRE!M$5*1000)</f>
        <v>2.3052478616018335</v>
      </c>
      <c r="N77" s="296">
        <f>IF(N$15=0,0,N$15/TRE!N$5*1000)</f>
        <v>2.2998441161221583</v>
      </c>
      <c r="O77" s="296">
        <f>IF(O$15=0,0,O$15/TRE!O$5*1000)</f>
        <v>2.261409735914294</v>
      </c>
      <c r="P77" s="296">
        <f>IF(P$15=0,0,P$15/TRE!P$5*1000)</f>
        <v>2.1968817870093629</v>
      </c>
      <c r="Q77" s="296">
        <f>IF(Q$15=0,0,Q$15/TRE!Q$5*1000)</f>
        <v>2.1279280105891409</v>
      </c>
    </row>
    <row r="78" spans="1:17" x14ac:dyDescent="0.25">
      <c r="A78" s="127" t="s">
        <v>283</v>
      </c>
      <c r="B78" s="296">
        <f>IF(B$23=0,0,B$23/TRE!B$5*1000)</f>
        <v>1.9198829554969701</v>
      </c>
      <c r="C78" s="296">
        <f>IF(C$23=0,0,C$23/TRE!C$5*1000)</f>
        <v>1.9097728453861522</v>
      </c>
      <c r="D78" s="296">
        <f>IF(D$23=0,0,D$23/TRE!D$5*1000)</f>
        <v>1.9124078439310945</v>
      </c>
      <c r="E78" s="296">
        <f>IF(E$23=0,0,E$23/TRE!E$5*1000)</f>
        <v>1.891037309451552</v>
      </c>
      <c r="F78" s="296">
        <f>IF(F$23=0,0,F$23/TRE!F$5*1000)</f>
        <v>1.881706244440515</v>
      </c>
      <c r="G78" s="296">
        <f>IF(G$23=0,0,G$23/TRE!G$5*1000)</f>
        <v>1.8846550393098158</v>
      </c>
      <c r="H78" s="296">
        <f>IF(H$23=0,0,H$23/TRE!H$5*1000)</f>
        <v>1.8790478808265951</v>
      </c>
      <c r="I78" s="296">
        <f>IF(I$23=0,0,I$23/TRE!I$5*1000)</f>
        <v>1.8557622707285915</v>
      </c>
      <c r="J78" s="296">
        <f>IF(J$23=0,0,J$23/TRE!J$5*1000)</f>
        <v>1.8788748881364752</v>
      </c>
      <c r="K78" s="296">
        <f>IF(K$23=0,0,K$23/TRE!K$5*1000)</f>
        <v>1.8716679280519524</v>
      </c>
      <c r="L78" s="296">
        <f>IF(L$23=0,0,L$23/TRE!L$5*1000)</f>
        <v>1.8379571760471762</v>
      </c>
      <c r="M78" s="296">
        <f>IF(M$23=0,0,M$23/TRE!M$5*1000)</f>
        <v>1.8066251368634054</v>
      </c>
      <c r="N78" s="296">
        <f>IF(N$23=0,0,N$23/TRE!N$5*1000)</f>
        <v>1.7921138392302403</v>
      </c>
      <c r="O78" s="296">
        <f>IF(O$23=0,0,O$23/TRE!O$5*1000)</f>
        <v>1.748828553086984</v>
      </c>
      <c r="P78" s="296">
        <f>IF(P$23=0,0,P$23/TRE!P$5*1000)</f>
        <v>1.7006796006746809</v>
      </c>
      <c r="Q78" s="296">
        <f>IF(Q$23=0,0,Q$23/TRE!Q$5*1000)</f>
        <v>1.6420985712303438</v>
      </c>
    </row>
    <row r="79" spans="1:17" x14ac:dyDescent="0.25">
      <c r="A79" s="127" t="s">
        <v>282</v>
      </c>
      <c r="B79" s="296">
        <f>IF(B$26=0,0,B$26/TRE!B$5*1000)</f>
        <v>10.127900966025759</v>
      </c>
      <c r="C79" s="296">
        <f>IF(C$26=0,0,C$26/TRE!C$5*1000)</f>
        <v>10.093007633994977</v>
      </c>
      <c r="D79" s="296">
        <f>IF(D$26=0,0,D$26/TRE!D$5*1000)</f>
        <v>10.091065242843539</v>
      </c>
      <c r="E79" s="296">
        <f>IF(E$26=0,0,E$26/TRE!E$5*1000)</f>
        <v>9.9395305692649529</v>
      </c>
      <c r="F79" s="296">
        <f>IF(F$26=0,0,F$26/TRE!F$5*1000)</f>
        <v>9.811750740837125</v>
      </c>
      <c r="G79" s="296">
        <f>IF(G$26=0,0,G$26/TRE!G$5*1000)</f>
        <v>9.7301404493219277</v>
      </c>
      <c r="H79" s="296">
        <f>IF(H$26=0,0,H$26/TRE!H$5*1000)</f>
        <v>9.6352545997329688</v>
      </c>
      <c r="I79" s="296">
        <f>IF(I$26=0,0,I$26/TRE!I$5*1000)</f>
        <v>9.5505152724028139</v>
      </c>
      <c r="J79" s="296">
        <f>IF(J$26=0,0,J$26/TRE!J$5*1000)</f>
        <v>9.5665819956047873</v>
      </c>
      <c r="K79" s="296">
        <f>IF(K$26=0,0,K$26/TRE!K$5*1000)</f>
        <v>9.5469138543311924</v>
      </c>
      <c r="L79" s="296">
        <f>IF(L$26=0,0,L$26/TRE!L$5*1000)</f>
        <v>9.264495549544316</v>
      </c>
      <c r="M79" s="296">
        <f>IF(M$26=0,0,M$26/TRE!M$5*1000)</f>
        <v>9.0909763361951725</v>
      </c>
      <c r="N79" s="296">
        <f>IF(N$26=0,0,N$26/TRE!N$5*1000)</f>
        <v>9.0363219612164158</v>
      </c>
      <c r="O79" s="296">
        <f>IF(O$26=0,0,O$26/TRE!O$5*1000)</f>
        <v>8.8356323435895519</v>
      </c>
      <c r="P79" s="296">
        <f>IF(P$26=0,0,P$26/TRE!P$5*1000)</f>
        <v>8.5690869170182253</v>
      </c>
      <c r="Q79" s="296">
        <f>IF(Q$26=0,0,Q$26/TRE!Q$5*1000)</f>
        <v>8.3066127320605503</v>
      </c>
    </row>
    <row r="80" spans="1:17" x14ac:dyDescent="0.25">
      <c r="A80" s="127" t="s">
        <v>281</v>
      </c>
      <c r="B80" s="296">
        <f>IF(B$34=0,0,B$34/TRE!B$5*1000)</f>
        <v>7.6443317566278726</v>
      </c>
      <c r="C80" s="296">
        <f>IF(C$34=0,0,C$34/TRE!C$5*1000)</f>
        <v>8.2349661700188932</v>
      </c>
      <c r="D80" s="296">
        <f>IF(D$34=0,0,D$34/TRE!D$5*1000)</f>
        <v>7.8650038865996068</v>
      </c>
      <c r="E80" s="296">
        <f>IF(E$34=0,0,E$34/TRE!E$5*1000)</f>
        <v>8.8017997005861268</v>
      </c>
      <c r="F80" s="296">
        <f>IF(F$34=0,0,F$34/TRE!F$5*1000)</f>
        <v>8.5278898247362349</v>
      </c>
      <c r="G80" s="296">
        <f>IF(G$34=0,0,G$34/TRE!G$5*1000)</f>
        <v>7.6004520086773599</v>
      </c>
      <c r="H80" s="296">
        <f>IF(H$34=0,0,H$34/TRE!H$5*1000)</f>
        <v>7.3004095406286078</v>
      </c>
      <c r="I80" s="296">
        <f>IF(I$34=0,0,I$34/TRE!I$5*1000)</f>
        <v>6.7446675634791937</v>
      </c>
      <c r="J80" s="296">
        <f>IF(J$34=0,0,J$34/TRE!J$5*1000)</f>
        <v>5.4403126888919378</v>
      </c>
      <c r="K80" s="296">
        <f>IF(K$34=0,0,K$34/TRE!K$5*1000)</f>
        <v>5.6441084980178333</v>
      </c>
      <c r="L80" s="296">
        <f>IF(L$34=0,0,L$34/TRE!L$5*1000)</f>
        <v>6.1588548112869859</v>
      </c>
      <c r="M80" s="296">
        <f>IF(M$34=0,0,M$34/TRE!M$5*1000)</f>
        <v>5.193319394591482</v>
      </c>
      <c r="N80" s="296">
        <f>IF(N$34=0,0,N$34/TRE!N$5*1000)</f>
        <v>5.5339570083900638</v>
      </c>
      <c r="O80" s="296">
        <f>IF(O$34=0,0,O$34/TRE!O$5*1000)</f>
        <v>5.8979242114426622</v>
      </c>
      <c r="P80" s="296">
        <f>IF(P$34=0,0,P$34/TRE!P$5*1000)</f>
        <v>4.5801150700356299</v>
      </c>
      <c r="Q80" s="296">
        <f>IF(Q$34=0,0,Q$34/TRE!Q$5*1000)</f>
        <v>4.5676747993540436</v>
      </c>
    </row>
    <row r="81" spans="1:17" x14ac:dyDescent="0.25">
      <c r="A81" s="127" t="s">
        <v>280</v>
      </c>
      <c r="B81" s="296">
        <f>IF(B$45=0,0,B$45/TRE!B$5*1000)</f>
        <v>2.7739595568403539</v>
      </c>
      <c r="C81" s="296">
        <f>IF(C$45=0,0,C$45/TRE!C$5*1000)</f>
        <v>2.7743461852549083</v>
      </c>
      <c r="D81" s="296">
        <f>IF(D$45=0,0,D$45/TRE!D$5*1000)</f>
        <v>2.8597143196742838</v>
      </c>
      <c r="E81" s="296">
        <f>IF(E$45=0,0,E$45/TRE!E$5*1000)</f>
        <v>2.7999392336978435</v>
      </c>
      <c r="F81" s="296">
        <f>IF(F$45=0,0,F$45/TRE!F$5*1000)</f>
        <v>2.8970716269712207</v>
      </c>
      <c r="G81" s="296">
        <f>IF(G$45=0,0,G$45/TRE!G$5*1000)</f>
        <v>2.8842707674474859</v>
      </c>
      <c r="H81" s="296">
        <f>IF(H$45=0,0,H$45/TRE!H$5*1000)</f>
        <v>2.8700209042680558</v>
      </c>
      <c r="I81" s="296">
        <f>IF(I$45=0,0,I$45/TRE!I$5*1000)</f>
        <v>2.855145515970464</v>
      </c>
      <c r="J81" s="296">
        <f>IF(J$45=0,0,J$45/TRE!J$5*1000)</f>
        <v>2.9170664771557058</v>
      </c>
      <c r="K81" s="296">
        <f>IF(K$45=0,0,K$45/TRE!K$5*1000)</f>
        <v>2.9149007122740795</v>
      </c>
      <c r="L81" s="296">
        <f>IF(L$45=0,0,L$45/TRE!L$5*1000)</f>
        <v>2.8527968363140888</v>
      </c>
      <c r="M81" s="296">
        <f>IF(M$45=0,0,M$45/TRE!M$5*1000)</f>
        <v>2.8039072575778499</v>
      </c>
      <c r="N81" s="296">
        <f>IF(N$45=0,0,N$45/TRE!N$5*1000)</f>
        <v>2.7933512899309627</v>
      </c>
      <c r="O81" s="296">
        <f>IF(O$45=0,0,O$45/TRE!O$5*1000)</f>
        <v>2.7168570577471201</v>
      </c>
      <c r="P81" s="296">
        <f>IF(P$45=0,0,P$45/TRE!P$5*1000)</f>
        <v>2.625380509694311</v>
      </c>
      <c r="Q81" s="296">
        <f>IF(Q$45=0,0,Q$45/TRE!Q$5*1000)</f>
        <v>2.52846406540732</v>
      </c>
    </row>
    <row r="82" spans="1:17" x14ac:dyDescent="0.25">
      <c r="A82" s="72" t="s">
        <v>279</v>
      </c>
      <c r="B82" s="295">
        <f>IF(B$46=0,0,B$46/TRE!B$5*1000)</f>
        <v>3.5105036767769353</v>
      </c>
      <c r="C82" s="295">
        <f>IF(C$46=0,0,C$46/TRE!C$5*1000)</f>
        <v>2.9099844811565481</v>
      </c>
      <c r="D82" s="295">
        <f>IF(D$46=0,0,D$46/TRE!D$5*1000)</f>
        <v>3.1935735431088377</v>
      </c>
      <c r="E82" s="295">
        <f>IF(E$46=0,0,E$46/TRE!E$5*1000)</f>
        <v>2.1084557389857825</v>
      </c>
      <c r="F82" s="295">
        <f>IF(F$46=0,0,F$46/TRE!F$5*1000)</f>
        <v>2.1816817688317509</v>
      </c>
      <c r="G82" s="295">
        <f>IF(G$46=0,0,G$46/TRE!G$5*1000)</f>
        <v>3.0832980474805849</v>
      </c>
      <c r="H82" s="295">
        <f>IF(H$46=0,0,H$46/TRE!H$5*1000)</f>
        <v>3.5068742115712928</v>
      </c>
      <c r="I82" s="295">
        <f>IF(I$46=0,0,I$46/TRE!I$5*1000)</f>
        <v>3.9228425162935272</v>
      </c>
      <c r="J82" s="295">
        <f>IF(J$46=0,0,J$46/TRE!J$5*1000)</f>
        <v>5.2203065401236017</v>
      </c>
      <c r="K82" s="295">
        <f>IF(K$46=0,0,K$46/TRE!K$5*1000)</f>
        <v>5.0086863116575833</v>
      </c>
      <c r="L82" s="295">
        <f>IF(L$46=0,0,L$46/TRE!L$5*1000)</f>
        <v>4.23062416442166</v>
      </c>
      <c r="M82" s="295">
        <f>IF(M$46=0,0,M$46/TRE!M$5*1000)</f>
        <v>5.0621010769444972</v>
      </c>
      <c r="N82" s="295">
        <f>IF(N$46=0,0,N$46/TRE!N$5*1000)</f>
        <v>4.6474074809527037</v>
      </c>
      <c r="O82" s="295">
        <f>IF(O$46=0,0,O$46/TRE!O$5*1000)</f>
        <v>4.1485045106722351</v>
      </c>
      <c r="P82" s="295">
        <f>IF(P$46=0,0,P$46/TRE!P$5*1000)</f>
        <v>5.2434173055647877</v>
      </c>
      <c r="Q82" s="295">
        <f>IF(Q$46=0,0,Q$46/TRE!Q$5*1000)</f>
        <v>4.9579029415004543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4554.6306835692121</v>
      </c>
      <c r="C5" s="96">
        <v>4696.9827769215026</v>
      </c>
      <c r="D5" s="96">
        <v>4542.429942547983</v>
      </c>
      <c r="E5" s="96">
        <v>4871.5712296844958</v>
      </c>
      <c r="F5" s="96">
        <v>4951.7632194449379</v>
      </c>
      <c r="G5" s="96">
        <v>4773.8282251713854</v>
      </c>
      <c r="H5" s="96">
        <v>4679.3629941992567</v>
      </c>
      <c r="I5" s="96">
        <v>4715.5268358687536</v>
      </c>
      <c r="J5" s="96">
        <v>4284.8186186705962</v>
      </c>
      <c r="K5" s="96">
        <v>3710.6520888698997</v>
      </c>
      <c r="L5" s="96">
        <v>4156.0775977272369</v>
      </c>
      <c r="M5" s="96">
        <v>4163.0539986674494</v>
      </c>
      <c r="N5" s="96">
        <v>4289.0042900492108</v>
      </c>
      <c r="O5" s="96">
        <v>4521.8905646970779</v>
      </c>
      <c r="P5" s="96">
        <v>4411.8491628229922</v>
      </c>
      <c r="Q5" s="96">
        <v>4621.1807493349843</v>
      </c>
    </row>
    <row r="6" spans="1:17" x14ac:dyDescent="0.25">
      <c r="A6" s="132" t="s">
        <v>84</v>
      </c>
      <c r="B6" s="160">
        <v>132.46429455751979</v>
      </c>
      <c r="C6" s="160">
        <v>135.64466557170707</v>
      </c>
      <c r="D6" s="160">
        <v>131.86679304446935</v>
      </c>
      <c r="E6" s="160">
        <v>139.04506814292802</v>
      </c>
      <c r="F6" s="160">
        <v>143.09875663210886</v>
      </c>
      <c r="G6" s="160">
        <v>140.88794102417148</v>
      </c>
      <c r="H6" s="160">
        <v>138.76713207038119</v>
      </c>
      <c r="I6" s="160">
        <v>138.51755415800218</v>
      </c>
      <c r="J6" s="160">
        <v>127.28029790660979</v>
      </c>
      <c r="K6" s="160">
        <v>110.32575695490256</v>
      </c>
      <c r="L6" s="160">
        <v>125.55881087680719</v>
      </c>
      <c r="M6" s="160">
        <v>124.98114378099442</v>
      </c>
      <c r="N6" s="160">
        <v>127.60347574688033</v>
      </c>
      <c r="O6" s="160">
        <v>133.51735149794649</v>
      </c>
      <c r="P6" s="160">
        <v>130.25214057005846</v>
      </c>
      <c r="Q6" s="160">
        <v>136.68857133796928</v>
      </c>
    </row>
    <row r="7" spans="1:17" x14ac:dyDescent="0.25">
      <c r="A7" s="76" t="s">
        <v>83</v>
      </c>
      <c r="B7" s="159">
        <v>40.518073741902114</v>
      </c>
      <c r="C7" s="159">
        <v>41.52370992092704</v>
      </c>
      <c r="D7" s="159">
        <v>40.41322924019876</v>
      </c>
      <c r="E7" s="159">
        <v>42.672718888526461</v>
      </c>
      <c r="F7" s="159">
        <v>43.733809824863556</v>
      </c>
      <c r="G7" s="159">
        <v>42.843946938999061</v>
      </c>
      <c r="H7" s="159">
        <v>41.909519446009725</v>
      </c>
      <c r="I7" s="159">
        <v>41.947415138082107</v>
      </c>
      <c r="J7" s="159">
        <v>38.264955506074401</v>
      </c>
      <c r="K7" s="159">
        <v>33.137713266936636</v>
      </c>
      <c r="L7" s="159">
        <v>37.484371288640624</v>
      </c>
      <c r="M7" s="159">
        <v>37.435898274873431</v>
      </c>
      <c r="N7" s="159">
        <v>38.33971406297043</v>
      </c>
      <c r="O7" s="159">
        <v>40.216464455468454</v>
      </c>
      <c r="P7" s="159">
        <v>39.243192179986664</v>
      </c>
      <c r="Q7" s="159">
        <v>41.097990421384878</v>
      </c>
    </row>
    <row r="8" spans="1:17" x14ac:dyDescent="0.25">
      <c r="A8" s="76" t="s">
        <v>82</v>
      </c>
      <c r="B8" s="159">
        <v>307.63391082975312</v>
      </c>
      <c r="C8" s="159">
        <v>315.28627514595439</v>
      </c>
      <c r="D8" s="159">
        <v>306.67389781531801</v>
      </c>
      <c r="E8" s="159">
        <v>324.66493974110836</v>
      </c>
      <c r="F8" s="159">
        <v>331.65968782847733</v>
      </c>
      <c r="G8" s="159">
        <v>324.06431425830277</v>
      </c>
      <c r="H8" s="159">
        <v>316.86203469623376</v>
      </c>
      <c r="I8" s="159">
        <v>318.16071144908483</v>
      </c>
      <c r="J8" s="159">
        <v>290.77530590246585</v>
      </c>
      <c r="K8" s="159">
        <v>251.39905867086929</v>
      </c>
      <c r="L8" s="159">
        <v>283.36308415768519</v>
      </c>
      <c r="M8" s="159">
        <v>284.06606323912467</v>
      </c>
      <c r="N8" s="159">
        <v>290.94391687582504</v>
      </c>
      <c r="O8" s="159">
        <v>305.16649431759367</v>
      </c>
      <c r="P8" s="159">
        <v>298.26904415066099</v>
      </c>
      <c r="Q8" s="159">
        <v>312.03232747918224</v>
      </c>
    </row>
    <row r="9" spans="1:17" x14ac:dyDescent="0.25">
      <c r="A9" s="76" t="s">
        <v>81</v>
      </c>
      <c r="B9" s="159">
        <v>135.96318576121774</v>
      </c>
      <c r="C9" s="159">
        <v>139.50007030349076</v>
      </c>
      <c r="D9" s="159">
        <v>135.7098576684179</v>
      </c>
      <c r="E9" s="159">
        <v>143.13870274003358</v>
      </c>
      <c r="F9" s="159">
        <v>146.71760328654932</v>
      </c>
      <c r="G9" s="159">
        <v>143.888972705562</v>
      </c>
      <c r="H9" s="159">
        <v>140.69453267333282</v>
      </c>
      <c r="I9" s="159">
        <v>140.63149003388867</v>
      </c>
      <c r="J9" s="159">
        <v>128.06938754289541</v>
      </c>
      <c r="K9" s="159">
        <v>110.99988820068704</v>
      </c>
      <c r="L9" s="159">
        <v>125.70375556992362</v>
      </c>
      <c r="M9" s="159">
        <v>125.47172855793396</v>
      </c>
      <c r="N9" s="159">
        <v>128.6282978737697</v>
      </c>
      <c r="O9" s="159">
        <v>135.01442569314713</v>
      </c>
      <c r="P9" s="159">
        <v>131.50470828650975</v>
      </c>
      <c r="Q9" s="159">
        <v>137.74266304070051</v>
      </c>
    </row>
    <row r="10" spans="1:17" x14ac:dyDescent="0.25">
      <c r="A10" s="129" t="s">
        <v>80</v>
      </c>
      <c r="B10" s="158">
        <v>184.35047069175678</v>
      </c>
      <c r="C10" s="158">
        <v>188.54517255697556</v>
      </c>
      <c r="D10" s="158">
        <v>182.77895901676487</v>
      </c>
      <c r="E10" s="158">
        <v>194.13411072831593</v>
      </c>
      <c r="F10" s="158">
        <v>199.25535763288104</v>
      </c>
      <c r="G10" s="158">
        <v>193.97519702202075</v>
      </c>
      <c r="H10" s="158">
        <v>190.37875878865464</v>
      </c>
      <c r="I10" s="158">
        <v>192.01364506621246</v>
      </c>
      <c r="J10" s="158">
        <v>177.08893654127678</v>
      </c>
      <c r="K10" s="158">
        <v>152.49913161744172</v>
      </c>
      <c r="L10" s="158">
        <v>171.54583842949805</v>
      </c>
      <c r="M10" s="158">
        <v>171.6256252211561</v>
      </c>
      <c r="N10" s="158">
        <v>174.15942628105995</v>
      </c>
      <c r="O10" s="158">
        <v>181.27740148605005</v>
      </c>
      <c r="P10" s="158">
        <v>179.60006480678612</v>
      </c>
      <c r="Q10" s="158">
        <v>187.78672294230702</v>
      </c>
    </row>
    <row r="11" spans="1:17" x14ac:dyDescent="0.25">
      <c r="A11" s="92" t="s">
        <v>126</v>
      </c>
      <c r="B11" s="91">
        <v>26.523440430833077</v>
      </c>
      <c r="C11" s="91">
        <v>27.46403181771824</v>
      </c>
      <c r="D11" s="91">
        <v>26.017278082972599</v>
      </c>
      <c r="E11" s="91">
        <v>27.720337907664273</v>
      </c>
      <c r="F11" s="91">
        <v>27.789983126031359</v>
      </c>
      <c r="G11" s="91">
        <v>26.843136610313898</v>
      </c>
      <c r="H11" s="91">
        <v>25.831565158526768</v>
      </c>
      <c r="I11" s="91">
        <v>26.2842904519174</v>
      </c>
      <c r="J11" s="91">
        <v>23.729431512032857</v>
      </c>
      <c r="K11" s="91">
        <v>21.164653931230092</v>
      </c>
      <c r="L11" s="91">
        <v>23.354320953670914</v>
      </c>
      <c r="M11" s="91">
        <v>23.43081858025954</v>
      </c>
      <c r="N11" s="91">
        <v>23.999630567004235</v>
      </c>
      <c r="O11" s="91">
        <v>25.648535765528489</v>
      </c>
      <c r="P11" s="91">
        <v>24.807631374702584</v>
      </c>
      <c r="Q11" s="91">
        <v>25.967682793449967</v>
      </c>
    </row>
    <row r="12" spans="1:17" x14ac:dyDescent="0.25">
      <c r="A12" s="92" t="s">
        <v>27</v>
      </c>
      <c r="B12" s="91">
        <v>45.657762524630634</v>
      </c>
      <c r="C12" s="91">
        <v>46.868340306029005</v>
      </c>
      <c r="D12" s="91">
        <v>45.41552880761796</v>
      </c>
      <c r="E12" s="91">
        <v>48.495298593543239</v>
      </c>
      <c r="F12" s="91">
        <v>48.859870889827384</v>
      </c>
      <c r="G12" s="91">
        <v>47.342134518170582</v>
      </c>
      <c r="H12" s="91">
        <v>45.771578092018437</v>
      </c>
      <c r="I12" s="91">
        <v>46.346998935108061</v>
      </c>
      <c r="J12" s="91">
        <v>42.429674229608594</v>
      </c>
      <c r="K12" s="91">
        <v>36.258425407231861</v>
      </c>
      <c r="L12" s="91">
        <v>40.221414014930843</v>
      </c>
      <c r="M12" s="91">
        <v>41.329883729054991</v>
      </c>
      <c r="N12" s="91">
        <v>42.509360391419165</v>
      </c>
      <c r="O12" s="91">
        <v>44.646458298619415</v>
      </c>
      <c r="P12" s="91">
        <v>42.185310049644286</v>
      </c>
      <c r="Q12" s="91">
        <v>43.988297406812201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0.18223688917011774</v>
      </c>
      <c r="F13" s="91">
        <v>0.19407767201268394</v>
      </c>
      <c r="G13" s="91">
        <v>0.22569103974820579</v>
      </c>
      <c r="H13" s="91">
        <v>0.28604280766728579</v>
      </c>
      <c r="I13" s="91">
        <v>0.28040164017079799</v>
      </c>
      <c r="J13" s="91">
        <v>0.29584204881997306</v>
      </c>
      <c r="K13" s="91">
        <v>0.34737723184596381</v>
      </c>
      <c r="L13" s="91">
        <v>0.39078537292285609</v>
      </c>
      <c r="M13" s="91">
        <v>0.40516678449712756</v>
      </c>
      <c r="N13" s="91">
        <v>0.17197846138202555</v>
      </c>
      <c r="O13" s="91">
        <v>0.15084928209340315</v>
      </c>
      <c r="P13" s="91">
        <v>0.16175190396339462</v>
      </c>
      <c r="Q13" s="91">
        <v>0.17145007293462886</v>
      </c>
    </row>
    <row r="14" spans="1:17" x14ac:dyDescent="0.25">
      <c r="A14" s="92" t="s">
        <v>22</v>
      </c>
      <c r="B14" s="157">
        <v>112.16926773629311</v>
      </c>
      <c r="C14" s="157">
        <v>114.21280043322832</v>
      </c>
      <c r="D14" s="157">
        <v>111.34615212617435</v>
      </c>
      <c r="E14" s="157">
        <v>117.73623733793829</v>
      </c>
      <c r="F14" s="157">
        <v>122.41142594500961</v>
      </c>
      <c r="G14" s="157">
        <v>119.56423485378809</v>
      </c>
      <c r="H14" s="157">
        <v>118.48957273044215</v>
      </c>
      <c r="I14" s="157">
        <v>119.10195403901618</v>
      </c>
      <c r="J14" s="157">
        <v>110.6339887508154</v>
      </c>
      <c r="K14" s="157">
        <v>94.728675047133848</v>
      </c>
      <c r="L14" s="157">
        <v>107.57931808797343</v>
      </c>
      <c r="M14" s="157">
        <v>106.45975612734448</v>
      </c>
      <c r="N14" s="157">
        <v>107.47845686125449</v>
      </c>
      <c r="O14" s="157">
        <v>110.83155813980876</v>
      </c>
      <c r="P14" s="157">
        <v>112.44537147847583</v>
      </c>
      <c r="Q14" s="157">
        <v>117.65929266911027</v>
      </c>
    </row>
    <row r="15" spans="1:17" x14ac:dyDescent="0.25">
      <c r="A15" s="156" t="s">
        <v>284</v>
      </c>
      <c r="B15" s="204">
        <v>356.72052972919982</v>
      </c>
      <c r="C15" s="204">
        <v>365.89936998584579</v>
      </c>
      <c r="D15" s="204">
        <v>353.13463354967109</v>
      </c>
      <c r="E15" s="204">
        <v>374.16255113554848</v>
      </c>
      <c r="F15" s="204">
        <v>376.75606428510366</v>
      </c>
      <c r="G15" s="204">
        <v>359.65960697684386</v>
      </c>
      <c r="H15" s="204">
        <v>347.19750501603141</v>
      </c>
      <c r="I15" s="204">
        <v>351.29599831758537</v>
      </c>
      <c r="J15" s="204">
        <v>315.10160290990689</v>
      </c>
      <c r="K15" s="204">
        <v>271.65482936329568</v>
      </c>
      <c r="L15" s="204">
        <v>296.76975721971081</v>
      </c>
      <c r="M15" s="204">
        <v>297.89506225061677</v>
      </c>
      <c r="N15" s="204">
        <v>306.81201295759706</v>
      </c>
      <c r="O15" s="204">
        <v>324.24657798721228</v>
      </c>
      <c r="P15" s="204">
        <v>318.41885886204977</v>
      </c>
      <c r="Q15" s="204">
        <v>333.40550627523243</v>
      </c>
    </row>
    <row r="16" spans="1:17" x14ac:dyDescent="0.25">
      <c r="A16" s="152" t="s">
        <v>290</v>
      </c>
      <c r="B16" s="264">
        <v>229.73582638864252</v>
      </c>
      <c r="C16" s="264">
        <v>235.99377731181497</v>
      </c>
      <c r="D16" s="264">
        <v>227.4324266174776</v>
      </c>
      <c r="E16" s="264">
        <v>241.12635031610097</v>
      </c>
      <c r="F16" s="264">
        <v>239.10820509013752</v>
      </c>
      <c r="G16" s="264">
        <v>227.56270391578505</v>
      </c>
      <c r="H16" s="264">
        <v>218.5001070314984</v>
      </c>
      <c r="I16" s="264">
        <v>220.96973016187371</v>
      </c>
      <c r="J16" s="264">
        <v>196.20879827217874</v>
      </c>
      <c r="K16" s="264">
        <v>168.34839789510568</v>
      </c>
      <c r="L16" s="264">
        <v>181.81967020963484</v>
      </c>
      <c r="M16" s="264">
        <v>184.64498669201981</v>
      </c>
      <c r="N16" s="264">
        <v>190.52544801317123</v>
      </c>
      <c r="O16" s="264">
        <v>202.44326412755913</v>
      </c>
      <c r="P16" s="264">
        <v>201.19431604124657</v>
      </c>
      <c r="Q16" s="264">
        <v>209.50647851953903</v>
      </c>
    </row>
    <row r="17" spans="1:17" x14ac:dyDescent="0.25">
      <c r="A17" s="154" t="s">
        <v>34</v>
      </c>
      <c r="B17" s="83">
        <v>4.130182371580597</v>
      </c>
      <c r="C17" s="83">
        <v>3.3149653672992656</v>
      </c>
      <c r="D17" s="83">
        <v>2.4674164439605835</v>
      </c>
      <c r="E17" s="83">
        <v>3.43313350824792</v>
      </c>
      <c r="F17" s="83">
        <v>2.7534291625098648</v>
      </c>
      <c r="G17" s="83">
        <v>1.9378757903085666</v>
      </c>
      <c r="H17" s="83">
        <v>2.2288983949837422</v>
      </c>
      <c r="I17" s="83">
        <v>2.2729590230565564</v>
      </c>
      <c r="J17" s="83">
        <v>2.1985580872496517</v>
      </c>
      <c r="K17" s="83">
        <v>1.8884681722150192</v>
      </c>
      <c r="L17" s="83">
        <v>1.1855062269226084</v>
      </c>
      <c r="M17" s="83">
        <v>1.6584600756914243</v>
      </c>
      <c r="N17" s="83">
        <v>1.6810536788648323</v>
      </c>
      <c r="O17" s="83">
        <v>1.5677578414192506</v>
      </c>
      <c r="P17" s="83">
        <v>1.5416720386316161</v>
      </c>
      <c r="Q17" s="83">
        <v>1.229534119655233</v>
      </c>
    </row>
    <row r="18" spans="1:17" x14ac:dyDescent="0.25">
      <c r="A18" s="154" t="s">
        <v>31</v>
      </c>
      <c r="B18" s="83">
        <v>12.004214228655361</v>
      </c>
      <c r="C18" s="83">
        <v>14.284272897604346</v>
      </c>
      <c r="D18" s="83">
        <v>11.752131243976732</v>
      </c>
      <c r="E18" s="83">
        <v>6.2669483006731603</v>
      </c>
      <c r="F18" s="83">
        <v>6.5179638650146465</v>
      </c>
      <c r="G18" s="83">
        <v>6.2933253964053764</v>
      </c>
      <c r="H18" s="83">
        <v>6.7893412950225152</v>
      </c>
      <c r="I18" s="83">
        <v>7.3383600337475485</v>
      </c>
      <c r="J18" s="83">
        <v>6.3504066059564028</v>
      </c>
      <c r="K18" s="83">
        <v>5.089936841807825</v>
      </c>
      <c r="L18" s="83">
        <v>6.7266727282011001</v>
      </c>
      <c r="M18" s="83">
        <v>5.0453861905694577</v>
      </c>
      <c r="N18" s="83">
        <v>5.143424524999773</v>
      </c>
      <c r="O18" s="83">
        <v>5.6051126192760776</v>
      </c>
      <c r="P18" s="83">
        <v>5.7190246797443116</v>
      </c>
      <c r="Q18" s="83">
        <v>6.4049872589062424</v>
      </c>
    </row>
    <row r="19" spans="1:17" x14ac:dyDescent="0.25">
      <c r="A19" s="154" t="s">
        <v>126</v>
      </c>
      <c r="B19" s="83">
        <v>23.302150664870013</v>
      </c>
      <c r="C19" s="83">
        <v>24.703755780577868</v>
      </c>
      <c r="D19" s="83">
        <v>24.285270956998666</v>
      </c>
      <c r="E19" s="83">
        <v>19.307550968243</v>
      </c>
      <c r="F19" s="83">
        <v>20.215557166380279</v>
      </c>
      <c r="G19" s="83">
        <v>23.385436588377392</v>
      </c>
      <c r="H19" s="83">
        <v>22.036766713035394</v>
      </c>
      <c r="I19" s="83">
        <v>21.773306213233823</v>
      </c>
      <c r="J19" s="83">
        <v>24.510164757207267</v>
      </c>
      <c r="K19" s="83">
        <v>23.374167508795857</v>
      </c>
      <c r="L19" s="83">
        <v>25.827079251465058</v>
      </c>
      <c r="M19" s="83">
        <v>22.723724880985252</v>
      </c>
      <c r="N19" s="83">
        <v>23.008788539782099</v>
      </c>
      <c r="O19" s="83">
        <v>20.519972056681205</v>
      </c>
      <c r="P19" s="83">
        <v>21.875311149095886</v>
      </c>
      <c r="Q19" s="83">
        <v>26.13879092634097</v>
      </c>
    </row>
    <row r="20" spans="1:17" x14ac:dyDescent="0.25">
      <c r="A20" s="154" t="s">
        <v>30</v>
      </c>
      <c r="B20" s="83">
        <v>0.5525793958689722</v>
      </c>
      <c r="C20" s="83">
        <v>0.32696599357338263</v>
      </c>
      <c r="D20" s="83">
        <v>0.60761983174394474</v>
      </c>
      <c r="E20" s="83">
        <v>0.15710738163857593</v>
      </c>
      <c r="F20" s="83">
        <v>0.20215653513804194</v>
      </c>
      <c r="G20" s="83">
        <v>0.13291334446756745</v>
      </c>
      <c r="H20" s="83">
        <v>0.16979703470234789</v>
      </c>
      <c r="I20" s="83">
        <v>0.61314272326778552</v>
      </c>
      <c r="J20" s="83">
        <v>0.51703149769523737</v>
      </c>
      <c r="K20" s="83">
        <v>0.67676983793250733</v>
      </c>
      <c r="L20" s="83">
        <v>0.85866893473422301</v>
      </c>
      <c r="M20" s="83">
        <v>0.61410824504577732</v>
      </c>
      <c r="N20" s="83">
        <v>0.34833021294267624</v>
      </c>
      <c r="O20" s="83">
        <v>0.19266232679106035</v>
      </c>
      <c r="P20" s="83">
        <v>0.27178796531181226</v>
      </c>
      <c r="Q20" s="83">
        <v>0</v>
      </c>
    </row>
    <row r="21" spans="1:17" x14ac:dyDescent="0.25">
      <c r="A21" s="154" t="s">
        <v>27</v>
      </c>
      <c r="B21" s="83">
        <v>189.74669972766759</v>
      </c>
      <c r="C21" s="83">
        <v>193.36381727276009</v>
      </c>
      <c r="D21" s="83">
        <v>188.3199881407977</v>
      </c>
      <c r="E21" s="83">
        <v>211.96161015729837</v>
      </c>
      <c r="F21" s="83">
        <v>209.41909836109465</v>
      </c>
      <c r="G21" s="83">
        <v>195.81315279622615</v>
      </c>
      <c r="H21" s="83">
        <v>187.27530359375436</v>
      </c>
      <c r="I21" s="83">
        <v>188.97196216856798</v>
      </c>
      <c r="J21" s="83">
        <v>162.63263732407023</v>
      </c>
      <c r="K21" s="83">
        <v>137.31905553435445</v>
      </c>
      <c r="L21" s="83">
        <v>147.22174306831189</v>
      </c>
      <c r="M21" s="83">
        <v>154.60330729972793</v>
      </c>
      <c r="N21" s="83">
        <v>160.34385105658188</v>
      </c>
      <c r="O21" s="83">
        <v>174.55775928339156</v>
      </c>
      <c r="P21" s="83">
        <v>171.78652020846295</v>
      </c>
      <c r="Q21" s="83">
        <v>175.73316621463653</v>
      </c>
    </row>
    <row r="22" spans="1:17" x14ac:dyDescent="0.25">
      <c r="A22" s="152" t="s">
        <v>289</v>
      </c>
      <c r="B22" s="264">
        <v>126.98470334055733</v>
      </c>
      <c r="C22" s="264">
        <v>129.9055926740308</v>
      </c>
      <c r="D22" s="264">
        <v>125.70220693219358</v>
      </c>
      <c r="E22" s="264">
        <v>133.03620081944754</v>
      </c>
      <c r="F22" s="264">
        <v>137.64785919496606</v>
      </c>
      <c r="G22" s="264">
        <v>132.09690306105887</v>
      </c>
      <c r="H22" s="264">
        <v>128.69739798453307</v>
      </c>
      <c r="I22" s="264">
        <v>130.32626815571163</v>
      </c>
      <c r="J22" s="264">
        <v>118.89280463772818</v>
      </c>
      <c r="K22" s="264">
        <v>103.30643146819001</v>
      </c>
      <c r="L22" s="264">
        <v>114.950087010076</v>
      </c>
      <c r="M22" s="264">
        <v>113.25007555859689</v>
      </c>
      <c r="N22" s="264">
        <v>116.28656494442589</v>
      </c>
      <c r="O22" s="264">
        <v>121.80331385965312</v>
      </c>
      <c r="P22" s="264">
        <v>117.22454282080328</v>
      </c>
      <c r="Q22" s="264">
        <v>123.8990277556934</v>
      </c>
    </row>
    <row r="23" spans="1:17" x14ac:dyDescent="0.25">
      <c r="A23" s="156" t="s">
        <v>283</v>
      </c>
      <c r="B23" s="204">
        <v>215.97312626615971</v>
      </c>
      <c r="C23" s="204">
        <v>221.4222959967604</v>
      </c>
      <c r="D23" s="204">
        <v>214.47016118308153</v>
      </c>
      <c r="E23" s="204">
        <v>228.28906111937715</v>
      </c>
      <c r="F23" s="204">
        <v>232.31452047636833</v>
      </c>
      <c r="G23" s="204">
        <v>226.22653533966087</v>
      </c>
      <c r="H23" s="204">
        <v>222.63526263730111</v>
      </c>
      <c r="I23" s="204">
        <v>224.49554787650118</v>
      </c>
      <c r="J23" s="204">
        <v>207.26738730164752</v>
      </c>
      <c r="K23" s="204">
        <v>178.75228418667967</v>
      </c>
      <c r="L23" s="204">
        <v>200.32331030249713</v>
      </c>
      <c r="M23" s="204">
        <v>202.40784481207453</v>
      </c>
      <c r="N23" s="204">
        <v>207.0133837785404</v>
      </c>
      <c r="O23" s="204">
        <v>216.51484058944826</v>
      </c>
      <c r="P23" s="204">
        <v>212.68015146899168</v>
      </c>
      <c r="Q23" s="204">
        <v>222.21295475895238</v>
      </c>
    </row>
    <row r="24" spans="1:17" x14ac:dyDescent="0.25">
      <c r="A24" s="152" t="s">
        <v>288</v>
      </c>
      <c r="B24" s="151">
        <v>141.27418985794955</v>
      </c>
      <c r="C24" s="151">
        <v>145.00559378968777</v>
      </c>
      <c r="D24" s="151">
        <v>140.33626862041297</v>
      </c>
      <c r="E24" s="151">
        <v>150.38619483650012</v>
      </c>
      <c r="F24" s="151">
        <v>150.90607814499586</v>
      </c>
      <c r="G24" s="151">
        <v>145.71220570425822</v>
      </c>
      <c r="H24" s="151">
        <v>142.81289790597259</v>
      </c>
      <c r="I24" s="151">
        <v>144.13927714516714</v>
      </c>
      <c r="J24" s="151">
        <v>132.57606511701474</v>
      </c>
      <c r="K24" s="151">
        <v>114.25833946840564</v>
      </c>
      <c r="L24" s="151">
        <v>127.02544190008149</v>
      </c>
      <c r="M24" s="151">
        <v>130.13800231917918</v>
      </c>
      <c r="N24" s="151">
        <v>133.97527969278536</v>
      </c>
      <c r="O24" s="151">
        <v>140.42221841036604</v>
      </c>
      <c r="P24" s="151">
        <v>137.81802492440261</v>
      </c>
      <c r="Q24" s="151">
        <v>143.51104053814541</v>
      </c>
    </row>
    <row r="25" spans="1:17" x14ac:dyDescent="0.25">
      <c r="A25" s="152" t="s">
        <v>287</v>
      </c>
      <c r="B25" s="151">
        <v>74.69893640821013</v>
      </c>
      <c r="C25" s="151">
        <v>76.416702207072632</v>
      </c>
      <c r="D25" s="151">
        <v>74.133892562668535</v>
      </c>
      <c r="E25" s="151">
        <v>77.902866282877028</v>
      </c>
      <c r="F25" s="151">
        <v>81.40844233137247</v>
      </c>
      <c r="G25" s="151">
        <v>80.514329635402689</v>
      </c>
      <c r="H25" s="151">
        <v>79.822364731328577</v>
      </c>
      <c r="I25" s="151">
        <v>80.356270731334064</v>
      </c>
      <c r="J25" s="151">
        <v>74.69132218463281</v>
      </c>
      <c r="K25" s="151">
        <v>64.493944718274037</v>
      </c>
      <c r="L25" s="151">
        <v>73.297868402415631</v>
      </c>
      <c r="M25" s="151">
        <v>72.269842492895364</v>
      </c>
      <c r="N25" s="151">
        <v>73.03810408575508</v>
      </c>
      <c r="O25" s="151">
        <v>76.092622179082269</v>
      </c>
      <c r="P25" s="151">
        <v>74.862126544589046</v>
      </c>
      <c r="Q25" s="151">
        <v>78.701914220807026</v>
      </c>
    </row>
    <row r="26" spans="1:17" x14ac:dyDescent="0.25">
      <c r="A26" s="156" t="s">
        <v>282</v>
      </c>
      <c r="B26" s="204">
        <v>1131.0883601553664</v>
      </c>
      <c r="C26" s="204">
        <v>1162.5446401568217</v>
      </c>
      <c r="D26" s="204">
        <v>1125.4253054051708</v>
      </c>
      <c r="E26" s="204">
        <v>1197.4724420885912</v>
      </c>
      <c r="F26" s="204">
        <v>1208.3013926482681</v>
      </c>
      <c r="G26" s="204">
        <v>1162.903066746057</v>
      </c>
      <c r="H26" s="204">
        <v>1135.5167797293243</v>
      </c>
      <c r="I26" s="204">
        <v>1148.656587765377</v>
      </c>
      <c r="J26" s="204">
        <v>1050.3489094212325</v>
      </c>
      <c r="K26" s="204">
        <v>907.1888440988572</v>
      </c>
      <c r="L26" s="204">
        <v>1005.7976351035475</v>
      </c>
      <c r="M26" s="204">
        <v>1014.4760820631545</v>
      </c>
      <c r="N26" s="204">
        <v>1042.3047380496039</v>
      </c>
      <c r="O26" s="204">
        <v>1095.182592328486</v>
      </c>
      <c r="P26" s="204">
        <v>1078.7743643321321</v>
      </c>
      <c r="Q26" s="204">
        <v>1132.4558296058233</v>
      </c>
    </row>
    <row r="27" spans="1:17" x14ac:dyDescent="0.25">
      <c r="A27" s="152" t="s">
        <v>286</v>
      </c>
      <c r="B27" s="264">
        <v>714.19785521888309</v>
      </c>
      <c r="C27" s="264">
        <v>733.20804285377358</v>
      </c>
      <c r="D27" s="264">
        <v>709.23475792555905</v>
      </c>
      <c r="E27" s="264">
        <v>756.00195398726419</v>
      </c>
      <c r="F27" s="264">
        <v>753.16172710278192</v>
      </c>
      <c r="G27" s="264">
        <v>723.17591193118096</v>
      </c>
      <c r="H27" s="264">
        <v>701.37552455746072</v>
      </c>
      <c r="I27" s="264">
        <v>708.20532226699652</v>
      </c>
      <c r="J27" s="264">
        <v>638.53016126276134</v>
      </c>
      <c r="K27" s="264">
        <v>550.80158749512384</v>
      </c>
      <c r="L27" s="264">
        <v>603.95992926665156</v>
      </c>
      <c r="M27" s="264">
        <v>615.24852401155397</v>
      </c>
      <c r="N27" s="264">
        <v>625.63321983964681</v>
      </c>
      <c r="O27" s="264">
        <v>654.26144335742185</v>
      </c>
      <c r="P27" s="264">
        <v>620.61462623900331</v>
      </c>
      <c r="Q27" s="264">
        <v>643.71085839897637</v>
      </c>
    </row>
    <row r="28" spans="1:17" x14ac:dyDescent="0.25">
      <c r="A28" s="154" t="s">
        <v>34</v>
      </c>
      <c r="B28" s="83">
        <v>24.61456394464561</v>
      </c>
      <c r="C28" s="83">
        <v>17.890508115104705</v>
      </c>
      <c r="D28" s="83">
        <v>14.000154832342483</v>
      </c>
      <c r="E28" s="83">
        <v>13.354286325865731</v>
      </c>
      <c r="F28" s="83">
        <v>9.7247301448026278</v>
      </c>
      <c r="G28" s="83">
        <v>6.8443086793337518</v>
      </c>
      <c r="H28" s="83">
        <v>7.8449878970111611</v>
      </c>
      <c r="I28" s="83">
        <v>7.9981887194384944</v>
      </c>
      <c r="J28" s="83">
        <v>7.4320028799636324</v>
      </c>
      <c r="K28" s="83">
        <v>5.824457704393418</v>
      </c>
      <c r="L28" s="83">
        <v>4.2797835691161534</v>
      </c>
      <c r="M28" s="83">
        <v>5.6360743105933464</v>
      </c>
      <c r="N28" s="83">
        <v>5.7529479113489588</v>
      </c>
      <c r="O28" s="83">
        <v>5.232698682672428</v>
      </c>
      <c r="P28" s="83">
        <v>5.5045603467482973</v>
      </c>
      <c r="Q28" s="83">
        <v>3.7386405148153288</v>
      </c>
    </row>
    <row r="29" spans="1:17" x14ac:dyDescent="0.25">
      <c r="A29" s="154" t="s">
        <v>31</v>
      </c>
      <c r="B29" s="83">
        <v>46.082197546701991</v>
      </c>
      <c r="C29" s="83">
        <v>53.222102804391234</v>
      </c>
      <c r="D29" s="83">
        <v>44.467073475192926</v>
      </c>
      <c r="E29" s="83">
        <v>21.915966304760026</v>
      </c>
      <c r="F29" s="83">
        <v>22.853190681819246</v>
      </c>
      <c r="G29" s="83">
        <v>22.227193515880352</v>
      </c>
      <c r="H29" s="83">
        <v>24.20523951343435</v>
      </c>
      <c r="I29" s="83">
        <v>24.485663484030415</v>
      </c>
      <c r="J29" s="83">
        <v>20.975338859721191</v>
      </c>
      <c r="K29" s="83">
        <v>15.985033059535446</v>
      </c>
      <c r="L29" s="83">
        <v>21.147892693624886</v>
      </c>
      <c r="M29" s="83">
        <v>17.826706008596719</v>
      </c>
      <c r="N29" s="83">
        <v>17.676124736507106</v>
      </c>
      <c r="O29" s="83">
        <v>18.974304791602183</v>
      </c>
      <c r="P29" s="83">
        <v>16.699830667619636</v>
      </c>
      <c r="Q29" s="83">
        <v>17.849498362528326</v>
      </c>
    </row>
    <row r="30" spans="1:17" x14ac:dyDescent="0.25">
      <c r="A30" s="154" t="s">
        <v>126</v>
      </c>
      <c r="B30" s="83">
        <v>67.217727106222924</v>
      </c>
      <c r="C30" s="83">
        <v>71.343013220384847</v>
      </c>
      <c r="D30" s="83">
        <v>69.782401699278211</v>
      </c>
      <c r="E30" s="83">
        <v>56.424561602505783</v>
      </c>
      <c r="F30" s="83">
        <v>58.366554561370748</v>
      </c>
      <c r="G30" s="83">
        <v>67.502231130016966</v>
      </c>
      <c r="H30" s="83">
        <v>67.66538575474388</v>
      </c>
      <c r="I30" s="83">
        <v>62.750841742119171</v>
      </c>
      <c r="J30" s="83">
        <v>65.966479313143282</v>
      </c>
      <c r="K30" s="83">
        <v>63.081939685484002</v>
      </c>
      <c r="L30" s="83">
        <v>72.101315556969013</v>
      </c>
      <c r="M30" s="83">
        <v>61.802316464286733</v>
      </c>
      <c r="N30" s="83">
        <v>61.700732330674143</v>
      </c>
      <c r="O30" s="83">
        <v>53.787232919880054</v>
      </c>
      <c r="P30" s="83">
        <v>52.986712885370636</v>
      </c>
      <c r="Q30" s="83">
        <v>60.435340224922584</v>
      </c>
    </row>
    <row r="31" spans="1:17" x14ac:dyDescent="0.25">
      <c r="A31" s="154" t="s">
        <v>30</v>
      </c>
      <c r="B31" s="83">
        <v>1.4401010204085973</v>
      </c>
      <c r="C31" s="83">
        <v>1.2367742916916891</v>
      </c>
      <c r="D31" s="83">
        <v>1.3177641421753201</v>
      </c>
      <c r="E31" s="83">
        <v>0.5612552287478294</v>
      </c>
      <c r="F31" s="83">
        <v>0.60270959637402755</v>
      </c>
      <c r="G31" s="83">
        <v>0.46943150933001637</v>
      </c>
      <c r="H31" s="83">
        <v>0.58370773828422673</v>
      </c>
      <c r="I31" s="83">
        <v>1.2048704876436822</v>
      </c>
      <c r="J31" s="83">
        <v>0.80155502272827606</v>
      </c>
      <c r="K31" s="83">
        <v>1.649223058392181</v>
      </c>
      <c r="L31" s="83">
        <v>0.67503031490612142</v>
      </c>
      <c r="M31" s="83">
        <v>0.83820510046671637</v>
      </c>
      <c r="N31" s="83">
        <v>0.48223435594711467</v>
      </c>
      <c r="O31" s="83">
        <v>0.27106504227047834</v>
      </c>
      <c r="P31" s="83">
        <v>0.76435940237124644</v>
      </c>
      <c r="Q31" s="83">
        <v>0</v>
      </c>
    </row>
    <row r="32" spans="1:17" x14ac:dyDescent="0.25">
      <c r="A32" s="154" t="s">
        <v>27</v>
      </c>
      <c r="B32" s="83">
        <v>574.84326560090381</v>
      </c>
      <c r="C32" s="83">
        <v>589.51564442220138</v>
      </c>
      <c r="D32" s="83">
        <v>579.66736377657003</v>
      </c>
      <c r="E32" s="83">
        <v>663.74588452538489</v>
      </c>
      <c r="F32" s="83">
        <v>661.61454211841522</v>
      </c>
      <c r="G32" s="83">
        <v>626.13274709661982</v>
      </c>
      <c r="H32" s="83">
        <v>601.07620365398725</v>
      </c>
      <c r="I32" s="83">
        <v>611.76575783376484</v>
      </c>
      <c r="J32" s="83">
        <v>543.35478518720493</v>
      </c>
      <c r="K32" s="83">
        <v>464.26093398731882</v>
      </c>
      <c r="L32" s="83">
        <v>505.75590713203525</v>
      </c>
      <c r="M32" s="83">
        <v>529.1452221276104</v>
      </c>
      <c r="N32" s="83">
        <v>540.0211805051697</v>
      </c>
      <c r="O32" s="83">
        <v>575.99614192099659</v>
      </c>
      <c r="P32" s="83">
        <v>544.65916293689361</v>
      </c>
      <c r="Q32" s="83">
        <v>561.68737929671022</v>
      </c>
    </row>
    <row r="33" spans="1:17" x14ac:dyDescent="0.25">
      <c r="A33" s="152" t="s">
        <v>285</v>
      </c>
      <c r="B33" s="264">
        <v>416.89050493648347</v>
      </c>
      <c r="C33" s="264">
        <v>429.33659730304799</v>
      </c>
      <c r="D33" s="264">
        <v>416.19054747961206</v>
      </c>
      <c r="E33" s="264">
        <v>441.47048810132691</v>
      </c>
      <c r="F33" s="264">
        <v>455.13966554548608</v>
      </c>
      <c r="G33" s="264">
        <v>439.72715481487614</v>
      </c>
      <c r="H33" s="264">
        <v>434.14125517186352</v>
      </c>
      <c r="I33" s="264">
        <v>440.45126549838051</v>
      </c>
      <c r="J33" s="264">
        <v>411.81874815847095</v>
      </c>
      <c r="K33" s="264">
        <v>356.38725660373348</v>
      </c>
      <c r="L33" s="264">
        <v>401.83770583689574</v>
      </c>
      <c r="M33" s="264">
        <v>399.22755805160023</v>
      </c>
      <c r="N33" s="264">
        <v>416.67151820995736</v>
      </c>
      <c r="O33" s="264">
        <v>440.92114897106416</v>
      </c>
      <c r="P33" s="264">
        <v>458.15973809312868</v>
      </c>
      <c r="Q33" s="264">
        <v>488.74497120684669</v>
      </c>
    </row>
    <row r="34" spans="1:17" x14ac:dyDescent="0.25">
      <c r="A34" s="156" t="s">
        <v>281</v>
      </c>
      <c r="B34" s="204">
        <v>1167.475650650832</v>
      </c>
      <c r="C34" s="204">
        <v>1301.9339590797117</v>
      </c>
      <c r="D34" s="204">
        <v>1203.7496941808013</v>
      </c>
      <c r="E34" s="204">
        <v>1480.2513270922063</v>
      </c>
      <c r="F34" s="204">
        <v>1490.6660881870509</v>
      </c>
      <c r="G34" s="204">
        <v>1294.8242034526816</v>
      </c>
      <c r="H34" s="204">
        <v>1216.8083057290144</v>
      </c>
      <c r="I34" s="204">
        <v>1153.2758982058936</v>
      </c>
      <c r="J34" s="204">
        <v>859.18494565772846</v>
      </c>
      <c r="K34" s="204">
        <v>774.63700821899681</v>
      </c>
      <c r="L34" s="204">
        <v>971.43937256976415</v>
      </c>
      <c r="M34" s="204">
        <v>837.55666822655519</v>
      </c>
      <c r="N34" s="204">
        <v>934.35130911195154</v>
      </c>
      <c r="O34" s="204">
        <v>1067.6571134186145</v>
      </c>
      <c r="P34" s="204">
        <v>837.04638644729152</v>
      </c>
      <c r="Q34" s="204">
        <v>897.33104742271541</v>
      </c>
    </row>
    <row r="35" spans="1:17" x14ac:dyDescent="0.25">
      <c r="A35" s="88" t="s">
        <v>34</v>
      </c>
      <c r="B35" s="87">
        <v>112.97534568845116</v>
      </c>
      <c r="C35" s="87">
        <v>103.83410008506708</v>
      </c>
      <c r="D35" s="87">
        <v>94.452317854748642</v>
      </c>
      <c r="E35" s="87">
        <v>88.901845065559513</v>
      </c>
      <c r="F35" s="87">
        <v>64.849947045773092</v>
      </c>
      <c r="G35" s="87">
        <v>54.682673243504567</v>
      </c>
      <c r="H35" s="87">
        <v>53.964847777713359</v>
      </c>
      <c r="I35" s="87">
        <v>51.514194107901965</v>
      </c>
      <c r="J35" s="87">
        <v>44.166354287823161</v>
      </c>
      <c r="K35" s="87">
        <v>32.118613726896584</v>
      </c>
      <c r="L35" s="87">
        <v>42.929958549229134</v>
      </c>
      <c r="M35" s="87">
        <v>39.541190231896763</v>
      </c>
      <c r="N35" s="87">
        <v>35.609079455280835</v>
      </c>
      <c r="O35" s="87">
        <v>35.723899618399557</v>
      </c>
      <c r="P35" s="87">
        <v>36.19198389505128</v>
      </c>
      <c r="Q35" s="87">
        <v>32.460147765623596</v>
      </c>
    </row>
    <row r="36" spans="1:17" x14ac:dyDescent="0.25">
      <c r="A36" s="88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31</v>
      </c>
      <c r="B37" s="87">
        <v>0.3221046792160987</v>
      </c>
      <c r="C37" s="87">
        <v>0.23777122015505134</v>
      </c>
      <c r="D37" s="87">
        <v>0.31762224606523864</v>
      </c>
      <c r="E37" s="87">
        <v>0.42574143933914393</v>
      </c>
      <c r="F37" s="87">
        <v>0.48846342690569255</v>
      </c>
      <c r="G37" s="87">
        <v>1.025925741044599</v>
      </c>
      <c r="H37" s="87">
        <v>2.0722439323276944</v>
      </c>
      <c r="I37" s="87">
        <v>3.4950010093827233E-14</v>
      </c>
      <c r="J37" s="87">
        <v>2.4193407205603319</v>
      </c>
      <c r="K37" s="87">
        <v>2.1556851279218387E-16</v>
      </c>
      <c r="L37" s="87">
        <v>4.9365106777643541E-15</v>
      </c>
      <c r="M37" s="87">
        <v>0</v>
      </c>
      <c r="N37" s="87">
        <v>9.3492239441267761E-15</v>
      </c>
      <c r="O37" s="87">
        <v>1.7477128277405034E-15</v>
      </c>
      <c r="P37" s="87">
        <v>2.6565821234614361E-16</v>
      </c>
      <c r="Q37" s="87">
        <v>0.65044002292662761</v>
      </c>
    </row>
    <row r="38" spans="1:17" x14ac:dyDescent="0.25">
      <c r="A38" s="88" t="s">
        <v>126</v>
      </c>
      <c r="B38" s="87">
        <v>85.529951560044182</v>
      </c>
      <c r="C38" s="87">
        <v>103.99743182318798</v>
      </c>
      <c r="D38" s="87">
        <v>92.815592740762156</v>
      </c>
      <c r="E38" s="87">
        <v>79.241225270386266</v>
      </c>
      <c r="F38" s="87">
        <v>81.622707258176987</v>
      </c>
      <c r="G38" s="87">
        <v>76.467492913955908</v>
      </c>
      <c r="H38" s="87">
        <v>57.302141964426909</v>
      </c>
      <c r="I38" s="87">
        <v>56.926223355730194</v>
      </c>
      <c r="J38" s="87">
        <v>29.958160992453475</v>
      </c>
      <c r="K38" s="87">
        <v>21.783411500048139</v>
      </c>
      <c r="L38" s="87">
        <v>28.601229728122757</v>
      </c>
      <c r="M38" s="87">
        <v>27.876011288532009</v>
      </c>
      <c r="N38" s="87">
        <v>28.569027589537811</v>
      </c>
      <c r="O38" s="87">
        <v>32.942107060757195</v>
      </c>
      <c r="P38" s="87">
        <v>30.34197165504748</v>
      </c>
      <c r="Q38" s="87">
        <v>47.200640350103477</v>
      </c>
    </row>
    <row r="39" spans="1:17" x14ac:dyDescent="0.25">
      <c r="A39" s="88" t="s">
        <v>30</v>
      </c>
      <c r="B39" s="87">
        <v>99.276764265529479</v>
      </c>
      <c r="C39" s="87">
        <v>112.32029350148444</v>
      </c>
      <c r="D39" s="87">
        <v>99.577522157975309</v>
      </c>
      <c r="E39" s="87">
        <v>100.5210575185063</v>
      </c>
      <c r="F39" s="87">
        <v>76.502909760382579</v>
      </c>
      <c r="G39" s="87">
        <v>61.781187374756186</v>
      </c>
      <c r="H39" s="87">
        <v>81.677494509960212</v>
      </c>
      <c r="I39" s="87">
        <v>60.201228522628625</v>
      </c>
      <c r="J39" s="87">
        <v>49.532609943367937</v>
      </c>
      <c r="K39" s="87">
        <v>39.700701253756421</v>
      </c>
      <c r="L39" s="87">
        <v>30.416812649531494</v>
      </c>
      <c r="M39" s="87">
        <v>29.233446390901843</v>
      </c>
      <c r="N39" s="87">
        <v>15.151113968971924</v>
      </c>
      <c r="O39" s="87">
        <v>6.715974978904951</v>
      </c>
      <c r="P39" s="87">
        <v>5.5701167336846318</v>
      </c>
      <c r="Q39" s="87">
        <v>5.4229226184172967</v>
      </c>
    </row>
    <row r="40" spans="1:17" x14ac:dyDescent="0.25">
      <c r="A40" s="88" t="s">
        <v>29</v>
      </c>
      <c r="B40" s="87">
        <v>19.627202056425013</v>
      </c>
      <c r="C40" s="87">
        <v>18.39396098430143</v>
      </c>
      <c r="D40" s="87">
        <v>18.855322170979466</v>
      </c>
      <c r="E40" s="87">
        <v>20.581887497684651</v>
      </c>
      <c r="F40" s="87">
        <v>20.889853787430535</v>
      </c>
      <c r="G40" s="87">
        <v>21.158255762514404</v>
      </c>
      <c r="H40" s="87">
        <v>23.340968677071086</v>
      </c>
      <c r="I40" s="87">
        <v>2.6805195926510477</v>
      </c>
      <c r="J40" s="87">
        <v>0.53784089463368245</v>
      </c>
      <c r="K40" s="87">
        <v>2.369772757767699</v>
      </c>
      <c r="L40" s="87">
        <v>2.1744958160497445</v>
      </c>
      <c r="M40" s="87">
        <v>2.7107514971273066</v>
      </c>
      <c r="N40" s="87">
        <v>2.0194674980656511</v>
      </c>
      <c r="O40" s="87">
        <v>17.040010455484321</v>
      </c>
      <c r="P40" s="87">
        <v>18.121125184865242</v>
      </c>
      <c r="Q40" s="87">
        <v>17.482545484417003</v>
      </c>
    </row>
    <row r="41" spans="1:17" x14ac:dyDescent="0.25">
      <c r="A41" s="88" t="s">
        <v>27</v>
      </c>
      <c r="B41" s="87">
        <v>653.08203612936938</v>
      </c>
      <c r="C41" s="87">
        <v>754.51882500575482</v>
      </c>
      <c r="D41" s="87">
        <v>696.19583887194199</v>
      </c>
      <c r="E41" s="87">
        <v>722.64448488354878</v>
      </c>
      <c r="F41" s="87">
        <v>693.1883745707886</v>
      </c>
      <c r="G41" s="87">
        <v>544.76967937925087</v>
      </c>
      <c r="H41" s="87">
        <v>512.87652029025344</v>
      </c>
      <c r="I41" s="87">
        <v>520.54699179451404</v>
      </c>
      <c r="J41" s="87">
        <v>275.30799725418075</v>
      </c>
      <c r="K41" s="87">
        <v>251.52828477927471</v>
      </c>
      <c r="L41" s="87">
        <v>327.7004237553902</v>
      </c>
      <c r="M41" s="87">
        <v>268.2779974448618</v>
      </c>
      <c r="N41" s="87">
        <v>292.65492139324544</v>
      </c>
      <c r="O41" s="87">
        <v>426.85735846386194</v>
      </c>
      <c r="P41" s="87">
        <v>246.96529924011094</v>
      </c>
      <c r="Q41" s="87">
        <v>310.58015803377901</v>
      </c>
    </row>
    <row r="42" spans="1:17" x14ac:dyDescent="0.25">
      <c r="A42" s="88" t="s">
        <v>26</v>
      </c>
      <c r="B42" s="87">
        <v>7.2589317232122417</v>
      </c>
      <c r="C42" s="87">
        <v>6.5130380158505945</v>
      </c>
      <c r="D42" s="87">
        <v>6.1231713557788066</v>
      </c>
      <c r="E42" s="87">
        <v>0</v>
      </c>
      <c r="F42" s="87">
        <v>2.4818155226163263E-2</v>
      </c>
      <c r="G42" s="87">
        <v>0</v>
      </c>
      <c r="H42" s="87">
        <v>5.8724009776043546</v>
      </c>
      <c r="I42" s="87">
        <v>5.3402939825251634</v>
      </c>
      <c r="J42" s="87">
        <v>5.5344288365576704</v>
      </c>
      <c r="K42" s="87">
        <v>4.8348046820553732</v>
      </c>
      <c r="L42" s="87">
        <v>5.204401337925141</v>
      </c>
      <c r="M42" s="87">
        <v>24.315819095668584</v>
      </c>
      <c r="N42" s="87">
        <v>24.005045204486546</v>
      </c>
      <c r="O42" s="87">
        <v>20.841655397924242</v>
      </c>
      <c r="P42" s="87">
        <v>24.626182373096583</v>
      </c>
      <c r="Q42" s="87">
        <v>28.143817251723142</v>
      </c>
    </row>
    <row r="43" spans="1:17" x14ac:dyDescent="0.25">
      <c r="A43" s="88" t="s">
        <v>87</v>
      </c>
      <c r="B43" s="87">
        <v>0.42137760673054808</v>
      </c>
      <c r="C43" s="87">
        <v>0.52884293868878729</v>
      </c>
      <c r="D43" s="87">
        <v>0.68086435623770025</v>
      </c>
      <c r="E43" s="87">
        <v>1.9088521125605964</v>
      </c>
      <c r="F43" s="87">
        <v>2.8193312506829828</v>
      </c>
      <c r="G43" s="87">
        <v>3.5410870625066719</v>
      </c>
      <c r="H43" s="87">
        <v>4.875614992314631</v>
      </c>
      <c r="I43" s="87">
        <v>3.6964214158705779</v>
      </c>
      <c r="J43" s="87">
        <v>3.9513878786592831</v>
      </c>
      <c r="K43" s="87">
        <v>3.3582559400688097</v>
      </c>
      <c r="L43" s="87">
        <v>7.3757362484403419</v>
      </c>
      <c r="M43" s="87">
        <v>5.9312158802860262</v>
      </c>
      <c r="N43" s="87">
        <v>8.235595651098869</v>
      </c>
      <c r="O43" s="87">
        <v>7.1693676992898645</v>
      </c>
      <c r="P43" s="87">
        <v>8.6058216159960548</v>
      </c>
      <c r="Q43" s="87">
        <v>9.7952169279898271</v>
      </c>
    </row>
    <row r="44" spans="1:17" x14ac:dyDescent="0.25">
      <c r="A44" s="88" t="s">
        <v>23</v>
      </c>
      <c r="B44" s="87">
        <v>188.98193694185395</v>
      </c>
      <c r="C44" s="87">
        <v>201.5896955052215</v>
      </c>
      <c r="D44" s="87">
        <v>194.73144242631199</v>
      </c>
      <c r="E44" s="87">
        <v>466.02623330462131</v>
      </c>
      <c r="F44" s="87">
        <v>550.27968293168431</v>
      </c>
      <c r="G44" s="87">
        <v>531.39790197514878</v>
      </c>
      <c r="H44" s="87">
        <v>474.82607260734255</v>
      </c>
      <c r="I44" s="87">
        <v>452.37002543407198</v>
      </c>
      <c r="J44" s="87">
        <v>447.77682484949236</v>
      </c>
      <c r="K44" s="87">
        <v>418.94316357912902</v>
      </c>
      <c r="L44" s="87">
        <v>527.03631448507531</v>
      </c>
      <c r="M44" s="87">
        <v>439.67023639728092</v>
      </c>
      <c r="N44" s="87">
        <v>528.10705835126453</v>
      </c>
      <c r="O44" s="87">
        <v>520.36673974399241</v>
      </c>
      <c r="P44" s="87">
        <v>466.62388574943935</v>
      </c>
      <c r="Q44" s="87">
        <v>445.59515896773541</v>
      </c>
    </row>
    <row r="45" spans="1:17" x14ac:dyDescent="0.25">
      <c r="A45" s="156" t="s">
        <v>280</v>
      </c>
      <c r="B45" s="204">
        <v>403.6215245661071</v>
      </c>
      <c r="C45" s="204">
        <v>416.06366777421357</v>
      </c>
      <c r="D45" s="204">
        <v>413.47963258891917</v>
      </c>
      <c r="E45" s="204">
        <v>437.49952778629762</v>
      </c>
      <c r="F45" s="204">
        <v>459.77379712478108</v>
      </c>
      <c r="G45" s="204">
        <v>444.09626320143457</v>
      </c>
      <c r="H45" s="204">
        <v>435.71482392008068</v>
      </c>
      <c r="I45" s="204">
        <v>443.47398982808465</v>
      </c>
      <c r="J45" s="204">
        <v>412.18976369189909</v>
      </c>
      <c r="K45" s="204">
        <v>356.47124301339858</v>
      </c>
      <c r="L45" s="204">
        <v>398.45012976199973</v>
      </c>
      <c r="M45" s="204">
        <v>403.61927397841578</v>
      </c>
      <c r="N45" s="204">
        <v>414.79390634716094</v>
      </c>
      <c r="O45" s="204">
        <v>432.15137113001771</v>
      </c>
      <c r="P45" s="204">
        <v>420.84812440588769</v>
      </c>
      <c r="Q45" s="204">
        <v>438.61153194560876</v>
      </c>
    </row>
    <row r="46" spans="1:17" x14ac:dyDescent="0.25">
      <c r="A46" s="72" t="s">
        <v>279</v>
      </c>
      <c r="B46" s="306">
        <v>478.82155661939674</v>
      </c>
      <c r="C46" s="306">
        <v>408.61895042909356</v>
      </c>
      <c r="D46" s="306">
        <v>434.72777885517036</v>
      </c>
      <c r="E46" s="306">
        <v>310.24078022156186</v>
      </c>
      <c r="F46" s="306">
        <v>319.48614151848773</v>
      </c>
      <c r="G46" s="306">
        <v>440.4581775056522</v>
      </c>
      <c r="H46" s="306">
        <v>492.87833949289268</v>
      </c>
      <c r="I46" s="306">
        <v>563.05799803004106</v>
      </c>
      <c r="J46" s="306">
        <v>679.24712628885959</v>
      </c>
      <c r="K46" s="306">
        <v>563.58633127783526</v>
      </c>
      <c r="L46" s="306">
        <v>539.6415324471634</v>
      </c>
      <c r="M46" s="306">
        <v>663.51860826255029</v>
      </c>
      <c r="N46" s="306">
        <v>624.05410896385149</v>
      </c>
      <c r="O46" s="306">
        <v>590.94593179309368</v>
      </c>
      <c r="P46" s="306">
        <v>765.21212731263677</v>
      </c>
      <c r="Q46" s="306">
        <v>781.81560410510644</v>
      </c>
    </row>
    <row r="48" spans="1:17" ht="12.75" x14ac:dyDescent="0.25">
      <c r="A48" s="98" t="s">
        <v>91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0.99999999999999978</v>
      </c>
      <c r="C50" s="77">
        <f t="shared" si="0"/>
        <v>0.99999999999999978</v>
      </c>
      <c r="D50" s="77">
        <f t="shared" si="0"/>
        <v>1</v>
      </c>
      <c r="E50" s="77">
        <f t="shared" si="0"/>
        <v>0.99999999999999978</v>
      </c>
      <c r="F50" s="77">
        <f t="shared" si="0"/>
        <v>1.0000000000000004</v>
      </c>
      <c r="G50" s="77">
        <f t="shared" si="0"/>
        <v>1</v>
      </c>
      <c r="H50" s="77">
        <f t="shared" si="0"/>
        <v>1</v>
      </c>
      <c r="I50" s="77">
        <f t="shared" si="0"/>
        <v>0.99999999999999978</v>
      </c>
      <c r="J50" s="77">
        <f t="shared" si="0"/>
        <v>1</v>
      </c>
      <c r="K50" s="77">
        <f t="shared" si="0"/>
        <v>1.0000000000000002</v>
      </c>
      <c r="L50" s="77">
        <f t="shared" si="0"/>
        <v>1</v>
      </c>
      <c r="M50" s="77">
        <f t="shared" si="0"/>
        <v>0.99999999999999978</v>
      </c>
      <c r="N50" s="77">
        <f t="shared" si="0"/>
        <v>1</v>
      </c>
      <c r="O50" s="77">
        <f t="shared" si="0"/>
        <v>1</v>
      </c>
      <c r="P50" s="77">
        <f t="shared" si="0"/>
        <v>0.99999999999999978</v>
      </c>
      <c r="Q50" s="77">
        <f t="shared" si="0"/>
        <v>0.99999999999999967</v>
      </c>
    </row>
    <row r="51" spans="1:17" x14ac:dyDescent="0.25">
      <c r="A51" s="132" t="s">
        <v>84</v>
      </c>
      <c r="B51" s="203">
        <f t="shared" ref="B51:Q51" si="1">IF(B$6=0,0,B$6/B$5)</f>
        <v>2.9083432611865436E-2</v>
      </c>
      <c r="C51" s="203">
        <f t="shared" si="1"/>
        <v>2.8879106442159731E-2</v>
      </c>
      <c r="D51" s="203">
        <f t="shared" si="1"/>
        <v>2.9030011406296203E-2</v>
      </c>
      <c r="E51" s="203">
        <f t="shared" si="1"/>
        <v>2.8542140017509952E-2</v>
      </c>
      <c r="F51" s="203">
        <f t="shared" si="1"/>
        <v>2.8898545889710241E-2</v>
      </c>
      <c r="G51" s="203">
        <f t="shared" si="1"/>
        <v>2.9512570285059526E-2</v>
      </c>
      <c r="H51" s="203">
        <f t="shared" si="1"/>
        <v>2.9655133026098426E-2</v>
      </c>
      <c r="I51" s="203">
        <f t="shared" si="1"/>
        <v>2.9374778042691965E-2</v>
      </c>
      <c r="J51" s="203">
        <f t="shared" si="1"/>
        <v>2.9704944184101696E-2</v>
      </c>
      <c r="K51" s="203">
        <f t="shared" si="1"/>
        <v>2.9732174914976438E-2</v>
      </c>
      <c r="L51" s="203">
        <f t="shared" si="1"/>
        <v>3.0210891862430429E-2</v>
      </c>
      <c r="M51" s="203">
        <f t="shared" si="1"/>
        <v>3.0021504362182087E-2</v>
      </c>
      <c r="N51" s="203">
        <f t="shared" si="1"/>
        <v>2.975130522553435E-2</v>
      </c>
      <c r="O51" s="203">
        <f t="shared" si="1"/>
        <v>2.9526886948643093E-2</v>
      </c>
      <c r="P51" s="203">
        <f t="shared" si="1"/>
        <v>2.9523253348651326E-2</v>
      </c>
      <c r="Q51" s="203">
        <f t="shared" si="1"/>
        <v>2.9578711319101635E-2</v>
      </c>
    </row>
    <row r="52" spans="1:17" x14ac:dyDescent="0.25">
      <c r="A52" s="76" t="s">
        <v>83</v>
      </c>
      <c r="B52" s="202">
        <f t="shared" ref="B52:Q52" si="2">IF(B$7=0,0,B$7/B$5)</f>
        <v>8.8960173846961265E-3</v>
      </c>
      <c r="C52" s="202">
        <f t="shared" si="2"/>
        <v>8.8405071708912066E-3</v>
      </c>
      <c r="D52" s="202">
        <f t="shared" si="2"/>
        <v>8.8968304963069587E-3</v>
      </c>
      <c r="E52" s="202">
        <f t="shared" si="2"/>
        <v>8.7595391459133268E-3</v>
      </c>
      <c r="F52" s="202">
        <f t="shared" si="2"/>
        <v>8.8319670967154703E-3</v>
      </c>
      <c r="G52" s="202">
        <f t="shared" si="2"/>
        <v>8.9747567189560774E-3</v>
      </c>
      <c r="H52" s="202">
        <f t="shared" si="2"/>
        <v>8.9562445781536069E-3</v>
      </c>
      <c r="I52" s="202">
        <f t="shared" si="2"/>
        <v>8.8955946171291444E-3</v>
      </c>
      <c r="J52" s="202">
        <f t="shared" si="2"/>
        <v>8.9303559640399547E-3</v>
      </c>
      <c r="K52" s="202">
        <f t="shared" si="2"/>
        <v>8.9304285266552479E-3</v>
      </c>
      <c r="L52" s="202">
        <f t="shared" si="2"/>
        <v>9.0191702169225771E-3</v>
      </c>
      <c r="M52" s="202">
        <f t="shared" si="2"/>
        <v>8.9924123700668487E-3</v>
      </c>
      <c r="N52" s="202">
        <f t="shared" si="2"/>
        <v>8.9390710454454996E-3</v>
      </c>
      <c r="O52" s="202">
        <f t="shared" si="2"/>
        <v>8.8937279396903227E-3</v>
      </c>
      <c r="P52" s="202">
        <f t="shared" si="2"/>
        <v>8.8949532796076553E-3</v>
      </c>
      <c r="Q52" s="202">
        <f t="shared" si="2"/>
        <v>8.893396006485815E-3</v>
      </c>
    </row>
    <row r="53" spans="1:17" x14ac:dyDescent="0.25">
      <c r="A53" s="76" t="s">
        <v>82</v>
      </c>
      <c r="B53" s="202">
        <f t="shared" ref="B53:Q53" si="3">IF(B$8=0,0,B$8/B$5)</f>
        <v>6.7543107707841082E-2</v>
      </c>
      <c r="C53" s="202">
        <f t="shared" si="3"/>
        <v>6.7125278103020714E-2</v>
      </c>
      <c r="D53" s="202">
        <f t="shared" si="3"/>
        <v>6.7513181643764783E-2</v>
      </c>
      <c r="E53" s="202">
        <f t="shared" si="3"/>
        <v>6.6644810151351333E-2</v>
      </c>
      <c r="F53" s="202">
        <f t="shared" si="3"/>
        <v>6.6978099139735181E-2</v>
      </c>
      <c r="G53" s="202">
        <f t="shared" si="3"/>
        <v>6.7883530569780512E-2</v>
      </c>
      <c r="H53" s="202">
        <f t="shared" si="3"/>
        <v>6.7714779787126964E-2</v>
      </c>
      <c r="I53" s="202">
        <f t="shared" si="3"/>
        <v>6.7470872825701828E-2</v>
      </c>
      <c r="J53" s="202">
        <f t="shared" si="3"/>
        <v>6.7861753735723243E-2</v>
      </c>
      <c r="K53" s="202">
        <f t="shared" si="3"/>
        <v>6.7750641302357806E-2</v>
      </c>
      <c r="L53" s="202">
        <f t="shared" si="3"/>
        <v>6.8180412298519913E-2</v>
      </c>
      <c r="M53" s="202">
        <f t="shared" si="3"/>
        <v>6.8235017688949337E-2</v>
      </c>
      <c r="N53" s="202">
        <f t="shared" si="3"/>
        <v>6.7834839324090956E-2</v>
      </c>
      <c r="O53" s="202">
        <f t="shared" si="3"/>
        <v>6.7486483795088661E-2</v>
      </c>
      <c r="P53" s="202">
        <f t="shared" si="3"/>
        <v>6.7606355780261709E-2</v>
      </c>
      <c r="Q53" s="202">
        <f t="shared" si="3"/>
        <v>6.7522207938757989E-2</v>
      </c>
    </row>
    <row r="54" spans="1:17" x14ac:dyDescent="0.25">
      <c r="A54" s="76" t="s">
        <v>81</v>
      </c>
      <c r="B54" s="202">
        <f t="shared" ref="B54:Q54" si="4">IF(B$9=0,0,B$9/B$5)</f>
        <v>2.9851637862034274E-2</v>
      </c>
      <c r="C54" s="202">
        <f t="shared" si="4"/>
        <v>2.9699932260539803E-2</v>
      </c>
      <c r="D54" s="202">
        <f t="shared" si="4"/>
        <v>2.9876048587398629E-2</v>
      </c>
      <c r="E54" s="202">
        <f t="shared" si="4"/>
        <v>2.9382450957060904E-2</v>
      </c>
      <c r="F54" s="202">
        <f t="shared" si="4"/>
        <v>2.9629365699556907E-2</v>
      </c>
      <c r="G54" s="202">
        <f t="shared" si="4"/>
        <v>3.0141212862847874E-2</v>
      </c>
      <c r="H54" s="202">
        <f t="shared" si="4"/>
        <v>3.0067026825605091E-2</v>
      </c>
      <c r="I54" s="202">
        <f t="shared" si="4"/>
        <v>2.982307066183407E-2</v>
      </c>
      <c r="J54" s="202">
        <f t="shared" si="4"/>
        <v>2.98891035865201E-2</v>
      </c>
      <c r="K54" s="202">
        <f t="shared" si="4"/>
        <v>2.9913849518156441E-2</v>
      </c>
      <c r="L54" s="202">
        <f t="shared" si="4"/>
        <v>3.0245767220194609E-2</v>
      </c>
      <c r="M54" s="202">
        <f t="shared" si="4"/>
        <v>3.0139346882864397E-2</v>
      </c>
      <c r="N54" s="202">
        <f t="shared" si="4"/>
        <v>2.9990246960628211E-2</v>
      </c>
      <c r="O54" s="202">
        <f t="shared" si="4"/>
        <v>2.9857959577177819E-2</v>
      </c>
      <c r="P54" s="202">
        <f t="shared" si="4"/>
        <v>2.9807163262663396E-2</v>
      </c>
      <c r="Q54" s="202">
        <f t="shared" si="4"/>
        <v>2.9806811399991768E-2</v>
      </c>
    </row>
    <row r="55" spans="1:17" x14ac:dyDescent="0.25">
      <c r="A55" s="129" t="s">
        <v>80</v>
      </c>
      <c r="B55" s="201">
        <f t="shared" ref="B55:Q55" si="5">IF(B$10=0,0,B$10/B$5)</f>
        <v>4.0475393835289301E-2</v>
      </c>
      <c r="C55" s="201">
        <f t="shared" si="5"/>
        <v>4.0141763662278507E-2</v>
      </c>
      <c r="D55" s="201">
        <f t="shared" si="5"/>
        <v>4.023814595459424E-2</v>
      </c>
      <c r="E55" s="201">
        <f t="shared" si="5"/>
        <v>3.9850409975610457E-2</v>
      </c>
      <c r="F55" s="201">
        <f t="shared" si="5"/>
        <v>4.0239274133793565E-2</v>
      </c>
      <c r="G55" s="201">
        <f t="shared" si="5"/>
        <v>4.0633049174084356E-2</v>
      </c>
      <c r="H55" s="201">
        <f t="shared" si="5"/>
        <v>4.0684759661658326E-2</v>
      </c>
      <c r="I55" s="201">
        <f t="shared" si="5"/>
        <v>4.0719446999146869E-2</v>
      </c>
      <c r="J55" s="201">
        <f t="shared" si="5"/>
        <v>4.1329389246404141E-2</v>
      </c>
      <c r="K55" s="201">
        <f t="shared" si="5"/>
        <v>4.1097663689587831E-2</v>
      </c>
      <c r="L55" s="201">
        <f t="shared" si="5"/>
        <v>4.1275898824244373E-2</v>
      </c>
      <c r="M55" s="201">
        <f t="shared" si="5"/>
        <v>4.1225894565886413E-2</v>
      </c>
      <c r="N55" s="201">
        <f t="shared" si="5"/>
        <v>4.0606027530707293E-2</v>
      </c>
      <c r="O55" s="201">
        <f t="shared" si="5"/>
        <v>4.008885197295655E-2</v>
      </c>
      <c r="P55" s="201">
        <f t="shared" si="5"/>
        <v>4.0708568715405978E-2</v>
      </c>
      <c r="Q55" s="201">
        <f t="shared" si="5"/>
        <v>4.0636091321320997E-2</v>
      </c>
    </row>
    <row r="56" spans="1:17" x14ac:dyDescent="0.25">
      <c r="A56" s="127" t="s">
        <v>284</v>
      </c>
      <c r="B56" s="200">
        <f t="shared" ref="B56:Q56" si="6">IF(B$15=0,0,B$15/B$5)</f>
        <v>7.8320407188241584E-2</v>
      </c>
      <c r="C56" s="200">
        <f t="shared" si="6"/>
        <v>7.790093925480894E-2</v>
      </c>
      <c r="D56" s="200">
        <f t="shared" si="6"/>
        <v>7.7741349457464054E-2</v>
      </c>
      <c r="E56" s="200">
        <f t="shared" si="6"/>
        <v>7.6805312597221509E-2</v>
      </c>
      <c r="F56" s="200">
        <f t="shared" si="6"/>
        <v>7.6085234206197699E-2</v>
      </c>
      <c r="G56" s="200">
        <f t="shared" si="6"/>
        <v>7.5339871904153338E-2</v>
      </c>
      <c r="H56" s="200">
        <f t="shared" si="6"/>
        <v>7.4197600281583759E-2</v>
      </c>
      <c r="I56" s="200">
        <f t="shared" si="6"/>
        <v>7.4497720094697586E-2</v>
      </c>
      <c r="J56" s="200">
        <f t="shared" si="6"/>
        <v>7.3539076201939682E-2</v>
      </c>
      <c r="K56" s="200">
        <f t="shared" si="6"/>
        <v>7.3209458299290389E-2</v>
      </c>
      <c r="L56" s="200">
        <f t="shared" si="6"/>
        <v>7.1406211804611208E-2</v>
      </c>
      <c r="M56" s="200">
        <f t="shared" si="6"/>
        <v>7.1556857620864375E-2</v>
      </c>
      <c r="N56" s="200">
        <f t="shared" si="6"/>
        <v>7.1534554924419722E-2</v>
      </c>
      <c r="O56" s="200">
        <f t="shared" si="6"/>
        <v>7.1705976371618269E-2</v>
      </c>
      <c r="P56" s="200">
        <f t="shared" si="6"/>
        <v>7.2173559682240901E-2</v>
      </c>
      <c r="Q56" s="200">
        <f t="shared" si="6"/>
        <v>7.2147255076142933E-2</v>
      </c>
    </row>
    <row r="57" spans="1:17" x14ac:dyDescent="0.25">
      <c r="A57" s="142" t="s">
        <v>290</v>
      </c>
      <c r="B57" s="199">
        <f t="shared" ref="B57:Q57" si="7">IF(B$16=0,0,B$16/B$5)</f>
        <v>5.0440055923175589E-2</v>
      </c>
      <c r="C57" s="199">
        <f t="shared" si="7"/>
        <v>5.0243696543100812E-2</v>
      </c>
      <c r="D57" s="199">
        <f t="shared" si="7"/>
        <v>5.0068450035335943E-2</v>
      </c>
      <c r="E57" s="199">
        <f t="shared" si="7"/>
        <v>4.9496628284283008E-2</v>
      </c>
      <c r="F57" s="199">
        <f t="shared" si="7"/>
        <v>4.82874876066752E-2</v>
      </c>
      <c r="G57" s="199">
        <f t="shared" si="7"/>
        <v>4.7668808591791192E-2</v>
      </c>
      <c r="H57" s="199">
        <f t="shared" si="7"/>
        <v>4.6694412744290342E-2</v>
      </c>
      <c r="I57" s="199">
        <f t="shared" si="7"/>
        <v>4.6860030247535191E-2</v>
      </c>
      <c r="J57" s="199">
        <f t="shared" si="7"/>
        <v>4.5791622874588399E-2</v>
      </c>
      <c r="K57" s="199">
        <f t="shared" si="7"/>
        <v>4.536895237364523E-2</v>
      </c>
      <c r="L57" s="199">
        <f t="shared" si="7"/>
        <v>4.3747900739164125E-2</v>
      </c>
      <c r="M57" s="199">
        <f t="shared" si="7"/>
        <v>4.4353252864633215E-2</v>
      </c>
      <c r="N57" s="199">
        <f t="shared" si="7"/>
        <v>4.4421836661530871E-2</v>
      </c>
      <c r="O57" s="199">
        <f t="shared" si="7"/>
        <v>4.4769607143537948E-2</v>
      </c>
      <c r="P57" s="199">
        <f t="shared" si="7"/>
        <v>4.5603171961688095E-2</v>
      </c>
      <c r="Q57" s="199">
        <f t="shared" si="7"/>
        <v>4.5336135910651901E-2</v>
      </c>
    </row>
    <row r="58" spans="1:17" x14ac:dyDescent="0.25">
      <c r="A58" s="142" t="s">
        <v>289</v>
      </c>
      <c r="B58" s="199">
        <f t="shared" ref="B58:Q58" si="8">IF(B$22=0,0,B$22/B$5)</f>
        <v>2.7880351265066005E-2</v>
      </c>
      <c r="C58" s="199">
        <f t="shared" si="8"/>
        <v>2.7657242711708122E-2</v>
      </c>
      <c r="D58" s="199">
        <f t="shared" si="8"/>
        <v>2.7672899422128125E-2</v>
      </c>
      <c r="E58" s="199">
        <f t="shared" si="8"/>
        <v>2.7308684312938508E-2</v>
      </c>
      <c r="F58" s="199">
        <f t="shared" si="8"/>
        <v>2.7797746599522489E-2</v>
      </c>
      <c r="G58" s="199">
        <f t="shared" si="8"/>
        <v>2.7671063312362156E-2</v>
      </c>
      <c r="H58" s="199">
        <f t="shared" si="8"/>
        <v>2.750318753729343E-2</v>
      </c>
      <c r="I58" s="199">
        <f t="shared" si="8"/>
        <v>2.7637689847162389E-2</v>
      </c>
      <c r="J58" s="199">
        <f t="shared" si="8"/>
        <v>2.7747453327351287E-2</v>
      </c>
      <c r="K58" s="199">
        <f t="shared" si="8"/>
        <v>2.7840505925645156E-2</v>
      </c>
      <c r="L58" s="199">
        <f t="shared" si="8"/>
        <v>2.765831106544709E-2</v>
      </c>
      <c r="M58" s="199">
        <f t="shared" si="8"/>
        <v>2.7203604756231139E-2</v>
      </c>
      <c r="N58" s="199">
        <f t="shared" si="8"/>
        <v>2.7112718262888857E-2</v>
      </c>
      <c r="O58" s="199">
        <f t="shared" si="8"/>
        <v>2.693636922808032E-2</v>
      </c>
      <c r="P58" s="199">
        <f t="shared" si="8"/>
        <v>2.6570387720552823E-2</v>
      </c>
      <c r="Q58" s="199">
        <f t="shared" si="8"/>
        <v>2.6811119165491028E-2</v>
      </c>
    </row>
    <row r="59" spans="1:17" x14ac:dyDescent="0.25">
      <c r="A59" s="127" t="s">
        <v>283</v>
      </c>
      <c r="B59" s="200">
        <f t="shared" ref="B59:Q59" si="9">IF(B$23=0,0,B$23/B$5)</f>
        <v>4.7418361942117668E-2</v>
      </c>
      <c r="C59" s="200">
        <f t="shared" si="9"/>
        <v>4.7141389805539176E-2</v>
      </c>
      <c r="D59" s="200">
        <f t="shared" si="9"/>
        <v>4.7214852820113916E-2</v>
      </c>
      <c r="E59" s="200">
        <f t="shared" si="9"/>
        <v>4.6861484797413533E-2</v>
      </c>
      <c r="F59" s="200">
        <f t="shared" si="9"/>
        <v>4.6915514773424358E-2</v>
      </c>
      <c r="G59" s="200">
        <f t="shared" si="9"/>
        <v>4.738891402644449E-2</v>
      </c>
      <c r="H59" s="200">
        <f t="shared" si="9"/>
        <v>4.7578113284498236E-2</v>
      </c>
      <c r="I59" s="200">
        <f t="shared" si="9"/>
        <v>4.7607734128214708E-2</v>
      </c>
      <c r="J59" s="200">
        <f t="shared" si="9"/>
        <v>4.8372499689602756E-2</v>
      </c>
      <c r="K59" s="200">
        <f t="shared" si="9"/>
        <v>4.8172741584382735E-2</v>
      </c>
      <c r="L59" s="200">
        <f t="shared" si="9"/>
        <v>4.8200089048396143E-2</v>
      </c>
      <c r="M59" s="200">
        <f t="shared" si="9"/>
        <v>4.8620038288444779E-2</v>
      </c>
      <c r="N59" s="200">
        <f t="shared" si="9"/>
        <v>4.8266070579324409E-2</v>
      </c>
      <c r="O59" s="200">
        <f t="shared" si="9"/>
        <v>4.7881486181864864E-2</v>
      </c>
      <c r="P59" s="200">
        <f t="shared" si="9"/>
        <v>4.8206578153479958E-2</v>
      </c>
      <c r="Q59" s="200">
        <f t="shared" si="9"/>
        <v>4.8085752713942248E-2</v>
      </c>
    </row>
    <row r="60" spans="1:17" x14ac:dyDescent="0.25">
      <c r="A60" s="142" t="s">
        <v>288</v>
      </c>
      <c r="B60" s="199">
        <f t="shared" ref="B60:Q60" si="10">IF(B$24=0,0,B$24/B$5)</f>
        <v>3.1017704765305094E-2</v>
      </c>
      <c r="C60" s="199">
        <f t="shared" si="10"/>
        <v>3.0872072706369887E-2</v>
      </c>
      <c r="D60" s="199">
        <f t="shared" si="10"/>
        <v>3.0894536711708581E-2</v>
      </c>
      <c r="E60" s="199">
        <f t="shared" si="10"/>
        <v>3.087016236571374E-2</v>
      </c>
      <c r="F60" s="199">
        <f t="shared" si="10"/>
        <v>3.0475220937949351E-2</v>
      </c>
      <c r="G60" s="199">
        <f t="shared" si="10"/>
        <v>3.0523135486096593E-2</v>
      </c>
      <c r="H60" s="199">
        <f t="shared" si="10"/>
        <v>3.0519730587904744E-2</v>
      </c>
      <c r="I60" s="199">
        <f t="shared" si="10"/>
        <v>3.0566950875725848E-2</v>
      </c>
      <c r="J60" s="199">
        <f t="shared" si="10"/>
        <v>3.0940881497137366E-2</v>
      </c>
      <c r="K60" s="199">
        <f t="shared" si="10"/>
        <v>3.0791983924098813E-2</v>
      </c>
      <c r="L60" s="199">
        <f t="shared" si="10"/>
        <v>3.0563780129982586E-2</v>
      </c>
      <c r="M60" s="199">
        <f t="shared" si="10"/>
        <v>3.1260224431591571E-2</v>
      </c>
      <c r="N60" s="199">
        <f t="shared" si="10"/>
        <v>3.1236919021885187E-2</v>
      </c>
      <c r="O60" s="199">
        <f t="shared" si="10"/>
        <v>3.1053873684307738E-2</v>
      </c>
      <c r="P60" s="199">
        <f t="shared" si="10"/>
        <v>3.1238154306303969E-2</v>
      </c>
      <c r="Q60" s="199">
        <f t="shared" si="10"/>
        <v>3.1055058938951371E-2</v>
      </c>
    </row>
    <row r="61" spans="1:17" x14ac:dyDescent="0.25">
      <c r="A61" s="142" t="s">
        <v>287</v>
      </c>
      <c r="B61" s="199">
        <f t="shared" ref="B61:Q61" si="11">IF(B$25=0,0,B$25/B$5)</f>
        <v>1.6400657176812567E-2</v>
      </c>
      <c r="C61" s="199">
        <f t="shared" si="11"/>
        <v>1.6269317099169286E-2</v>
      </c>
      <c r="D61" s="199">
        <f t="shared" si="11"/>
        <v>1.6320316108405328E-2</v>
      </c>
      <c r="E61" s="199">
        <f t="shared" si="11"/>
        <v>1.5991322431699793E-2</v>
      </c>
      <c r="F61" s="199">
        <f t="shared" si="11"/>
        <v>1.6440293835475003E-2</v>
      </c>
      <c r="G61" s="199">
        <f t="shared" si="11"/>
        <v>1.6865778540347907E-2</v>
      </c>
      <c r="H61" s="199">
        <f t="shared" si="11"/>
        <v>1.7058382696593506E-2</v>
      </c>
      <c r="I61" s="199">
        <f t="shared" si="11"/>
        <v>1.7040783252488863E-2</v>
      </c>
      <c r="J61" s="199">
        <f t="shared" si="11"/>
        <v>1.7431618192465397E-2</v>
      </c>
      <c r="K61" s="199">
        <f t="shared" si="11"/>
        <v>1.7380757660283918E-2</v>
      </c>
      <c r="L61" s="199">
        <f t="shared" si="11"/>
        <v>1.763630891841355E-2</v>
      </c>
      <c r="M61" s="199">
        <f t="shared" si="11"/>
        <v>1.7359813856853212E-2</v>
      </c>
      <c r="N61" s="199">
        <f t="shared" si="11"/>
        <v>1.7029151557439236E-2</v>
      </c>
      <c r="O61" s="199">
        <f t="shared" si="11"/>
        <v>1.682761249755714E-2</v>
      </c>
      <c r="P61" s="199">
        <f t="shared" si="11"/>
        <v>1.6968423847175982E-2</v>
      </c>
      <c r="Q61" s="199">
        <f t="shared" si="11"/>
        <v>1.7030693774990883E-2</v>
      </c>
    </row>
    <row r="62" spans="1:17" x14ac:dyDescent="0.25">
      <c r="A62" s="127" t="s">
        <v>282</v>
      </c>
      <c r="B62" s="200">
        <f t="shared" ref="B62:Q62" si="12">IF(B$26=0,0,B$26/B$5)</f>
        <v>0.24833810658584399</v>
      </c>
      <c r="C62" s="200">
        <f t="shared" si="12"/>
        <v>0.24750881477976741</v>
      </c>
      <c r="D62" s="200">
        <f t="shared" si="12"/>
        <v>0.24775842877917595</v>
      </c>
      <c r="E62" s="200">
        <f t="shared" si="12"/>
        <v>0.24580825890256863</v>
      </c>
      <c r="F62" s="200">
        <f t="shared" si="12"/>
        <v>0.24401437207324933</v>
      </c>
      <c r="G62" s="200">
        <f t="shared" si="12"/>
        <v>0.24359968811075258</v>
      </c>
      <c r="H62" s="200">
        <f t="shared" si="12"/>
        <v>0.24266482021953856</v>
      </c>
      <c r="I62" s="200">
        <f t="shared" si="12"/>
        <v>0.24359029812492988</v>
      </c>
      <c r="J62" s="200">
        <f t="shared" si="12"/>
        <v>0.24513264221838002</v>
      </c>
      <c r="K62" s="200">
        <f t="shared" si="12"/>
        <v>0.24448232342233592</v>
      </c>
      <c r="L62" s="200">
        <f t="shared" si="12"/>
        <v>0.24200646197115541</v>
      </c>
      <c r="M62" s="200">
        <f t="shared" si="12"/>
        <v>0.24368554488793032</v>
      </c>
      <c r="N62" s="200">
        <f t="shared" si="12"/>
        <v>0.24301788190509011</v>
      </c>
      <c r="O62" s="200">
        <f t="shared" si="12"/>
        <v>0.2421957313338591</v>
      </c>
      <c r="P62" s="200">
        <f t="shared" si="12"/>
        <v>0.24451750830979477</v>
      </c>
      <c r="Q62" s="200">
        <f t="shared" si="12"/>
        <v>0.24505767920218019</v>
      </c>
    </row>
    <row r="63" spans="1:17" x14ac:dyDescent="0.25">
      <c r="A63" s="142" t="s">
        <v>286</v>
      </c>
      <c r="B63" s="199">
        <f t="shared" ref="B63:Q63" si="13">IF(B$27=0,0,B$27/B$5)</f>
        <v>0.15680697400896745</v>
      </c>
      <c r="C63" s="199">
        <f t="shared" si="13"/>
        <v>0.15610192280379895</v>
      </c>
      <c r="D63" s="199">
        <f t="shared" si="13"/>
        <v>0.15613554130627458</v>
      </c>
      <c r="E63" s="199">
        <f t="shared" si="13"/>
        <v>0.15518647236042285</v>
      </c>
      <c r="F63" s="199">
        <f t="shared" si="13"/>
        <v>0.15209970544334847</v>
      </c>
      <c r="G63" s="199">
        <f t="shared" si="13"/>
        <v>0.15148762750155684</v>
      </c>
      <c r="H63" s="199">
        <f t="shared" si="13"/>
        <v>0.149886966543719</v>
      </c>
      <c r="I63" s="199">
        <f t="shared" si="13"/>
        <v>0.15018583223406087</v>
      </c>
      <c r="J63" s="199">
        <f t="shared" si="13"/>
        <v>0.14902151481522247</v>
      </c>
      <c r="K63" s="199">
        <f t="shared" si="13"/>
        <v>0.14843794953109538</v>
      </c>
      <c r="L63" s="199">
        <f t="shared" si="13"/>
        <v>0.14531969508868861</v>
      </c>
      <c r="M63" s="199">
        <f t="shared" si="13"/>
        <v>0.14778778373004259</v>
      </c>
      <c r="N63" s="199">
        <f t="shared" si="13"/>
        <v>0.14586910563161701</v>
      </c>
      <c r="O63" s="199">
        <f t="shared" si="13"/>
        <v>0.14468758896230627</v>
      </c>
      <c r="P63" s="199">
        <f t="shared" si="13"/>
        <v>0.14066995568857868</v>
      </c>
      <c r="Q63" s="199">
        <f t="shared" si="13"/>
        <v>0.13929575433542829</v>
      </c>
    </row>
    <row r="64" spans="1:17" x14ac:dyDescent="0.25">
      <c r="A64" s="142" t="s">
        <v>285</v>
      </c>
      <c r="B64" s="199">
        <f t="shared" ref="B64:Q64" si="14">IF(B$33=0,0,B$33/B$5)</f>
        <v>9.1531132576876562E-2</v>
      </c>
      <c r="C64" s="199">
        <f t="shared" si="14"/>
        <v>9.1406891975968421E-2</v>
      </c>
      <c r="D64" s="199">
        <f t="shared" si="14"/>
        <v>9.1622887472901454E-2</v>
      </c>
      <c r="E64" s="199">
        <f t="shared" si="14"/>
        <v>9.0621786542145755E-2</v>
      </c>
      <c r="F64" s="199">
        <f t="shared" si="14"/>
        <v>9.191466662990086E-2</v>
      </c>
      <c r="G64" s="199">
        <f t="shared" si="14"/>
        <v>9.2112060609195773E-2</v>
      </c>
      <c r="H64" s="199">
        <f t="shared" si="14"/>
        <v>9.277785367581956E-2</v>
      </c>
      <c r="I64" s="199">
        <f t="shared" si="14"/>
        <v>9.3404465890869023E-2</v>
      </c>
      <c r="J64" s="199">
        <f t="shared" si="14"/>
        <v>9.6111127403157484E-2</v>
      </c>
      <c r="K64" s="199">
        <f t="shared" si="14"/>
        <v>9.604437389124057E-2</v>
      </c>
      <c r="L64" s="199">
        <f t="shared" si="14"/>
        <v>9.6686766882466746E-2</v>
      </c>
      <c r="M64" s="199">
        <f t="shared" si="14"/>
        <v>9.5897761157887659E-2</v>
      </c>
      <c r="N64" s="199">
        <f t="shared" si="14"/>
        <v>9.7148776273473153E-2</v>
      </c>
      <c r="O64" s="199">
        <f t="shared" si="14"/>
        <v>9.7508142371552836E-2</v>
      </c>
      <c r="P64" s="199">
        <f t="shared" si="14"/>
        <v>0.10384755262121606</v>
      </c>
      <c r="Q64" s="199">
        <f t="shared" si="14"/>
        <v>0.10576192486675186</v>
      </c>
    </row>
    <row r="65" spans="1:17" x14ac:dyDescent="0.25">
      <c r="A65" s="127" t="s">
        <v>281</v>
      </c>
      <c r="B65" s="200">
        <f t="shared" ref="B65:Q65" si="15">IF(B$34=0,0,B$34/B$5)</f>
        <v>0.2563271825446769</v>
      </c>
      <c r="C65" s="200">
        <f t="shared" si="15"/>
        <v>0.27718516777977747</v>
      </c>
      <c r="D65" s="200">
        <f t="shared" si="15"/>
        <v>0.26500126791291417</v>
      </c>
      <c r="E65" s="200">
        <f t="shared" si="15"/>
        <v>0.30385501048869479</v>
      </c>
      <c r="F65" s="200">
        <f t="shared" si="15"/>
        <v>0.30103743295588059</v>
      </c>
      <c r="G65" s="200">
        <f t="shared" si="15"/>
        <v>0.27123393268013868</v>
      </c>
      <c r="H65" s="200">
        <f t="shared" si="15"/>
        <v>0.26003716899873408</v>
      </c>
      <c r="I65" s="200">
        <f t="shared" si="15"/>
        <v>0.24456989395829037</v>
      </c>
      <c r="J65" s="200">
        <f t="shared" si="15"/>
        <v>0.20051839345402639</v>
      </c>
      <c r="K65" s="200">
        <f t="shared" si="15"/>
        <v>0.20876034445334296</v>
      </c>
      <c r="L65" s="200">
        <f t="shared" si="15"/>
        <v>0.23373946942208168</v>
      </c>
      <c r="M65" s="200">
        <f t="shared" si="15"/>
        <v>0.20118803851563022</v>
      </c>
      <c r="N65" s="200">
        <f t="shared" si="15"/>
        <v>0.21784807053695698</v>
      </c>
      <c r="O65" s="200">
        <f t="shared" si="15"/>
        <v>0.23610856966639948</v>
      </c>
      <c r="P65" s="200">
        <f t="shared" si="15"/>
        <v>0.18972688221092626</v>
      </c>
      <c r="Q65" s="200">
        <f t="shared" si="15"/>
        <v>0.19417787273346682</v>
      </c>
    </row>
    <row r="66" spans="1:17" x14ac:dyDescent="0.25">
      <c r="A66" s="127" t="s">
        <v>280</v>
      </c>
      <c r="B66" s="200">
        <f t="shared" ref="B66:Q66" si="16">IF(B$45=0,0,B$45/B$5)</f>
        <v>8.8617838109721611E-2</v>
      </c>
      <c r="C66" s="200">
        <f t="shared" si="16"/>
        <v>8.8581050332679753E-2</v>
      </c>
      <c r="D66" s="200">
        <f t="shared" si="16"/>
        <v>9.1026089079755013E-2</v>
      </c>
      <c r="E66" s="200">
        <f t="shared" si="16"/>
        <v>8.9806657269102891E-2</v>
      </c>
      <c r="F66" s="200">
        <f t="shared" si="16"/>
        <v>9.2850521470677044E-2</v>
      </c>
      <c r="G66" s="200">
        <f t="shared" si="16"/>
        <v>9.3027281723252836E-2</v>
      </c>
      <c r="H66" s="200">
        <f t="shared" si="16"/>
        <v>9.3114132085972356E-2</v>
      </c>
      <c r="I66" s="200">
        <f t="shared" si="16"/>
        <v>9.4045481080669596E-2</v>
      </c>
      <c r="J66" s="200">
        <f t="shared" si="16"/>
        <v>9.6197715790309155E-2</v>
      </c>
      <c r="K66" s="200">
        <f t="shared" si="16"/>
        <v>9.6067007759265285E-2</v>
      </c>
      <c r="L66" s="200">
        <f t="shared" si="16"/>
        <v>9.5871677174625747E-2</v>
      </c>
      <c r="M66" s="200">
        <f t="shared" si="16"/>
        <v>9.6952687644121391E-2</v>
      </c>
      <c r="N66" s="200">
        <f t="shared" si="16"/>
        <v>9.671100290328731E-2</v>
      </c>
      <c r="O66" s="200">
        <f t="shared" si="16"/>
        <v>9.5568737223291816E-2</v>
      </c>
      <c r="P66" s="200">
        <f t="shared" si="16"/>
        <v>9.5390415418599966E-2</v>
      </c>
      <c r="Q66" s="200">
        <f t="shared" si="16"/>
        <v>9.4913303706791297E-2</v>
      </c>
    </row>
    <row r="67" spans="1:17" x14ac:dyDescent="0.25">
      <c r="A67" s="72" t="s">
        <v>279</v>
      </c>
      <c r="B67" s="71">
        <f t="shared" ref="B67:Q67" si="17">IF(B$46=0,0,B$46/B$5)</f>
        <v>0.10512851422767186</v>
      </c>
      <c r="C67" s="71">
        <f t="shared" si="17"/>
        <v>8.6996050408537084E-2</v>
      </c>
      <c r="D67" s="71">
        <f t="shared" si="17"/>
        <v>9.5703793862216113E-2</v>
      </c>
      <c r="E67" s="71">
        <f t="shared" si="17"/>
        <v>6.368392569755249E-2</v>
      </c>
      <c r="F67" s="71">
        <f t="shared" si="17"/>
        <v>6.4519672561060004E-2</v>
      </c>
      <c r="G67" s="71">
        <f t="shared" si="17"/>
        <v>9.2265191944529867E-2</v>
      </c>
      <c r="H67" s="71">
        <f t="shared" si="17"/>
        <v>0.10533022125103059</v>
      </c>
      <c r="I67" s="71">
        <f t="shared" si="17"/>
        <v>0.11940510946669386</v>
      </c>
      <c r="J67" s="71">
        <f t="shared" si="17"/>
        <v>0.1585241259289529</v>
      </c>
      <c r="K67" s="71">
        <f t="shared" si="17"/>
        <v>0.15188336652964915</v>
      </c>
      <c r="L67" s="71">
        <f t="shared" si="17"/>
        <v>0.12984395015681804</v>
      </c>
      <c r="M67" s="71">
        <f t="shared" si="17"/>
        <v>0.15938265717305991</v>
      </c>
      <c r="N67" s="71">
        <f t="shared" si="17"/>
        <v>0.14550092906451517</v>
      </c>
      <c r="O67" s="71">
        <f t="shared" si="17"/>
        <v>0.13068558898941005</v>
      </c>
      <c r="P67" s="71">
        <f t="shared" si="17"/>
        <v>0.17344476183836791</v>
      </c>
      <c r="Q67" s="71">
        <f t="shared" si="17"/>
        <v>0.16918091858181794</v>
      </c>
    </row>
    <row r="69" spans="1:17" ht="12.75" x14ac:dyDescent="0.25">
      <c r="A69" s="98" t="s">
        <v>129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0.48094144913415765</v>
      </c>
      <c r="C71" s="253">
        <f>IF(C$5=0,0,C$5/TRE_fec!C$5)</f>
        <v>0.48241813886954693</v>
      </c>
      <c r="D71" s="253">
        <f>IF(D$5=0,0,D$5/TRE_fec!D$5)</f>
        <v>0.48202576334827396</v>
      </c>
      <c r="E71" s="253">
        <f>IF(E$5=0,0,E$5/TRE_fec!E$5)</f>
        <v>0.48976128214764625</v>
      </c>
      <c r="F71" s="253">
        <f>IF(F$5=0,0,F$5/TRE_fec!F$5)</f>
        <v>0.4932932524004956</v>
      </c>
      <c r="G71" s="253">
        <f>IF(G$5=0,0,G$5/TRE_fec!G$5)</f>
        <v>0.4948861542980601</v>
      </c>
      <c r="H71" s="253">
        <f>IF(H$5=0,0,H$5/TRE_fec!H$5)</f>
        <v>0.49630055402925438</v>
      </c>
      <c r="I71" s="253">
        <f>IF(I$5=0,0,I$5/TRE_fec!I$5)</f>
        <v>0.5023065802737452</v>
      </c>
      <c r="J71" s="253">
        <f>IF(J$5=0,0,J$5/TRE_fec!J$5)</f>
        <v>0.50112190901040066</v>
      </c>
      <c r="K71" s="253">
        <f>IF(K$5=0,0,K$5/TRE_fec!K$5)</f>
        <v>0.50188326174310172</v>
      </c>
      <c r="L71" s="253">
        <f>IF(L$5=0,0,L$5/TRE_fec!L$5)</f>
        <v>0.51398418307937976</v>
      </c>
      <c r="M71" s="253">
        <f>IF(M$5=0,0,M$5/TRE_fec!M$5)</f>
        <v>0.52398994602133442</v>
      </c>
      <c r="N71" s="253">
        <f>IF(N$5=0,0,N$5/TRE_fec!N$5)</f>
        <v>0.52748151650326514</v>
      </c>
      <c r="O71" s="253">
        <f>IF(O$5=0,0,O$5/TRE_fec!O$5)</f>
        <v>0.53809529699996128</v>
      </c>
      <c r="P71" s="253">
        <f>IF(P$5=0,0,P$5/TRE_fec!P$5)</f>
        <v>0.55386306214229197</v>
      </c>
      <c r="Q71" s="253">
        <f>IF(Q$5=0,0,Q$5/TRE_fec!Q$5)</f>
        <v>0.5718866242179651</v>
      </c>
    </row>
    <row r="72" spans="1:17" x14ac:dyDescent="0.25">
      <c r="A72" s="132" t="s">
        <v>84</v>
      </c>
      <c r="B72" s="282">
        <f>IF(B$6=0,0,B$6/TRE_fec!B$6)</f>
        <v>0.43136177003117276</v>
      </c>
      <c r="C72" s="282">
        <f>IF(C$6=0,0,C$6/TRE_fec!C$6)</f>
        <v>0.43120744390239396</v>
      </c>
      <c r="D72" s="282">
        <f>IF(D$6=0,0,D$6/TRE_fec!D$6)</f>
        <v>0.43112583157952467</v>
      </c>
      <c r="E72" s="282">
        <f>IF(E$6=0,0,E$6/TRE_fec!E$6)</f>
        <v>0.43326725127371274</v>
      </c>
      <c r="F72" s="282">
        <f>IF(F$6=0,0,F$6/TRE_fec!F$6)</f>
        <v>0.43502151702858644</v>
      </c>
      <c r="G72" s="282">
        <f>IF(G$6=0,0,G$6/TRE_fec!G$6)</f>
        <v>0.43852926650930202</v>
      </c>
      <c r="H72" s="282">
        <f>IF(H$6=0,0,H$6/TRE_fec!H$6)</f>
        <v>0.44235216752304818</v>
      </c>
      <c r="I72" s="282">
        <f>IF(I$6=0,0,I$6/TRE_fec!I$6)</f>
        <v>0.44904315415739027</v>
      </c>
      <c r="J72" s="282">
        <f>IF(J$6=0,0,J$6/TRE_fec!J$6)</f>
        <v>0.45037588607046714</v>
      </c>
      <c r="K72" s="282">
        <f>IF(K$6=0,0,K$6/TRE_fec!K$6)</f>
        <v>0.45034689326719424</v>
      </c>
      <c r="L72" s="282">
        <f>IF(L$6=0,0,L$6/TRE_fec!L$6)</f>
        <v>0.4580571255858395</v>
      </c>
      <c r="M72" s="282">
        <f>IF(M$6=0,0,M$6/TRE_fec!M$6)</f>
        <v>0.47142873447526901</v>
      </c>
      <c r="N72" s="282">
        <f>IF(N$6=0,0,N$6/TRE_fec!N$6)</f>
        <v>0.47213923127364965</v>
      </c>
      <c r="O72" s="282">
        <f>IF(O$6=0,0,O$6/TRE_fec!O$6)</f>
        <v>0.48019072052326661</v>
      </c>
      <c r="P72" s="282">
        <f>IF(P$6=0,0,P$6/TRE_fec!P$6)</f>
        <v>0.49835588973362155</v>
      </c>
      <c r="Q72" s="282">
        <f>IF(Q$6=0,0,Q$6/TRE_fec!Q$6)</f>
        <v>0.51424851365570901</v>
      </c>
    </row>
    <row r="73" spans="1:17" x14ac:dyDescent="0.25">
      <c r="A73" s="76" t="s">
        <v>83</v>
      </c>
      <c r="B73" s="281">
        <f>IF(B$7=0,0,B$7/TRE_fec!B$7)</f>
        <v>0.10937409765797101</v>
      </c>
      <c r="C73" s="281">
        <f>IF(C$7=0,0,C$7/TRE_fec!C$7)</f>
        <v>0.10937767686537977</v>
      </c>
      <c r="D73" s="281">
        <f>IF(D$7=0,0,D$7/TRE_fec!D$7)</f>
        <v>0.10931532507231312</v>
      </c>
      <c r="E73" s="281">
        <f>IF(E$7=0,0,E$7/TRE_fec!E$7)</f>
        <v>0.1098782869634088</v>
      </c>
      <c r="F73" s="281">
        <f>IF(F$7=0,0,F$7/TRE_fec!F$7)</f>
        <v>0.11023212152245607</v>
      </c>
      <c r="G73" s="281">
        <f>IF(G$7=0,0,G$7/TRE_fec!G$7)</f>
        <v>0.11113238068055217</v>
      </c>
      <c r="H73" s="281">
        <f>IF(H$7=0,0,H$7/TRE_fec!H$7)</f>
        <v>0.11199244159078184</v>
      </c>
      <c r="I73" s="281">
        <f>IF(I$7=0,0,I$7/TRE_fec!I$7)</f>
        <v>0.11366451472710822</v>
      </c>
      <c r="J73" s="281">
        <f>IF(J$7=0,0,J$7/TRE_fec!J$7)</f>
        <v>0.11397500493273387</v>
      </c>
      <c r="K73" s="281">
        <f>IF(K$7=0,0,K$7/TRE_fec!K$7)</f>
        <v>0.11396209062480525</v>
      </c>
      <c r="L73" s="281">
        <f>IF(L$7=0,0,L$7/TRE_fec!L$7)</f>
        <v>0.11590936793134191</v>
      </c>
      <c r="M73" s="281">
        <f>IF(M$7=0,0,M$7/TRE_fec!M$7)</f>
        <v>0.11934929017331936</v>
      </c>
      <c r="N73" s="281">
        <f>IF(N$7=0,0,N$7/TRE_fec!N$7)</f>
        <v>0.1195096878258102</v>
      </c>
      <c r="O73" s="281">
        <f>IF(O$7=0,0,O$7/TRE_fec!O$7)</f>
        <v>0.12159453922119713</v>
      </c>
      <c r="P73" s="281">
        <f>IF(P$7=0,0,P$7/TRE_fec!P$7)</f>
        <v>0.12619293980175175</v>
      </c>
      <c r="Q73" s="281">
        <f>IF(Q$7=0,0,Q$7/TRE_fec!Q$7)</f>
        <v>0.13023774293873458</v>
      </c>
    </row>
    <row r="74" spans="1:17" x14ac:dyDescent="0.25">
      <c r="A74" s="76" t="s">
        <v>82</v>
      </c>
      <c r="B74" s="281">
        <f>IF(B$8=0,0,B$8/TRE_fec!B$8)</f>
        <v>0.59186335908433152</v>
      </c>
      <c r="C74" s="281">
        <f>IF(C$8=0,0,C$8/TRE_fec!C$8)</f>
        <v>0.59196576146143332</v>
      </c>
      <c r="D74" s="281">
        <f>IF(D$8=0,0,D$8/TRE_fec!D$8)</f>
        <v>0.59160449307029694</v>
      </c>
      <c r="E74" s="281">
        <f>IF(E$8=0,0,E$8/TRE_fec!E$8)</f>
        <v>0.59460100199072452</v>
      </c>
      <c r="F74" s="281">
        <f>IF(F$8=0,0,F$8/TRE_fec!F$8)</f>
        <v>0.59654713195764042</v>
      </c>
      <c r="G74" s="281">
        <f>IF(G$8=0,0,G$8/TRE_fec!G$8)</f>
        <v>0.60134810409018546</v>
      </c>
      <c r="H74" s="281">
        <f>IF(H$8=0,0,H$8/TRE_fec!H$8)</f>
        <v>0.6057314647835863</v>
      </c>
      <c r="I74" s="281">
        <f>IF(I$8=0,0,I$8/TRE_fec!I$8)</f>
        <v>0.61460004264534629</v>
      </c>
      <c r="J74" s="281">
        <f>IF(J$8=0,0,J$8/TRE_fec!J$8)</f>
        <v>0.61625348410685699</v>
      </c>
      <c r="K74" s="281">
        <f>IF(K$8=0,0,K$8/TRE_fec!K$8)</f>
        <v>0.61614817400882871</v>
      </c>
      <c r="L74" s="281">
        <f>IF(L$8=0,0,L$8/TRE_fec!L$8)</f>
        <v>0.62680122260630611</v>
      </c>
      <c r="M74" s="281">
        <f>IF(M$8=0,0,M$8/TRE_fec!M$8)</f>
        <v>0.64526540207977989</v>
      </c>
      <c r="N74" s="281">
        <f>IF(N$8=0,0,N$8/TRE_fec!N$8)</f>
        <v>0.64614851769785975</v>
      </c>
      <c r="O74" s="281">
        <f>IF(O$8=0,0,O$8/TRE_fec!O$8)</f>
        <v>0.65733251321136121</v>
      </c>
      <c r="P74" s="281">
        <f>IF(P$8=0,0,P$8/TRE_fec!P$8)</f>
        <v>0.68180207228433465</v>
      </c>
      <c r="Q74" s="281">
        <f>IF(Q$8=0,0,Q$8/TRE_fec!Q$8)</f>
        <v>0.70379105122791608</v>
      </c>
    </row>
    <row r="75" spans="1:17" x14ac:dyDescent="0.25">
      <c r="A75" s="76" t="s">
        <v>81</v>
      </c>
      <c r="B75" s="281">
        <f>IF(B$9=0,0,B$9/TRE_fec!B$9)</f>
        <v>0.42727042122103487</v>
      </c>
      <c r="C75" s="281">
        <f>IF(C$9=0,0,C$9/TRE_fec!C$9)</f>
        <v>0.42715836032291415</v>
      </c>
      <c r="D75" s="281">
        <f>IF(D$9=0,0,D$9/TRE_fec!D$9)</f>
        <v>0.42703020377722994</v>
      </c>
      <c r="E75" s="281">
        <f>IF(E$9=0,0,E$9/TRE_fec!E$9)</f>
        <v>0.42927348264350729</v>
      </c>
      <c r="F75" s="281">
        <f>IF(F$9=0,0,F$9/TRE_fec!F$9)</f>
        <v>0.43059051979679552</v>
      </c>
      <c r="G75" s="281">
        <f>IF(G$9=0,0,G$9/TRE_fec!G$9)</f>
        <v>0.43414877519033102</v>
      </c>
      <c r="H75" s="281">
        <f>IF(H$9=0,0,H$9/TRE_fec!H$9)</f>
        <v>0.43757369802399848</v>
      </c>
      <c r="I75" s="281">
        <f>IF(I$9=0,0,I$9/TRE_fec!I$9)</f>
        <v>0.44411667445933439</v>
      </c>
      <c r="J75" s="281">
        <f>IF(J$9=0,0,J$9/TRE_fec!J$9)</f>
        <v>0.44534037561232664</v>
      </c>
      <c r="K75" s="281">
        <f>IF(K$9=0,0,K$9/TRE_fec!K$9)</f>
        <v>0.4452898122525013</v>
      </c>
      <c r="L75" s="281">
        <f>IF(L$9=0,0,L$9/TRE_fec!L$9)</f>
        <v>0.45290398174241087</v>
      </c>
      <c r="M75" s="281">
        <f>IF(M$9=0,0,M$9/TRE_fec!M$9)</f>
        <v>0.46657373167577676</v>
      </c>
      <c r="N75" s="281">
        <f>IF(N$9=0,0,N$9/TRE_fec!N$9)</f>
        <v>0.46721070273705734</v>
      </c>
      <c r="O75" s="281">
        <f>IF(O$9=0,0,O$9/TRE_fec!O$9)</f>
        <v>0.47546025592609331</v>
      </c>
      <c r="P75" s="281">
        <f>IF(P$9=0,0,P$9/TRE_fec!P$9)</f>
        <v>0.49345068207468185</v>
      </c>
      <c r="Q75" s="281">
        <f>IF(Q$9=0,0,Q$9/TRE_fec!Q$9)</f>
        <v>0.50919466649877176</v>
      </c>
    </row>
    <row r="76" spans="1:17" x14ac:dyDescent="0.25">
      <c r="A76" s="129" t="s">
        <v>80</v>
      </c>
      <c r="B76" s="280">
        <f>IF(B$10=0,0,B$10/TRE_fec!B$10)</f>
        <v>0.65717779010935573</v>
      </c>
      <c r="C76" s="280">
        <f>IF(C$10=0,0,C$10/TRE_fec!C$10)</f>
        <v>0.65659590082004848</v>
      </c>
      <c r="D76" s="280">
        <f>IF(D$10=0,0,D$10/TRE_fec!D$10)</f>
        <v>0.6576393682304521</v>
      </c>
      <c r="E76" s="280">
        <f>IF(E$10=0,0,E$10/TRE_fec!E$10)</f>
        <v>0.66034377352558471</v>
      </c>
      <c r="F76" s="280">
        <f>IF(F$10=0,0,F$10/TRE_fec!F$10)</f>
        <v>0.66446553946181686</v>
      </c>
      <c r="G76" s="280">
        <f>IF(G$10=0,0,G$10/TRE_fec!G$10)</f>
        <v>0.66996528287144197</v>
      </c>
      <c r="H76" s="280">
        <f>IF(H$10=0,0,H$10/TRE_fec!H$10)</f>
        <v>0.67574355889828563</v>
      </c>
      <c r="I76" s="280">
        <f>IF(I$10=0,0,I$10/TRE_fec!I$10)</f>
        <v>0.68538563214208281</v>
      </c>
      <c r="J76" s="280">
        <f>IF(J$10=0,0,J$10/TRE_fec!J$10)</f>
        <v>0.68832536537764843</v>
      </c>
      <c r="K76" s="280">
        <f>IF(K$10=0,0,K$10/TRE_fec!K$10)</f>
        <v>0.68718175023631001</v>
      </c>
      <c r="L76" s="280">
        <f>IF(L$10=0,0,L$10/TRE_fec!L$10)</f>
        <v>0.70012100249807374</v>
      </c>
      <c r="M76" s="280">
        <f>IF(M$10=0,0,M$10/TRE_fec!M$10)</f>
        <v>0.71783653106633372</v>
      </c>
      <c r="N76" s="280">
        <f>IF(N$10=0,0,N$10/TRE_fec!N$10)</f>
        <v>0.71832148479382618</v>
      </c>
      <c r="O76" s="280">
        <f>IF(O$10=0,0,O$10/TRE_fec!O$10)</f>
        <v>0.72873615941983505</v>
      </c>
      <c r="P76" s="280">
        <f>IF(P$10=0,0,P$10/TRE_fec!P$10)</f>
        <v>0.75912484508077427</v>
      </c>
      <c r="Q76" s="280">
        <f>IF(Q$10=0,0,Q$10/TRE_fec!Q$10)</f>
        <v>0.7843694640416502</v>
      </c>
    </row>
    <row r="77" spans="1:17" x14ac:dyDescent="0.25">
      <c r="A77" s="127" t="s">
        <v>284</v>
      </c>
      <c r="B77" s="305">
        <f>IF(B$15=0,0,B$15/TRE_fec!B$15)</f>
        <v>0.48933126072973376</v>
      </c>
      <c r="C77" s="305">
        <f>IF(C$15=0,0,C$15/TRE_fec!C$15)</f>
        <v>0.48881619893200123</v>
      </c>
      <c r="D77" s="305">
        <f>IF(D$15=0,0,D$15/TRE_fec!D$15)</f>
        <v>0.48912258632735617</v>
      </c>
      <c r="E77" s="305">
        <f>IF(E$15=0,0,E$15/TRE_fec!E$15)</f>
        <v>0.49217439677290303</v>
      </c>
      <c r="F77" s="305">
        <f>IF(F$15=0,0,F$15/TRE_fec!F$15)</f>
        <v>0.49457963572789676</v>
      </c>
      <c r="G77" s="305">
        <f>IF(G$15=0,0,G$15/TRE_fec!G$15)</f>
        <v>0.49769230440022771</v>
      </c>
      <c r="H77" s="305">
        <f>IF(H$15=0,0,H$15/TRE_fec!H$15)</f>
        <v>0.49998706655683106</v>
      </c>
      <c r="I77" s="305">
        <f>IF(I$15=0,0,I$15/TRE_fec!I$15)</f>
        <v>0.50531715324923199</v>
      </c>
      <c r="J77" s="305">
        <f>IF(J$15=0,0,J$15/TRE_fec!J$15)</f>
        <v>0.50703812514780611</v>
      </c>
      <c r="K77" s="305">
        <f>IF(K$15=0,0,K$15/TRE_fec!K$15)</f>
        <v>0.50686849144834234</v>
      </c>
      <c r="L77" s="305">
        <f>IF(L$15=0,0,L$15/TRE_fec!L$15)</f>
        <v>0.51656715260230046</v>
      </c>
      <c r="M77" s="305">
        <f>IF(M$15=0,0,M$15/TRE_fec!M$15)</f>
        <v>0.52879079718956901</v>
      </c>
      <c r="N77" s="305">
        <f>IF(N$15=0,0,N$15/TRE_fec!N$15)</f>
        <v>0.52986805165527751</v>
      </c>
      <c r="O77" s="305">
        <f>IF(O$15=0,0,O$15/TRE_fec!O$15)</f>
        <v>0.54016488938616769</v>
      </c>
      <c r="P77" s="305">
        <f>IF(P$15=0,0,P$15/TRE_fec!P$15)</f>
        <v>0.55965668144273628</v>
      </c>
      <c r="Q77" s="305">
        <f>IF(Q$15=0,0,Q$15/TRE_fec!Q$15)</f>
        <v>0.57758131712297534</v>
      </c>
    </row>
    <row r="78" spans="1:17" x14ac:dyDescent="0.25">
      <c r="A78" s="127" t="s">
        <v>283</v>
      </c>
      <c r="B78" s="305">
        <f>IF(B$23=0,0,B$23/TRE_fec!B$23)</f>
        <v>0.42074798995441282</v>
      </c>
      <c r="C78" s="305">
        <f>IF(C$23=0,0,C$23/TRE_fec!C$23)</f>
        <v>0.42050476729424552</v>
      </c>
      <c r="D78" s="305">
        <f>IF(D$23=0,0,D$23/TRE_fec!D$23)</f>
        <v>0.42057977033065874</v>
      </c>
      <c r="E78" s="305">
        <f>IF(E$23=0,0,E$23/TRE_fec!E$23)</f>
        <v>0.42214942613993434</v>
      </c>
      <c r="F78" s="305">
        <f>IF(F$23=0,0,F$23/TRE_fec!F$23)</f>
        <v>0.42473193422238414</v>
      </c>
      <c r="G78" s="305">
        <f>IF(G$23=0,0,G$23/TRE_fec!G$23)</f>
        <v>0.42834642044017252</v>
      </c>
      <c r="H78" s="305">
        <f>IF(H$23=0,0,H$23/TRE_fec!H$23)</f>
        <v>0.43133989172296211</v>
      </c>
      <c r="I78" s="305">
        <f>IF(I$23=0,0,I$23/TRE_fec!I$23)</f>
        <v>0.43702413975905896</v>
      </c>
      <c r="J78" s="305">
        <f>IF(J$23=0,0,J$23/TRE_fec!J$23)</f>
        <v>0.43858212168241406</v>
      </c>
      <c r="K78" s="305">
        <f>IF(K$23=0,0,K$23/TRE_fec!K$23)</f>
        <v>0.43845277230354079</v>
      </c>
      <c r="L78" s="305">
        <f>IF(L$23=0,0,L$23/TRE_fec!L$23)</f>
        <v>0.44674809366846702</v>
      </c>
      <c r="M78" s="305">
        <f>IF(M$23=0,0,M$23/TRE_fec!M$23)</f>
        <v>0.45845583390051953</v>
      </c>
      <c r="N78" s="305">
        <f>IF(N$23=0,0,N$23/TRE_fec!N$23)</f>
        <v>0.45880337679078181</v>
      </c>
      <c r="O78" s="305">
        <f>IF(O$23=0,0,O$23/TRE_fec!O$23)</f>
        <v>0.46641299510107709</v>
      </c>
      <c r="P78" s="305">
        <f>IF(P$23=0,0,P$23/TRE_fec!P$23)</f>
        <v>0.48287426290578789</v>
      </c>
      <c r="Q78" s="305">
        <f>IF(Q$23=0,0,Q$23/TRE_fec!Q$23)</f>
        <v>0.49884709915166886</v>
      </c>
    </row>
    <row r="79" spans="1:17" x14ac:dyDescent="0.25">
      <c r="A79" s="127" t="s">
        <v>282</v>
      </c>
      <c r="B79" s="305">
        <f>IF(B$26=0,0,B$26/TRE_fec!B$26)</f>
        <v>0.41770932938950794</v>
      </c>
      <c r="C79" s="305">
        <f>IF(C$26=0,0,C$26/TRE_fec!C$26)</f>
        <v>0.41775371857083798</v>
      </c>
      <c r="D79" s="305">
        <f>IF(D$26=0,0,D$26/TRE_fec!D$26)</f>
        <v>0.41825551842701902</v>
      </c>
      <c r="E79" s="305">
        <f>IF(E$26=0,0,E$26/TRE_fec!E$26)</f>
        <v>0.42128971088035827</v>
      </c>
      <c r="F79" s="305">
        <f>IF(F$26=0,0,F$26/TRE_fec!F$26)</f>
        <v>0.423661651856927</v>
      </c>
      <c r="G79" s="305">
        <f>IF(G$26=0,0,G$26/TRE_fec!G$26)</f>
        <v>0.42648903936605803</v>
      </c>
      <c r="H79" s="305">
        <f>IF(H$26=0,0,H$26/TRE_fec!H$26)</f>
        <v>0.42903614410339541</v>
      </c>
      <c r="I79" s="305">
        <f>IF(I$26=0,0,I$26/TRE_fec!I$26)</f>
        <v>0.43449365540731838</v>
      </c>
      <c r="J79" s="305">
        <f>IF(J$26=0,0,J$26/TRE_fec!J$26)</f>
        <v>0.43651040846020189</v>
      </c>
      <c r="K79" s="305">
        <f>IF(K$26=0,0,K$26/TRE_fec!K$26)</f>
        <v>0.43624927282832127</v>
      </c>
      <c r="L79" s="305">
        <f>IF(L$26=0,0,L$26/TRE_fec!L$26)</f>
        <v>0.44499531749825005</v>
      </c>
      <c r="M79" s="305">
        <f>IF(M$26=0,0,M$26/TRE_fec!M$26)</f>
        <v>0.45663531585024336</v>
      </c>
      <c r="N79" s="305">
        <f>IF(N$26=0,0,N$26/TRE_fec!N$26)</f>
        <v>0.45813850114307891</v>
      </c>
      <c r="O79" s="305">
        <f>IF(O$26=0,0,O$26/TRE_fec!O$26)</f>
        <v>0.46695938014942001</v>
      </c>
      <c r="P79" s="305">
        <f>IF(P$26=0,0,P$26/TRE_fec!P$26)</f>
        <v>0.48610005392702471</v>
      </c>
      <c r="Q79" s="305">
        <f>IF(Q$26=0,0,Q$26/TRE_fec!Q$26)</f>
        <v>0.50256774094047219</v>
      </c>
    </row>
    <row r="80" spans="1:17" x14ac:dyDescent="0.25">
      <c r="A80" s="127" t="s">
        <v>281</v>
      </c>
      <c r="B80" s="305">
        <f>IF(B$34=0,0,B$34/TRE_fec!B$34)</f>
        <v>0.57122261467372193</v>
      </c>
      <c r="C80" s="305">
        <f>IF(C$34=0,0,C$34/TRE_fec!C$34)</f>
        <v>0.57340097044384308</v>
      </c>
      <c r="D80" s="305">
        <f>IF(D$34=0,0,D$34/TRE_fec!D$34)</f>
        <v>0.57398331199375685</v>
      </c>
      <c r="E80" s="305">
        <f>IF(E$34=0,0,E$34/TRE_fec!E$34)</f>
        <v>0.58809187123184392</v>
      </c>
      <c r="F80" s="305">
        <f>IF(F$34=0,0,F$34/TRE_fec!F$34)</f>
        <v>0.60135257737684367</v>
      </c>
      <c r="G80" s="305">
        <f>IF(G$34=0,0,G$34/TRE_fec!G$34)</f>
        <v>0.60793179185816515</v>
      </c>
      <c r="H80" s="305">
        <f>IF(H$34=0,0,H$34/TRE_fec!H$34)</f>
        <v>0.60679006422408088</v>
      </c>
      <c r="I80" s="305">
        <f>IF(I$34=0,0,I$34/TRE_fec!I$34)</f>
        <v>0.61772147840616842</v>
      </c>
      <c r="J80" s="305">
        <f>IF(J$34=0,0,J$34/TRE_fec!J$34)</f>
        <v>0.6278857257286139</v>
      </c>
      <c r="K80" s="305">
        <f>IF(K$34=0,0,K$34/TRE_fec!K$34)</f>
        <v>0.6300904636668555</v>
      </c>
      <c r="L80" s="305">
        <f>IF(L$34=0,0,L$34/TRE_fec!L$34)</f>
        <v>0.6465205643122125</v>
      </c>
      <c r="M80" s="305">
        <f>IF(M$34=0,0,M$34/TRE_fec!M$34)</f>
        <v>0.65994444733656921</v>
      </c>
      <c r="N80" s="305">
        <f>IF(N$34=0,0,N$34/TRE_fec!N$34)</f>
        <v>0.67060716994946068</v>
      </c>
      <c r="O80" s="305">
        <f>IF(O$34=0,0,O$34/TRE_fec!O$34)</f>
        <v>0.68196614960384083</v>
      </c>
      <c r="P80" s="305">
        <f>IF(P$34=0,0,P$34/TRE_fec!P$34)</f>
        <v>0.70567175741478649</v>
      </c>
      <c r="Q80" s="305">
        <f>IF(Q$34=0,0,Q$34/TRE_fec!Q$34)</f>
        <v>0.72419382656622477</v>
      </c>
    </row>
    <row r="81" spans="1:17" x14ac:dyDescent="0.25">
      <c r="A81" s="127" t="s">
        <v>280</v>
      </c>
      <c r="B81" s="305">
        <f>IF(B$45=0,0,B$45/TRE_fec!B$45)</f>
        <v>0.54421596950064621</v>
      </c>
      <c r="C81" s="305">
        <f>IF(C$45=0,0,C$45/TRE_fec!C$45)</f>
        <v>0.5439142404454711</v>
      </c>
      <c r="D81" s="305">
        <f>IF(D$45=0,0,D$45/TRE_fec!D$45)</f>
        <v>0.54224241946637908</v>
      </c>
      <c r="E81" s="305">
        <f>IF(E$45=0,0,E$45/TRE_fec!E$45)</f>
        <v>0.54639935898918057</v>
      </c>
      <c r="F81" s="305">
        <f>IF(F$45=0,0,F$45/TRE_fec!F$45)</f>
        <v>0.54597828499160184</v>
      </c>
      <c r="G81" s="305">
        <f>IF(G$45=0,0,G$45/TRE_fec!G$45)</f>
        <v>0.54944542081950754</v>
      </c>
      <c r="H81" s="305">
        <f>IF(H$45=0,0,H$45/TRE_fec!H$45)</f>
        <v>0.55268896710898407</v>
      </c>
      <c r="I81" s="305">
        <f>IF(I$45=0,0,I$45/TRE_fec!I$45)</f>
        <v>0.56112541615873213</v>
      </c>
      <c r="J81" s="305">
        <f>IF(J$45=0,0,J$45/TRE_fec!J$45)</f>
        <v>0.56178312433465905</v>
      </c>
      <c r="K81" s="305">
        <f>IF(K$45=0,0,K$45/TRE_fec!K$45)</f>
        <v>0.56143664160116502</v>
      </c>
      <c r="L81" s="305">
        <f>IF(L$45=0,0,L$45/TRE_fec!L$45)</f>
        <v>0.57249241411258101</v>
      </c>
      <c r="M81" s="305">
        <f>IF(M$45=0,0,M$45/TRE_fec!M$45)</f>
        <v>0.58904227338117066</v>
      </c>
      <c r="N81" s="305">
        <f>IF(N$45=0,0,N$45/TRE_fec!N$45)</f>
        <v>0.58979432152904021</v>
      </c>
      <c r="O81" s="305">
        <f>IF(O$45=0,0,O$45/TRE_fec!O$45)</f>
        <v>0.59923795571789973</v>
      </c>
      <c r="P81" s="305">
        <f>IF(P$45=0,0,P$45/TRE_fec!P$45)</f>
        <v>0.61896022101870862</v>
      </c>
      <c r="Q81" s="305">
        <f>IF(Q$45=0,0,Q$45/TRE_fec!Q$45)</f>
        <v>0.63947056742023622</v>
      </c>
    </row>
    <row r="82" spans="1:17" x14ac:dyDescent="0.25">
      <c r="A82" s="72" t="s">
        <v>279</v>
      </c>
      <c r="B82" s="304">
        <f>IF(B$46=0,0,B$46/TRE_fec!B$46)</f>
        <v>0.51015406318183776</v>
      </c>
      <c r="C82" s="304">
        <f>IF(C$46=0,0,C$46/TRE_fec!C$46)</f>
        <v>0.5092829289243479</v>
      </c>
      <c r="D82" s="304">
        <f>IF(D$46=0,0,D$46/TRE_fec!D$46)</f>
        <v>0.51050792477551132</v>
      </c>
      <c r="E82" s="304">
        <f>IF(E$46=0,0,E$46/TRE_fec!E$46)</f>
        <v>0.51453579613330858</v>
      </c>
      <c r="F82" s="304">
        <f>IF(F$46=0,0,F$46/TRE_fec!F$46)</f>
        <v>0.5037916995542816</v>
      </c>
      <c r="G82" s="304">
        <f>IF(G$46=0,0,G$46/TRE_fec!G$46)</f>
        <v>0.50976807928750023</v>
      </c>
      <c r="H82" s="304">
        <f>IF(H$46=0,0,H$46/TRE_fec!H$46)</f>
        <v>0.51166188167562632</v>
      </c>
      <c r="I82" s="304">
        <f>IF(I$46=0,0,I$46/TRE_fec!I$46)</f>
        <v>0.51852809585758064</v>
      </c>
      <c r="J82" s="304">
        <f>IF(J$46=0,0,J$46/TRE_fec!J$46)</f>
        <v>0.51730850308150911</v>
      </c>
      <c r="K82" s="304">
        <f>IF(K$46=0,0,K$46/TRE_fec!K$46)</f>
        <v>0.51657886918998075</v>
      </c>
      <c r="L82" s="304">
        <f>IF(L$46=0,0,L$46/TRE_fec!L$46)</f>
        <v>0.52283846293414782</v>
      </c>
      <c r="M82" s="304">
        <f>IF(M$46=0,0,M$46/TRE_fec!M$46)</f>
        <v>0.53636509301997137</v>
      </c>
      <c r="N82" s="304">
        <f>IF(N$46=0,0,N$46/TRE_fec!N$46)</f>
        <v>0.53334136648661168</v>
      </c>
      <c r="O82" s="304">
        <f>IF(O$46=0,0,O$46/TRE_fec!O$46)</f>
        <v>0.53664413649689724</v>
      </c>
      <c r="P82" s="304">
        <f>IF(P$46=0,0,P$46/TRE_fec!P$46)</f>
        <v>0.56350402293096258</v>
      </c>
      <c r="Q82" s="304">
        <f>IF(Q$46=0,0,Q$46/TRE_fec!Q$46)</f>
        <v>0.58130440471389422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11953.148014915274</v>
      </c>
      <c r="C5" s="96">
        <v>12587.543032557209</v>
      </c>
      <c r="D5" s="96">
        <v>11854.199068095097</v>
      </c>
      <c r="E5" s="96">
        <v>12138.834271001799</v>
      </c>
      <c r="F5" s="96">
        <v>11589.649425073405</v>
      </c>
      <c r="G5" s="96">
        <v>10472.312618749416</v>
      </c>
      <c r="H5" s="96">
        <v>10180.73292915877</v>
      </c>
      <c r="I5" s="96">
        <v>9882.3901641954126</v>
      </c>
      <c r="J5" s="96">
        <v>8011.0697825977568</v>
      </c>
      <c r="K5" s="96">
        <v>6890.4536486834531</v>
      </c>
      <c r="L5" s="96">
        <v>7611.1722938759585</v>
      </c>
      <c r="M5" s="96">
        <v>7286.2381336247809</v>
      </c>
      <c r="N5" s="96">
        <v>7332.8160449522547</v>
      </c>
      <c r="O5" s="96">
        <v>7936.8343829792084</v>
      </c>
      <c r="P5" s="96">
        <v>6837.0067759226731</v>
      </c>
      <c r="Q5" s="96">
        <v>7110.8946384465426</v>
      </c>
    </row>
    <row r="6" spans="1:17" x14ac:dyDescent="0.25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80</v>
      </c>
      <c r="B10" s="158">
        <v>339.19853325017993</v>
      </c>
      <c r="C10" s="158">
        <v>349.28540403097787</v>
      </c>
      <c r="D10" s="158">
        <v>334.41404222476609</v>
      </c>
      <c r="E10" s="158">
        <v>354.46876980932888</v>
      </c>
      <c r="F10" s="158">
        <v>355.24644137141763</v>
      </c>
      <c r="G10" s="158">
        <v>340.56350804139061</v>
      </c>
      <c r="H10" s="158">
        <v>326.47868905947576</v>
      </c>
      <c r="I10" s="158">
        <v>327.05818804205285</v>
      </c>
      <c r="J10" s="158">
        <v>296.06376390185721</v>
      </c>
      <c r="K10" s="158">
        <v>258.74967812290362</v>
      </c>
      <c r="L10" s="158">
        <v>280.81974444751722</v>
      </c>
      <c r="M10" s="158">
        <v>276.42225998078737</v>
      </c>
      <c r="N10" s="158">
        <v>283.14671284022972</v>
      </c>
      <c r="O10" s="158">
        <v>294.64909108802658</v>
      </c>
      <c r="P10" s="158">
        <v>271.36740204615091</v>
      </c>
      <c r="Q10" s="158">
        <v>274.55669883406745</v>
      </c>
    </row>
    <row r="11" spans="1:17" x14ac:dyDescent="0.25">
      <c r="A11" s="92" t="s">
        <v>126</v>
      </c>
      <c r="B11" s="91">
        <v>155.80228210551908</v>
      </c>
      <c r="C11" s="91">
        <v>161.15016747577801</v>
      </c>
      <c r="D11" s="91">
        <v>152.16178343012416</v>
      </c>
      <c r="E11" s="91">
        <v>160.93136269857143</v>
      </c>
      <c r="F11" s="91">
        <v>160.81757250853329</v>
      </c>
      <c r="G11" s="91">
        <v>153.80456856242586</v>
      </c>
      <c r="H11" s="91">
        <v>146.85725376522987</v>
      </c>
      <c r="I11" s="91">
        <v>147.45309321147204</v>
      </c>
      <c r="J11" s="91">
        <v>132.19947491162199</v>
      </c>
      <c r="K11" s="91">
        <v>118.4810494652356</v>
      </c>
      <c r="L11" s="91">
        <v>127.88298055108687</v>
      </c>
      <c r="M11" s="91">
        <v>124.2208472877798</v>
      </c>
      <c r="N11" s="91">
        <v>126.8484937514158</v>
      </c>
      <c r="O11" s="91">
        <v>133.33918767507922</v>
      </c>
      <c r="P11" s="91">
        <v>123.65648459556265</v>
      </c>
      <c r="Q11" s="91">
        <v>125.44183941771712</v>
      </c>
    </row>
    <row r="12" spans="1:17" x14ac:dyDescent="0.25">
      <c r="A12" s="92" t="s">
        <v>27</v>
      </c>
      <c r="B12" s="91">
        <v>183.39625114466077</v>
      </c>
      <c r="C12" s="91">
        <v>188.13523655519995</v>
      </c>
      <c r="D12" s="91">
        <v>182.25225879464193</v>
      </c>
      <c r="E12" s="91">
        <v>193.53740711075758</v>
      </c>
      <c r="F12" s="91">
        <v>194.42886886288434</v>
      </c>
      <c r="G12" s="91">
        <v>186.75893947896478</v>
      </c>
      <c r="H12" s="91">
        <v>179.62143529424583</v>
      </c>
      <c r="I12" s="91">
        <v>179.60509483058087</v>
      </c>
      <c r="J12" s="91">
        <v>163.86428899023511</v>
      </c>
      <c r="K12" s="91">
        <v>140.26862865766796</v>
      </c>
      <c r="L12" s="91">
        <v>152.93676389643042</v>
      </c>
      <c r="M12" s="91">
        <v>152.20141269300763</v>
      </c>
      <c r="N12" s="91">
        <v>156.29821908881397</v>
      </c>
      <c r="O12" s="91">
        <v>161.30990341294748</v>
      </c>
      <c r="P12" s="91">
        <v>147.71091745058828</v>
      </c>
      <c r="Q12" s="91">
        <v>149.1148594163503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284</v>
      </c>
      <c r="B15" s="204">
        <v>1267.5792731234378</v>
      </c>
      <c r="C15" s="204">
        <v>1299.6152654240132</v>
      </c>
      <c r="D15" s="204">
        <v>1248.2899169468519</v>
      </c>
      <c r="E15" s="204">
        <v>1300.3953208772145</v>
      </c>
      <c r="F15" s="204">
        <v>1285.6575951627058</v>
      </c>
      <c r="G15" s="204">
        <v>1221.0644190117691</v>
      </c>
      <c r="H15" s="204">
        <v>1171.0963354350388</v>
      </c>
      <c r="I15" s="204">
        <v>1174.181473464512</v>
      </c>
      <c r="J15" s="204">
        <v>1050.3251922943327</v>
      </c>
      <c r="K15" s="204">
        <v>906.4276610311274</v>
      </c>
      <c r="L15" s="204">
        <v>961.81540478470174</v>
      </c>
      <c r="M15" s="204">
        <v>947.39660892854408</v>
      </c>
      <c r="N15" s="204">
        <v>971.92891043587144</v>
      </c>
      <c r="O15" s="204">
        <v>1002.5013896309067</v>
      </c>
      <c r="P15" s="204">
        <v>961.45256588393261</v>
      </c>
      <c r="Q15" s="204">
        <v>974.59410699411808</v>
      </c>
    </row>
    <row r="16" spans="1:17" x14ac:dyDescent="0.25">
      <c r="A16" s="152" t="s">
        <v>290</v>
      </c>
      <c r="B16" s="264">
        <v>1267.5792731234378</v>
      </c>
      <c r="C16" s="264">
        <v>1299.6152654240132</v>
      </c>
      <c r="D16" s="264">
        <v>1248.2899169468519</v>
      </c>
      <c r="E16" s="264">
        <v>1300.3953208772145</v>
      </c>
      <c r="F16" s="264">
        <v>1285.6575951627058</v>
      </c>
      <c r="G16" s="264">
        <v>1221.0644190117691</v>
      </c>
      <c r="H16" s="264">
        <v>1171.0963354350388</v>
      </c>
      <c r="I16" s="264">
        <v>1174.181473464512</v>
      </c>
      <c r="J16" s="264">
        <v>1050.3251922943327</v>
      </c>
      <c r="K16" s="264">
        <v>906.4276610311274</v>
      </c>
      <c r="L16" s="264">
        <v>961.81540478470174</v>
      </c>
      <c r="M16" s="264">
        <v>947.39660892854408</v>
      </c>
      <c r="N16" s="264">
        <v>971.92891043587144</v>
      </c>
      <c r="O16" s="264">
        <v>1002.5013896309067</v>
      </c>
      <c r="P16" s="264">
        <v>961.45256588393261</v>
      </c>
      <c r="Q16" s="264">
        <v>974.59410699411808</v>
      </c>
    </row>
    <row r="17" spans="1:17" x14ac:dyDescent="0.25">
      <c r="A17" s="154" t="s">
        <v>34</v>
      </c>
      <c r="B17" s="83">
        <v>45.270448665633111</v>
      </c>
      <c r="C17" s="83">
        <v>36.463586784997922</v>
      </c>
      <c r="D17" s="83">
        <v>27.341412605750545</v>
      </c>
      <c r="E17" s="83">
        <v>37.338524493266917</v>
      </c>
      <c r="F17" s="83">
        <v>29.427473639768507</v>
      </c>
      <c r="G17" s="83">
        <v>20.554885609348865</v>
      </c>
      <c r="H17" s="83">
        <v>23.242620720568908</v>
      </c>
      <c r="I17" s="83">
        <v>23.600651589705048</v>
      </c>
      <c r="J17" s="83">
        <v>22.384473825262877</v>
      </c>
      <c r="K17" s="83">
        <v>19.150497123982259</v>
      </c>
      <c r="L17" s="83">
        <v>11.928189767008531</v>
      </c>
      <c r="M17" s="83">
        <v>16.248876717816401</v>
      </c>
      <c r="N17" s="83">
        <v>16.259866828499739</v>
      </c>
      <c r="O17" s="83">
        <v>14.760023148720034</v>
      </c>
      <c r="P17" s="83">
        <v>14.110811671593343</v>
      </c>
      <c r="Q17" s="83">
        <v>10.907656817911336</v>
      </c>
    </row>
    <row r="18" spans="1:17" x14ac:dyDescent="0.25">
      <c r="A18" s="154" t="s">
        <v>31</v>
      </c>
      <c r="B18" s="83">
        <v>75.596410124378622</v>
      </c>
      <c r="C18" s="83">
        <v>89.408113494143464</v>
      </c>
      <c r="D18" s="83">
        <v>73.786330716321586</v>
      </c>
      <c r="E18" s="83">
        <v>39.05359549670743</v>
      </c>
      <c r="F18" s="83">
        <v>40.709886340160033</v>
      </c>
      <c r="G18" s="83">
        <v>39.790187193952839</v>
      </c>
      <c r="H18" s="83">
        <v>42.049025740156871</v>
      </c>
      <c r="I18" s="83">
        <v>44.935409111436115</v>
      </c>
      <c r="J18" s="83">
        <v>38.871476808167579</v>
      </c>
      <c r="K18" s="83">
        <v>31.118817239790044</v>
      </c>
      <c r="L18" s="83">
        <v>40.136518684176941</v>
      </c>
      <c r="M18" s="83">
        <v>29.17145922421923</v>
      </c>
      <c r="N18" s="83">
        <v>29.933468713971202</v>
      </c>
      <c r="O18" s="83">
        <v>31.776292306247399</v>
      </c>
      <c r="P18" s="83">
        <v>30.975061198657507</v>
      </c>
      <c r="Q18" s="83">
        <v>33.296889716155363</v>
      </c>
    </row>
    <row r="19" spans="1:17" x14ac:dyDescent="0.25">
      <c r="A19" s="154" t="s">
        <v>126</v>
      </c>
      <c r="B19" s="83">
        <v>171.25249177633444</v>
      </c>
      <c r="C19" s="83">
        <v>180.46820983651907</v>
      </c>
      <c r="D19" s="83">
        <v>176.98976129063664</v>
      </c>
      <c r="E19" s="83">
        <v>140.34130012050187</v>
      </c>
      <c r="F19" s="83">
        <v>146.60904066233604</v>
      </c>
      <c r="G19" s="83">
        <v>168.50310824193141</v>
      </c>
      <c r="H19" s="83">
        <v>158.22167248463313</v>
      </c>
      <c r="I19" s="83">
        <v>155.06232525962733</v>
      </c>
      <c r="J19" s="83">
        <v>174.10989996186584</v>
      </c>
      <c r="K19" s="83">
        <v>166.18726155161121</v>
      </c>
      <c r="L19" s="83">
        <v>181.30318311967591</v>
      </c>
      <c r="M19" s="83">
        <v>158.26744630540412</v>
      </c>
      <c r="N19" s="83">
        <v>158.79090414319268</v>
      </c>
      <c r="O19" s="83">
        <v>137.3666079759563</v>
      </c>
      <c r="P19" s="83">
        <v>138.62432496163876</v>
      </c>
      <c r="Q19" s="83">
        <v>160.72094017279576</v>
      </c>
    </row>
    <row r="20" spans="1:17" x14ac:dyDescent="0.25">
      <c r="A20" s="154" t="s">
        <v>30</v>
      </c>
      <c r="B20" s="83">
        <v>4.5932705020622588</v>
      </c>
      <c r="C20" s="83">
        <v>3.2433349073746029</v>
      </c>
      <c r="D20" s="83">
        <v>5.7712856656737781</v>
      </c>
      <c r="E20" s="83">
        <v>1.3424558006208154</v>
      </c>
      <c r="F20" s="83">
        <v>2.1147275326738959</v>
      </c>
      <c r="G20" s="83">
        <v>1.1037178424222907</v>
      </c>
      <c r="H20" s="83">
        <v>1.4582144808406001</v>
      </c>
      <c r="I20" s="83">
        <v>4.4848894539258062</v>
      </c>
      <c r="J20" s="83">
        <v>4.5678312900028475</v>
      </c>
      <c r="K20" s="83">
        <v>5.3003233300650834</v>
      </c>
      <c r="L20" s="83">
        <v>5.9656945525343303</v>
      </c>
      <c r="M20" s="83">
        <v>4.5482772582036679</v>
      </c>
      <c r="N20" s="83">
        <v>2.4189986339491614</v>
      </c>
      <c r="O20" s="83">
        <v>1.3380197640590363</v>
      </c>
      <c r="P20" s="83">
        <v>1.8009418702647941</v>
      </c>
      <c r="Q20" s="83">
        <v>0</v>
      </c>
    </row>
    <row r="21" spans="1:17" x14ac:dyDescent="0.25">
      <c r="A21" s="154" t="s">
        <v>27</v>
      </c>
      <c r="B21" s="83">
        <v>970.86665205502936</v>
      </c>
      <c r="C21" s="83">
        <v>990.0320204009779</v>
      </c>
      <c r="D21" s="83">
        <v>964.40112666846949</v>
      </c>
      <c r="E21" s="83">
        <v>1082.3194449661173</v>
      </c>
      <c r="F21" s="83">
        <v>1066.7964669877674</v>
      </c>
      <c r="G21" s="83">
        <v>991.11252012411398</v>
      </c>
      <c r="H21" s="83">
        <v>946.12480200883908</v>
      </c>
      <c r="I21" s="83">
        <v>946.09819804981726</v>
      </c>
      <c r="J21" s="83">
        <v>810.39151040903357</v>
      </c>
      <c r="K21" s="83">
        <v>684.67076178567902</v>
      </c>
      <c r="L21" s="83">
        <v>722.48181866130608</v>
      </c>
      <c r="M21" s="83">
        <v>739.16054942290077</v>
      </c>
      <c r="N21" s="83">
        <v>764.52567211625865</v>
      </c>
      <c r="O21" s="83">
        <v>817.260446435924</v>
      </c>
      <c r="P21" s="83">
        <v>775.9414261817783</v>
      </c>
      <c r="Q21" s="83">
        <v>769.66862028725564</v>
      </c>
    </row>
    <row r="22" spans="1:17" x14ac:dyDescent="0.25">
      <c r="A22" s="152" t="s">
        <v>289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283</v>
      </c>
      <c r="B23" s="204">
        <v>850.96320967972065</v>
      </c>
      <c r="C23" s="204">
        <v>873.86461526173571</v>
      </c>
      <c r="D23" s="204">
        <v>845.53055795931789</v>
      </c>
      <c r="E23" s="204">
        <v>901.53398599816876</v>
      </c>
      <c r="F23" s="204">
        <v>901.39957098259674</v>
      </c>
      <c r="G23" s="204">
        <v>864.61317934807334</v>
      </c>
      <c r="H23" s="204">
        <v>842.56537138309284</v>
      </c>
      <c r="I23" s="204">
        <v>840.68565037248834</v>
      </c>
      <c r="J23" s="204">
        <v>770.31198711226284</v>
      </c>
      <c r="K23" s="204">
        <v>664.12414498824739</v>
      </c>
      <c r="L23" s="204">
        <v>725.19432134641124</v>
      </c>
      <c r="M23" s="204">
        <v>720.90118441141146</v>
      </c>
      <c r="N23" s="204">
        <v>740.65455311585026</v>
      </c>
      <c r="O23" s="204">
        <v>762.62120767965928</v>
      </c>
      <c r="P23" s="204">
        <v>723.80839943739318</v>
      </c>
      <c r="Q23" s="204">
        <v>730.17591043253356</v>
      </c>
    </row>
    <row r="24" spans="1:17" x14ac:dyDescent="0.25">
      <c r="A24" s="152" t="s">
        <v>288</v>
      </c>
      <c r="B24" s="151">
        <v>850.96320967972065</v>
      </c>
      <c r="C24" s="151">
        <v>873.86461526173571</v>
      </c>
      <c r="D24" s="151">
        <v>845.53055795931789</v>
      </c>
      <c r="E24" s="151">
        <v>901.53398599816876</v>
      </c>
      <c r="F24" s="151">
        <v>901.39957098259674</v>
      </c>
      <c r="G24" s="151">
        <v>864.61317934807334</v>
      </c>
      <c r="H24" s="151">
        <v>842.56537138309284</v>
      </c>
      <c r="I24" s="151">
        <v>840.68565037248834</v>
      </c>
      <c r="J24" s="151">
        <v>770.31198711226284</v>
      </c>
      <c r="K24" s="151">
        <v>664.12414498824739</v>
      </c>
      <c r="L24" s="151">
        <v>725.19432134641124</v>
      </c>
      <c r="M24" s="151">
        <v>720.90118441141146</v>
      </c>
      <c r="N24" s="151">
        <v>740.65455311585026</v>
      </c>
      <c r="O24" s="151">
        <v>762.62120767965928</v>
      </c>
      <c r="P24" s="151">
        <v>723.80839943739318</v>
      </c>
      <c r="Q24" s="151">
        <v>730.17591043253356</v>
      </c>
    </row>
    <row r="25" spans="1:17" x14ac:dyDescent="0.25">
      <c r="A25" s="152" t="s">
        <v>287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282</v>
      </c>
      <c r="B26" s="204">
        <v>4685.643115740344</v>
      </c>
      <c r="C26" s="204">
        <v>4769.099204512936</v>
      </c>
      <c r="D26" s="204">
        <v>4585.7644527779748</v>
      </c>
      <c r="E26" s="204">
        <v>4773.204663446606</v>
      </c>
      <c r="F26" s="204">
        <v>4724.7715879393836</v>
      </c>
      <c r="G26" s="204">
        <v>4522.5447251780115</v>
      </c>
      <c r="H26" s="204">
        <v>4379.606369696301</v>
      </c>
      <c r="I26" s="204">
        <v>4364.1326586089881</v>
      </c>
      <c r="J26" s="204">
        <v>3948.8504567082391</v>
      </c>
      <c r="K26" s="204">
        <v>3414.3117238279074</v>
      </c>
      <c r="L26" s="204">
        <v>3675.5840782204532</v>
      </c>
      <c r="M26" s="204">
        <v>3624.6286591477633</v>
      </c>
      <c r="N26" s="204">
        <v>3658.3174988660317</v>
      </c>
      <c r="O26" s="204">
        <v>3732.5947497829557</v>
      </c>
      <c r="P26" s="204">
        <v>3420.1325972044101</v>
      </c>
      <c r="Q26" s="204">
        <v>3444.9120148547163</v>
      </c>
    </row>
    <row r="27" spans="1:17" x14ac:dyDescent="0.25">
      <c r="A27" s="152" t="s">
        <v>286</v>
      </c>
      <c r="B27" s="264">
        <v>4685.643115740344</v>
      </c>
      <c r="C27" s="264">
        <v>4769.099204512936</v>
      </c>
      <c r="D27" s="264">
        <v>4585.7644527779748</v>
      </c>
      <c r="E27" s="264">
        <v>4773.204663446606</v>
      </c>
      <c r="F27" s="264">
        <v>4724.7715879393836</v>
      </c>
      <c r="G27" s="264">
        <v>4522.5447251780115</v>
      </c>
      <c r="H27" s="264">
        <v>4379.606369696301</v>
      </c>
      <c r="I27" s="264">
        <v>4364.1326586089881</v>
      </c>
      <c r="J27" s="264">
        <v>3948.8504567082391</v>
      </c>
      <c r="K27" s="264">
        <v>3414.3117238279074</v>
      </c>
      <c r="L27" s="264">
        <v>3675.5840782204532</v>
      </c>
      <c r="M27" s="264">
        <v>3624.6286591477633</v>
      </c>
      <c r="N27" s="264">
        <v>3658.3174988660317</v>
      </c>
      <c r="O27" s="264">
        <v>3732.5947497829557</v>
      </c>
      <c r="P27" s="264">
        <v>3420.1325972044101</v>
      </c>
      <c r="Q27" s="264">
        <v>3444.9120148547163</v>
      </c>
    </row>
    <row r="28" spans="1:17" x14ac:dyDescent="0.25">
      <c r="A28" s="154" t="s">
        <v>34</v>
      </c>
      <c r="B28" s="83">
        <v>322.29212279328522</v>
      </c>
      <c r="C28" s="83">
        <v>233.44530925109842</v>
      </c>
      <c r="D28" s="83">
        <v>183.44951209457236</v>
      </c>
      <c r="E28" s="83">
        <v>170.41355722012841</v>
      </c>
      <c r="F28" s="83">
        <v>121.25605089135911</v>
      </c>
      <c r="G28" s="83">
        <v>84.696507964755</v>
      </c>
      <c r="H28" s="83">
        <v>94.974108246618584</v>
      </c>
      <c r="I28" s="83">
        <v>96.885976070420725</v>
      </c>
      <c r="J28" s="83">
        <v>88.281069591385631</v>
      </c>
      <c r="K28" s="83">
        <v>68.878575344141737</v>
      </c>
      <c r="L28" s="83">
        <v>50.250717852399013</v>
      </c>
      <c r="M28" s="83">
        <v>64.423130219130286</v>
      </c>
      <c r="N28" s="83">
        <v>64.951909440435969</v>
      </c>
      <c r="O28" s="83">
        <v>57.475210937362498</v>
      </c>
      <c r="P28" s="83">
        <v>59.024789831033154</v>
      </c>
      <c r="Q28" s="83">
        <v>38.694690580317634</v>
      </c>
    </row>
    <row r="29" spans="1:17" x14ac:dyDescent="0.25">
      <c r="A29" s="154" t="s">
        <v>31</v>
      </c>
      <c r="B29" s="83">
        <v>335.1444440330481</v>
      </c>
      <c r="C29" s="83">
        <v>385.82043861013381</v>
      </c>
      <c r="D29" s="83">
        <v>322.63578788252778</v>
      </c>
      <c r="E29" s="83">
        <v>156.21251237862242</v>
      </c>
      <c r="F29" s="83">
        <v>163.25868203415217</v>
      </c>
      <c r="G29" s="83">
        <v>158.8212163711033</v>
      </c>
      <c r="H29" s="83">
        <v>171.18934804749651</v>
      </c>
      <c r="I29" s="83">
        <v>169.2279265466878</v>
      </c>
      <c r="J29" s="83">
        <v>148.60364112811118</v>
      </c>
      <c r="K29" s="83">
        <v>111.29051492909399</v>
      </c>
      <c r="L29" s="83">
        <v>145.63539650846107</v>
      </c>
      <c r="M29" s="83">
        <v>118.90304961404678</v>
      </c>
      <c r="N29" s="83">
        <v>118.22330441025008</v>
      </c>
      <c r="O29" s="83">
        <v>125.0944267764217</v>
      </c>
      <c r="P29" s="83">
        <v>105.53263953930306</v>
      </c>
      <c r="Q29" s="83">
        <v>109.11913791168151</v>
      </c>
    </row>
    <row r="30" spans="1:17" x14ac:dyDescent="0.25">
      <c r="A30" s="154" t="s">
        <v>126</v>
      </c>
      <c r="B30" s="83">
        <v>576.9720770683366</v>
      </c>
      <c r="C30" s="83">
        <v>607.78027208402739</v>
      </c>
      <c r="D30" s="83">
        <v>592.84130230268784</v>
      </c>
      <c r="E30" s="83">
        <v>476.97512708108752</v>
      </c>
      <c r="F30" s="83">
        <v>492.44912954657121</v>
      </c>
      <c r="G30" s="83">
        <v>566.30280121697206</v>
      </c>
      <c r="H30" s="83">
        <v>563.68731018103267</v>
      </c>
      <c r="I30" s="83">
        <v>520.08474649962398</v>
      </c>
      <c r="J30" s="83">
        <v>547.87121533111804</v>
      </c>
      <c r="K30" s="83">
        <v>523.62825038088022</v>
      </c>
      <c r="L30" s="83">
        <v>590.21594981833641</v>
      </c>
      <c r="M30" s="83">
        <v>501.56041649641816</v>
      </c>
      <c r="N30" s="83">
        <v>496.82382501516497</v>
      </c>
      <c r="O30" s="83">
        <v>418.50988047951802</v>
      </c>
      <c r="P30" s="83">
        <v>392.5160934690872</v>
      </c>
      <c r="Q30" s="83">
        <v>432.98308876367679</v>
      </c>
    </row>
    <row r="31" spans="1:17" x14ac:dyDescent="0.25">
      <c r="A31" s="154" t="s">
        <v>30</v>
      </c>
      <c r="B31" s="83">
        <v>14.09387438608724</v>
      </c>
      <c r="C31" s="83">
        <v>13.821360844034377</v>
      </c>
      <c r="D31" s="83">
        <v>14.511433030498777</v>
      </c>
      <c r="E31" s="83">
        <v>5.5985480056019687</v>
      </c>
      <c r="F31" s="83">
        <v>6.2119078533762018</v>
      </c>
      <c r="G31" s="83">
        <v>4.5478748365811512</v>
      </c>
      <c r="H31" s="83">
        <v>5.6570072597798262</v>
      </c>
      <c r="I31" s="83">
        <v>10.38758120325668</v>
      </c>
      <c r="J31" s="83">
        <v>9.0709945180048166</v>
      </c>
      <c r="K31" s="83">
        <v>15.145045953714472</v>
      </c>
      <c r="L31" s="83">
        <v>5.4864350520042651</v>
      </c>
      <c r="M31" s="83">
        <v>7.6861012770960206</v>
      </c>
      <c r="N31" s="83">
        <v>3.9063863290951595</v>
      </c>
      <c r="O31" s="83">
        <v>2.1962715195457978</v>
      </c>
      <c r="P31" s="83">
        <v>5.9653728512287829</v>
      </c>
      <c r="Q31" s="83">
        <v>0</v>
      </c>
    </row>
    <row r="32" spans="1:17" x14ac:dyDescent="0.25">
      <c r="A32" s="154" t="s">
        <v>27</v>
      </c>
      <c r="B32" s="83">
        <v>3437.1405974595864</v>
      </c>
      <c r="C32" s="83">
        <v>3528.2318237236432</v>
      </c>
      <c r="D32" s="83">
        <v>3472.3264174676888</v>
      </c>
      <c r="E32" s="83">
        <v>3964.0049187611644</v>
      </c>
      <c r="F32" s="83">
        <v>3941.5958176139247</v>
      </c>
      <c r="G32" s="83">
        <v>3708.1763247886011</v>
      </c>
      <c r="H32" s="83">
        <v>3544.0985959613736</v>
      </c>
      <c r="I32" s="83">
        <v>3567.5464282889993</v>
      </c>
      <c r="J32" s="83">
        <v>3155.0235361396185</v>
      </c>
      <c r="K32" s="83">
        <v>2695.3693372200773</v>
      </c>
      <c r="L32" s="83">
        <v>2883.9955789892524</v>
      </c>
      <c r="M32" s="83">
        <v>2932.0559615410725</v>
      </c>
      <c r="N32" s="83">
        <v>2974.4120736710856</v>
      </c>
      <c r="O32" s="83">
        <v>3129.3189600701066</v>
      </c>
      <c r="P32" s="83">
        <v>2857.0937015137579</v>
      </c>
      <c r="Q32" s="83">
        <v>2864.1150975990408</v>
      </c>
    </row>
    <row r="33" spans="1:17" x14ac:dyDescent="0.25">
      <c r="A33" s="152" t="s">
        <v>285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281</v>
      </c>
      <c r="B34" s="204">
        <v>4809.7638831215927</v>
      </c>
      <c r="C34" s="204">
        <v>5295.6785433275481</v>
      </c>
      <c r="D34" s="204">
        <v>4840.2000981861847</v>
      </c>
      <c r="E34" s="204">
        <v>4809.2315308704783</v>
      </c>
      <c r="F34" s="204">
        <v>4322.5742296172994</v>
      </c>
      <c r="G34" s="204">
        <v>3523.5267871701699</v>
      </c>
      <c r="H34" s="204">
        <v>3460.9861635848629</v>
      </c>
      <c r="I34" s="204">
        <v>3176.332193707372</v>
      </c>
      <c r="J34" s="204">
        <v>1945.5183825810655</v>
      </c>
      <c r="K34" s="204">
        <v>1646.8404407132668</v>
      </c>
      <c r="L34" s="204">
        <v>1967.7587450768738</v>
      </c>
      <c r="M34" s="204">
        <v>1716.889421156274</v>
      </c>
      <c r="N34" s="204">
        <v>1678.7683696942725</v>
      </c>
      <c r="O34" s="204">
        <v>2144.4679447976623</v>
      </c>
      <c r="P34" s="204">
        <v>1460.2458113507869</v>
      </c>
      <c r="Q34" s="204">
        <v>1686.6559073311087</v>
      </c>
    </row>
    <row r="35" spans="1:17" x14ac:dyDescent="0.25">
      <c r="A35" s="88" t="s">
        <v>34</v>
      </c>
      <c r="B35" s="87">
        <v>968.82748991880783</v>
      </c>
      <c r="C35" s="87">
        <v>894.4900992447117</v>
      </c>
      <c r="D35" s="87">
        <v>816.67616518958914</v>
      </c>
      <c r="E35" s="87">
        <v>768.74713603850046</v>
      </c>
      <c r="F35" s="87">
        <v>552.23859492165639</v>
      </c>
      <c r="G35" s="87">
        <v>465.43824684183772</v>
      </c>
      <c r="H35" s="87">
        <v>455.92902256678849</v>
      </c>
      <c r="I35" s="87">
        <v>426.58040608416616</v>
      </c>
      <c r="J35" s="87">
        <v>361.14229097018347</v>
      </c>
      <c r="K35" s="87">
        <v>260.48024150942001</v>
      </c>
      <c r="L35" s="87">
        <v>343.50233332209467</v>
      </c>
      <c r="M35" s="87">
        <v>307.54857899123198</v>
      </c>
      <c r="N35" s="87">
        <v>277.49505247592595</v>
      </c>
      <c r="O35" s="87">
        <v>270.57137743899767</v>
      </c>
      <c r="P35" s="87">
        <v>256.1364302462535</v>
      </c>
      <c r="Q35" s="87">
        <v>222.89388846452582</v>
      </c>
    </row>
    <row r="36" spans="1:17" x14ac:dyDescent="0.25">
      <c r="A36" s="88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31</v>
      </c>
      <c r="B37" s="87">
        <v>1.7733321078567545</v>
      </c>
      <c r="C37" s="87">
        <v>1.3090382295947587</v>
      </c>
      <c r="D37" s="87">
        <v>1.7486542837186927</v>
      </c>
      <c r="E37" s="87">
        <v>2.3438993989861876</v>
      </c>
      <c r="F37" s="87">
        <v>2.6892123410118396</v>
      </c>
      <c r="G37" s="87">
        <v>5.6481857429042481</v>
      </c>
      <c r="H37" s="87">
        <v>11.278136511174688</v>
      </c>
      <c r="I37" s="87">
        <v>1.5017296846053798E-13</v>
      </c>
      <c r="J37" s="87">
        <v>13.167202223569276</v>
      </c>
      <c r="K37" s="87">
        <v>1.173226316097953E-15</v>
      </c>
      <c r="L37" s="87">
        <v>2.3464526321959058E-14</v>
      </c>
      <c r="M37" s="87">
        <v>0</v>
      </c>
      <c r="N37" s="87">
        <v>3.7543242115134496E-14</v>
      </c>
      <c r="O37" s="87">
        <v>7.0393578965877179E-15</v>
      </c>
      <c r="P37" s="87">
        <v>1.173226316097953E-15</v>
      </c>
      <c r="Q37" s="87">
        <v>2.9198712162580955</v>
      </c>
    </row>
    <row r="38" spans="1:17" x14ac:dyDescent="0.25">
      <c r="A38" s="88" t="s">
        <v>126</v>
      </c>
      <c r="B38" s="87">
        <v>478.72849688157658</v>
      </c>
      <c r="C38" s="87">
        <v>574.97181863743958</v>
      </c>
      <c r="D38" s="87">
        <v>513.73301526680348</v>
      </c>
      <c r="E38" s="87">
        <v>434.99242051022316</v>
      </c>
      <c r="F38" s="87">
        <v>445.29803669159963</v>
      </c>
      <c r="G38" s="87">
        <v>414.32486274119464</v>
      </c>
      <c r="H38" s="87">
        <v>312.46123125305621</v>
      </c>
      <c r="I38" s="87">
        <v>314.51754655346059</v>
      </c>
      <c r="J38" s="87">
        <v>168.54008169777813</v>
      </c>
      <c r="K38" s="87">
        <v>128.91276160401705</v>
      </c>
      <c r="L38" s="87">
        <v>159.41229230696169</v>
      </c>
      <c r="M38" s="87">
        <v>142.10155283334274</v>
      </c>
      <c r="N38" s="87">
        <v>146.87747426110809</v>
      </c>
      <c r="O38" s="87">
        <v>162.353815265977</v>
      </c>
      <c r="P38" s="87">
        <v>150.3529048510639</v>
      </c>
      <c r="Q38" s="87">
        <v>223.89845374055994</v>
      </c>
    </row>
    <row r="39" spans="1:17" x14ac:dyDescent="0.25">
      <c r="A39" s="88" t="s">
        <v>30</v>
      </c>
      <c r="B39" s="87">
        <v>628.36141559719965</v>
      </c>
      <c r="C39" s="87">
        <v>692.73430667567902</v>
      </c>
      <c r="D39" s="87">
        <v>612.17827499464363</v>
      </c>
      <c r="E39" s="87">
        <v>619.01468113975341</v>
      </c>
      <c r="F39" s="87">
        <v>474.99332174948597</v>
      </c>
      <c r="G39" s="87">
        <v>387.52708980536107</v>
      </c>
      <c r="H39" s="87">
        <v>503.81333764896362</v>
      </c>
      <c r="I39" s="87">
        <v>372.45671324871353</v>
      </c>
      <c r="J39" s="87">
        <v>302.52883612915235</v>
      </c>
      <c r="K39" s="87">
        <v>242.59377364101249</v>
      </c>
      <c r="L39" s="87">
        <v>189.78652490128951</v>
      </c>
      <c r="M39" s="87">
        <v>179.71535297438783</v>
      </c>
      <c r="N39" s="87">
        <v>95.852880313678256</v>
      </c>
      <c r="O39" s="87">
        <v>42.907506546960363</v>
      </c>
      <c r="P39" s="87">
        <v>32.499360834571021</v>
      </c>
      <c r="Q39" s="87">
        <v>30.982400492403993</v>
      </c>
    </row>
    <row r="40" spans="1:17" x14ac:dyDescent="0.25">
      <c r="A40" s="88" t="s">
        <v>29</v>
      </c>
      <c r="B40" s="87">
        <v>117.60223413580292</v>
      </c>
      <c r="C40" s="87">
        <v>105.4492089486517</v>
      </c>
      <c r="D40" s="87">
        <v>108.27819336722365</v>
      </c>
      <c r="E40" s="87">
        <v>117.7608784456789</v>
      </c>
      <c r="F40" s="87">
        <v>119.83808704337767</v>
      </c>
      <c r="G40" s="87">
        <v>119.87018262706982</v>
      </c>
      <c r="H40" s="87">
        <v>138.28607133875795</v>
      </c>
      <c r="I40" s="87">
        <v>27.560174208335987</v>
      </c>
      <c r="J40" s="87">
        <v>3.0113327051281527</v>
      </c>
      <c r="K40" s="87">
        <v>12.460249315656151</v>
      </c>
      <c r="L40" s="87">
        <v>12.377629652940731</v>
      </c>
      <c r="M40" s="87">
        <v>15.215687952778913</v>
      </c>
      <c r="N40" s="87">
        <v>12.011147159403578</v>
      </c>
      <c r="O40" s="87">
        <v>90.957367017285577</v>
      </c>
      <c r="P40" s="87">
        <v>90.877915163633048</v>
      </c>
      <c r="Q40" s="87">
        <v>84.467847898915352</v>
      </c>
    </row>
    <row r="41" spans="1:17" x14ac:dyDescent="0.25">
      <c r="A41" s="88" t="s">
        <v>27</v>
      </c>
      <c r="B41" s="87">
        <v>2590.7860348712416</v>
      </c>
      <c r="C41" s="87">
        <v>3005.7120170790718</v>
      </c>
      <c r="D41" s="87">
        <v>2767.8776562948615</v>
      </c>
      <c r="E41" s="87">
        <v>2865.6046562173365</v>
      </c>
      <c r="F41" s="87">
        <v>2726.5623687181364</v>
      </c>
      <c r="G41" s="87">
        <v>2129.74993657509</v>
      </c>
      <c r="H41" s="87">
        <v>2019.4972795562339</v>
      </c>
      <c r="I41" s="87">
        <v>2018.137197170392</v>
      </c>
      <c r="J41" s="87">
        <v>1080.2109722884222</v>
      </c>
      <c r="K41" s="87">
        <v>987.70976543871336</v>
      </c>
      <c r="L41" s="87">
        <v>1247.1399617169748</v>
      </c>
      <c r="M41" s="87">
        <v>1003.0908706066524</v>
      </c>
      <c r="N41" s="87">
        <v>1078.1073854852536</v>
      </c>
      <c r="O41" s="87">
        <v>1519.2436287269784</v>
      </c>
      <c r="P41" s="87">
        <v>863.59942892120409</v>
      </c>
      <c r="Q41" s="87">
        <v>1047.5207309421671</v>
      </c>
    </row>
    <row r="42" spans="1:17" x14ac:dyDescent="0.25">
      <c r="A42" s="88" t="s">
        <v>26</v>
      </c>
      <c r="B42" s="87">
        <v>23.398878322156875</v>
      </c>
      <c r="C42" s="87">
        <v>21.012054512399999</v>
      </c>
      <c r="D42" s="87">
        <v>19.708138789344002</v>
      </c>
      <c r="E42" s="87">
        <v>0</v>
      </c>
      <c r="F42" s="87">
        <v>0.186749032032</v>
      </c>
      <c r="G42" s="87">
        <v>0</v>
      </c>
      <c r="H42" s="87">
        <v>19.337001578064001</v>
      </c>
      <c r="I42" s="87">
        <v>17.080156442303998</v>
      </c>
      <c r="J42" s="87">
        <v>16.917666566832001</v>
      </c>
      <c r="K42" s="87">
        <v>14.683649204447999</v>
      </c>
      <c r="L42" s="87">
        <v>15.54000317661253</v>
      </c>
      <c r="M42" s="87">
        <v>69.217377797880062</v>
      </c>
      <c r="N42" s="87">
        <v>68.332729258958494</v>
      </c>
      <c r="O42" s="87">
        <v>58.342549858888134</v>
      </c>
      <c r="P42" s="87">
        <v>66.688072314894114</v>
      </c>
      <c r="Q42" s="87">
        <v>73.88101458476352</v>
      </c>
    </row>
    <row r="43" spans="1:17" x14ac:dyDescent="0.25">
      <c r="A43" s="88" t="s">
        <v>87</v>
      </c>
      <c r="B43" s="87">
        <v>0.28600128695158406</v>
      </c>
      <c r="C43" s="87">
        <v>0</v>
      </c>
      <c r="D43" s="87">
        <v>0</v>
      </c>
      <c r="E43" s="87">
        <v>0.76785912000000001</v>
      </c>
      <c r="F43" s="87">
        <v>0.76785912000000012</v>
      </c>
      <c r="G43" s="87">
        <v>0.96828283671187543</v>
      </c>
      <c r="H43" s="87">
        <v>0.38408313182400006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9.1700739943713319E-2</v>
      </c>
      <c r="O43" s="87">
        <v>9.169994257503726E-2</v>
      </c>
      <c r="P43" s="87">
        <v>9.1699019167469614E-2</v>
      </c>
      <c r="Q43" s="87">
        <v>9.1699991514943582E-2</v>
      </c>
    </row>
    <row r="44" spans="1:17" x14ac:dyDescent="0.25">
      <c r="A44" s="88" t="s">
        <v>23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280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279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135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</v>
      </c>
      <c r="D50" s="77">
        <f t="shared" si="0"/>
        <v>0.99999999999999989</v>
      </c>
      <c r="E50" s="77">
        <f t="shared" si="0"/>
        <v>0.99999999999999978</v>
      </c>
      <c r="F50" s="77">
        <f t="shared" si="0"/>
        <v>0.99999999999999978</v>
      </c>
      <c r="G50" s="77">
        <f t="shared" si="0"/>
        <v>0.99999999999999989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0.99999999999999978</v>
      </c>
      <c r="L50" s="77">
        <f t="shared" si="0"/>
        <v>0.99999999999999978</v>
      </c>
      <c r="M50" s="77">
        <f t="shared" si="0"/>
        <v>0.99999999999999978</v>
      </c>
      <c r="N50" s="77">
        <f t="shared" si="0"/>
        <v>1</v>
      </c>
      <c r="O50" s="77">
        <f t="shared" si="0"/>
        <v>1.0000000000000002</v>
      </c>
      <c r="P50" s="77">
        <f t="shared" si="0"/>
        <v>1</v>
      </c>
      <c r="Q50" s="77">
        <f t="shared" si="0"/>
        <v>1.0000000000000002</v>
      </c>
    </row>
    <row r="51" spans="1:17" x14ac:dyDescent="0.25">
      <c r="A51" s="132" t="s">
        <v>84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83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82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81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80</v>
      </c>
      <c r="B55" s="201">
        <f t="shared" ref="B55:Q55" si="5">IF(B$10=0,0,B$10/B$5)</f>
        <v>2.8377338992784506E-2</v>
      </c>
      <c r="C55" s="201">
        <f t="shared" si="5"/>
        <v>2.7748497314175152E-2</v>
      </c>
      <c r="D55" s="201">
        <f t="shared" si="5"/>
        <v>2.8210597806208812E-2</v>
      </c>
      <c r="E55" s="201">
        <f t="shared" si="5"/>
        <v>2.9201219976790666E-2</v>
      </c>
      <c r="F55" s="201">
        <f t="shared" si="5"/>
        <v>3.0652043762675558E-2</v>
      </c>
      <c r="G55" s="201">
        <f t="shared" si="5"/>
        <v>3.2520372570968958E-2</v>
      </c>
      <c r="H55" s="201">
        <f t="shared" si="5"/>
        <v>3.2068289319760454E-2</v>
      </c>
      <c r="I55" s="201">
        <f t="shared" si="5"/>
        <v>3.3095049133660744E-2</v>
      </c>
      <c r="J55" s="201">
        <f t="shared" si="5"/>
        <v>3.6956832475107004E-2</v>
      </c>
      <c r="K55" s="201">
        <f t="shared" si="5"/>
        <v>3.7551907510812797E-2</v>
      </c>
      <c r="L55" s="201">
        <f t="shared" si="5"/>
        <v>3.689572822749896E-2</v>
      </c>
      <c r="M55" s="201">
        <f t="shared" si="5"/>
        <v>3.7937582454949485E-2</v>
      </c>
      <c r="N55" s="201">
        <f t="shared" si="5"/>
        <v>3.8613639167334839E-2</v>
      </c>
      <c r="O55" s="201">
        <f t="shared" si="5"/>
        <v>3.7124258472611048E-2</v>
      </c>
      <c r="P55" s="201">
        <f t="shared" si="5"/>
        <v>3.9690965789562077E-2</v>
      </c>
      <c r="Q55" s="201">
        <f t="shared" si="5"/>
        <v>3.8610711140285935E-2</v>
      </c>
    </row>
    <row r="56" spans="1:17" x14ac:dyDescent="0.25">
      <c r="A56" s="127" t="s">
        <v>284</v>
      </c>
      <c r="B56" s="200">
        <f t="shared" ref="B56:Q56" si="6">IF(B$15=0,0,B$15/B$5)</f>
        <v>0.10604564350259346</v>
      </c>
      <c r="C56" s="200">
        <f t="shared" si="6"/>
        <v>0.10324614279868652</v>
      </c>
      <c r="D56" s="200">
        <f t="shared" si="6"/>
        <v>0.10530360674527167</v>
      </c>
      <c r="E56" s="200">
        <f t="shared" si="6"/>
        <v>0.10712686999802783</v>
      </c>
      <c r="F56" s="200">
        <f t="shared" si="6"/>
        <v>0.11093153451054995</v>
      </c>
      <c r="G56" s="200">
        <f t="shared" si="6"/>
        <v>0.11659930938516867</v>
      </c>
      <c r="H56" s="200">
        <f t="shared" si="6"/>
        <v>0.11503065089556436</v>
      </c>
      <c r="I56" s="200">
        <f t="shared" si="6"/>
        <v>0.11881553490153153</v>
      </c>
      <c r="J56" s="200">
        <f t="shared" si="6"/>
        <v>0.13110923020242907</v>
      </c>
      <c r="K56" s="200">
        <f t="shared" si="6"/>
        <v>0.13154832863643412</v>
      </c>
      <c r="L56" s="200">
        <f t="shared" si="6"/>
        <v>0.12636889136757423</v>
      </c>
      <c r="M56" s="200">
        <f t="shared" si="6"/>
        <v>0.13002547975428716</v>
      </c>
      <c r="N56" s="200">
        <f t="shared" si="6"/>
        <v>0.13254511015654422</v>
      </c>
      <c r="O56" s="200">
        <f t="shared" si="6"/>
        <v>0.126309979679153</v>
      </c>
      <c r="P56" s="200">
        <f t="shared" si="6"/>
        <v>0.14062477885348912</v>
      </c>
      <c r="Q56" s="200">
        <f t="shared" si="6"/>
        <v>0.13705646849621014</v>
      </c>
    </row>
    <row r="57" spans="1:17" x14ac:dyDescent="0.25">
      <c r="A57" s="142" t="s">
        <v>290</v>
      </c>
      <c r="B57" s="199">
        <f t="shared" ref="B57:Q57" si="7">IF(B$16=0,0,B$16/B$5)</f>
        <v>0.10604564350259346</v>
      </c>
      <c r="C57" s="199">
        <f t="shared" si="7"/>
        <v>0.10324614279868652</v>
      </c>
      <c r="D57" s="199">
        <f t="shared" si="7"/>
        <v>0.10530360674527167</v>
      </c>
      <c r="E57" s="199">
        <f t="shared" si="7"/>
        <v>0.10712686999802783</v>
      </c>
      <c r="F57" s="199">
        <f t="shared" si="7"/>
        <v>0.11093153451054995</v>
      </c>
      <c r="G57" s="199">
        <f t="shared" si="7"/>
        <v>0.11659930938516867</v>
      </c>
      <c r="H57" s="199">
        <f t="shared" si="7"/>
        <v>0.11503065089556436</v>
      </c>
      <c r="I57" s="199">
        <f t="shared" si="7"/>
        <v>0.11881553490153153</v>
      </c>
      <c r="J57" s="199">
        <f t="shared" si="7"/>
        <v>0.13110923020242907</v>
      </c>
      <c r="K57" s="199">
        <f t="shared" si="7"/>
        <v>0.13154832863643412</v>
      </c>
      <c r="L57" s="199">
        <f t="shared" si="7"/>
        <v>0.12636889136757423</v>
      </c>
      <c r="M57" s="199">
        <f t="shared" si="7"/>
        <v>0.13002547975428716</v>
      </c>
      <c r="N57" s="199">
        <f t="shared" si="7"/>
        <v>0.13254511015654422</v>
      </c>
      <c r="O57" s="199">
        <f t="shared" si="7"/>
        <v>0.126309979679153</v>
      </c>
      <c r="P57" s="199">
        <f t="shared" si="7"/>
        <v>0.14062477885348912</v>
      </c>
      <c r="Q57" s="199">
        <f t="shared" si="7"/>
        <v>0.13705646849621014</v>
      </c>
    </row>
    <row r="58" spans="1:17" x14ac:dyDescent="0.25">
      <c r="A58" s="142" t="s">
        <v>289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283</v>
      </c>
      <c r="B59" s="200">
        <f t="shared" ref="B59:Q59" si="9">IF(B$23=0,0,B$23/B$5)</f>
        <v>7.1191556284409693E-2</v>
      </c>
      <c r="C59" s="200">
        <f t="shared" si="9"/>
        <v>6.9422969439033311E-2</v>
      </c>
      <c r="D59" s="200">
        <f t="shared" si="9"/>
        <v>7.1327514672418088E-2</v>
      </c>
      <c r="E59" s="200">
        <f t="shared" si="9"/>
        <v>7.4268580151211391E-2</v>
      </c>
      <c r="F59" s="200">
        <f t="shared" si="9"/>
        <v>7.7776258618529145E-2</v>
      </c>
      <c r="G59" s="200">
        <f t="shared" si="9"/>
        <v>8.2561819038909079E-2</v>
      </c>
      <c r="H59" s="200">
        <f t="shared" si="9"/>
        <v>8.2760777367009639E-2</v>
      </c>
      <c r="I59" s="200">
        <f t="shared" si="9"/>
        <v>8.5069060865290563E-2</v>
      </c>
      <c r="J59" s="200">
        <f t="shared" si="9"/>
        <v>9.6155945212909266E-2</v>
      </c>
      <c r="K59" s="200">
        <f t="shared" si="9"/>
        <v>9.6383225089271218E-2</v>
      </c>
      <c r="L59" s="200">
        <f t="shared" si="9"/>
        <v>9.5280239803520336E-2</v>
      </c>
      <c r="M59" s="200">
        <f t="shared" si="9"/>
        <v>9.8940107527445753E-2</v>
      </c>
      <c r="N59" s="200">
        <f t="shared" si="9"/>
        <v>0.10100547301001778</v>
      </c>
      <c r="O59" s="200">
        <f t="shared" si="9"/>
        <v>9.608631992058754E-2</v>
      </c>
      <c r="P59" s="200">
        <f t="shared" si="9"/>
        <v>0.10586626913788794</v>
      </c>
      <c r="Q59" s="200">
        <f t="shared" si="9"/>
        <v>0.10268411325976966</v>
      </c>
    </row>
    <row r="60" spans="1:17" x14ac:dyDescent="0.25">
      <c r="A60" s="142" t="s">
        <v>288</v>
      </c>
      <c r="B60" s="199">
        <f t="shared" ref="B60:Q60" si="10">IF(B$24=0,0,B$24/B$5)</f>
        <v>7.1191556284409693E-2</v>
      </c>
      <c r="C60" s="199">
        <f t="shared" si="10"/>
        <v>6.9422969439033311E-2</v>
      </c>
      <c r="D60" s="199">
        <f t="shared" si="10"/>
        <v>7.1327514672418088E-2</v>
      </c>
      <c r="E60" s="199">
        <f t="shared" si="10"/>
        <v>7.4268580151211391E-2</v>
      </c>
      <c r="F60" s="199">
        <f t="shared" si="10"/>
        <v>7.7776258618529145E-2</v>
      </c>
      <c r="G60" s="199">
        <f t="shared" si="10"/>
        <v>8.2561819038909079E-2</v>
      </c>
      <c r="H60" s="199">
        <f t="shared" si="10"/>
        <v>8.2760777367009639E-2</v>
      </c>
      <c r="I60" s="199">
        <f t="shared" si="10"/>
        <v>8.5069060865290563E-2</v>
      </c>
      <c r="J60" s="199">
        <f t="shared" si="10"/>
        <v>9.6155945212909266E-2</v>
      </c>
      <c r="K60" s="199">
        <f t="shared" si="10"/>
        <v>9.6383225089271218E-2</v>
      </c>
      <c r="L60" s="199">
        <f t="shared" si="10"/>
        <v>9.5280239803520336E-2</v>
      </c>
      <c r="M60" s="199">
        <f t="shared" si="10"/>
        <v>9.8940107527445753E-2</v>
      </c>
      <c r="N60" s="199">
        <f t="shared" si="10"/>
        <v>0.10100547301001778</v>
      </c>
      <c r="O60" s="199">
        <f t="shared" si="10"/>
        <v>9.608631992058754E-2</v>
      </c>
      <c r="P60" s="199">
        <f t="shared" si="10"/>
        <v>0.10586626913788794</v>
      </c>
      <c r="Q60" s="199">
        <f t="shared" si="10"/>
        <v>0.10268411325976966</v>
      </c>
    </row>
    <row r="61" spans="1:17" x14ac:dyDescent="0.25">
      <c r="A61" s="142" t="s">
        <v>287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282</v>
      </c>
      <c r="B62" s="200">
        <f t="shared" ref="B62:Q62" si="12">IF(B$26=0,0,B$26/B$5)</f>
        <v>0.39200076079485885</v>
      </c>
      <c r="C62" s="200">
        <f t="shared" si="12"/>
        <v>0.3788745104726029</v>
      </c>
      <c r="D62" s="200">
        <f t="shared" si="12"/>
        <v>0.38684726200695407</v>
      </c>
      <c r="E62" s="200">
        <f t="shared" si="12"/>
        <v>0.39321771406412659</v>
      </c>
      <c r="F62" s="200">
        <f t="shared" si="12"/>
        <v>0.40767165723905913</v>
      </c>
      <c r="G62" s="200">
        <f t="shared" si="12"/>
        <v>0.43185730696015884</v>
      </c>
      <c r="H62" s="200">
        <f t="shared" si="12"/>
        <v>0.43018576365485567</v>
      </c>
      <c r="I62" s="200">
        <f t="shared" si="12"/>
        <v>0.44160699851950236</v>
      </c>
      <c r="J62" s="200">
        <f t="shared" si="12"/>
        <v>0.4929242365715284</v>
      </c>
      <c r="K62" s="200">
        <f t="shared" si="12"/>
        <v>0.4955133432296252</v>
      </c>
      <c r="L62" s="200">
        <f t="shared" si="12"/>
        <v>0.48291957352980602</v>
      </c>
      <c r="M62" s="200">
        <f t="shared" si="12"/>
        <v>0.49746228337236237</v>
      </c>
      <c r="N62" s="200">
        <f t="shared" si="12"/>
        <v>0.49889666895221446</v>
      </c>
      <c r="O62" s="200">
        <f t="shared" si="12"/>
        <v>0.47028759448321394</v>
      </c>
      <c r="P62" s="200">
        <f t="shared" si="12"/>
        <v>0.50023829276413923</v>
      </c>
      <c r="Q62" s="200">
        <f t="shared" si="12"/>
        <v>0.48445549962575418</v>
      </c>
    </row>
    <row r="63" spans="1:17" x14ac:dyDescent="0.25">
      <c r="A63" s="142" t="s">
        <v>286</v>
      </c>
      <c r="B63" s="199">
        <f t="shared" ref="B63:Q63" si="13">IF(B$27=0,0,B$27/B$5)</f>
        <v>0.39200076079485885</v>
      </c>
      <c r="C63" s="199">
        <f t="shared" si="13"/>
        <v>0.3788745104726029</v>
      </c>
      <c r="D63" s="199">
        <f t="shared" si="13"/>
        <v>0.38684726200695407</v>
      </c>
      <c r="E63" s="199">
        <f t="shared" si="13"/>
        <v>0.39321771406412659</v>
      </c>
      <c r="F63" s="199">
        <f t="shared" si="13"/>
        <v>0.40767165723905913</v>
      </c>
      <c r="G63" s="199">
        <f t="shared" si="13"/>
        <v>0.43185730696015884</v>
      </c>
      <c r="H63" s="199">
        <f t="shared" si="13"/>
        <v>0.43018576365485567</v>
      </c>
      <c r="I63" s="199">
        <f t="shared" si="13"/>
        <v>0.44160699851950236</v>
      </c>
      <c r="J63" s="199">
        <f t="shared" si="13"/>
        <v>0.4929242365715284</v>
      </c>
      <c r="K63" s="199">
        <f t="shared" si="13"/>
        <v>0.4955133432296252</v>
      </c>
      <c r="L63" s="199">
        <f t="shared" si="13"/>
        <v>0.48291957352980602</v>
      </c>
      <c r="M63" s="199">
        <f t="shared" si="13"/>
        <v>0.49746228337236237</v>
      </c>
      <c r="N63" s="199">
        <f t="shared" si="13"/>
        <v>0.49889666895221446</v>
      </c>
      <c r="O63" s="199">
        <f t="shared" si="13"/>
        <v>0.47028759448321394</v>
      </c>
      <c r="P63" s="199">
        <f t="shared" si="13"/>
        <v>0.50023829276413923</v>
      </c>
      <c r="Q63" s="199">
        <f t="shared" si="13"/>
        <v>0.48445549962575418</v>
      </c>
    </row>
    <row r="64" spans="1:17" x14ac:dyDescent="0.25">
      <c r="A64" s="142" t="s">
        <v>285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281</v>
      </c>
      <c r="B65" s="200">
        <f t="shared" ref="B65:Q65" si="15">IF(B$34=0,0,B$34/B$5)</f>
        <v>0.40238470042535363</v>
      </c>
      <c r="C65" s="200">
        <f t="shared" si="15"/>
        <v>0.4207078799755023</v>
      </c>
      <c r="D65" s="200">
        <f t="shared" si="15"/>
        <v>0.40831101876914722</v>
      </c>
      <c r="E65" s="200">
        <f t="shared" si="15"/>
        <v>0.39618561580984335</v>
      </c>
      <c r="F65" s="200">
        <f t="shared" si="15"/>
        <v>0.37296850586918606</v>
      </c>
      <c r="G65" s="200">
        <f t="shared" si="15"/>
        <v>0.3364611920447943</v>
      </c>
      <c r="H65" s="200">
        <f t="shared" si="15"/>
        <v>0.33995451876281002</v>
      </c>
      <c r="I65" s="200">
        <f t="shared" si="15"/>
        <v>0.32141335658001491</v>
      </c>
      <c r="J65" s="200">
        <f t="shared" si="15"/>
        <v>0.24285375553802635</v>
      </c>
      <c r="K65" s="200">
        <f t="shared" si="15"/>
        <v>0.23900319553385657</v>
      </c>
      <c r="L65" s="200">
        <f t="shared" si="15"/>
        <v>0.2585355670716003</v>
      </c>
      <c r="M65" s="200">
        <f t="shared" si="15"/>
        <v>0.23563454689095514</v>
      </c>
      <c r="N65" s="200">
        <f t="shared" si="15"/>
        <v>0.22893910871388881</v>
      </c>
      <c r="O65" s="200">
        <f t="shared" si="15"/>
        <v>0.2701918474444347</v>
      </c>
      <c r="P65" s="200">
        <f t="shared" si="15"/>
        <v>0.21357969345492167</v>
      </c>
      <c r="Q65" s="200">
        <f t="shared" si="15"/>
        <v>0.23719320747798034</v>
      </c>
    </row>
    <row r="66" spans="1:17" x14ac:dyDescent="0.25">
      <c r="A66" s="127" t="s">
        <v>280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279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134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1.2621801255471812</v>
      </c>
      <c r="C71" s="230">
        <f>IF(C$5=0,0,C$5/TRE_fec!C$5)</f>
        <v>1.2928425270246773</v>
      </c>
      <c r="D71" s="230">
        <f>IF(D$5=0,0,D$5/TRE_fec!D$5)</f>
        <v>1.2579234962236465</v>
      </c>
      <c r="E71" s="230">
        <f>IF(E$5=0,0,E$5/TRE_fec!E$5)</f>
        <v>1.2203723924054504</v>
      </c>
      <c r="F71" s="230">
        <f>IF(F$5=0,0,F$5/TRE_fec!F$5)</f>
        <v>1.1545576001343709</v>
      </c>
      <c r="G71" s="230">
        <f>IF(G$5=0,0,G$5/TRE_fec!G$5)</f>
        <v>1.0856281948255238</v>
      </c>
      <c r="H71" s="230">
        <f>IF(H$5=0,0,H$5/TRE_fec!H$5)</f>
        <v>1.0797844491715911</v>
      </c>
      <c r="I71" s="230">
        <f>IF(I$5=0,0,I$5/TRE_fec!I$5)</f>
        <v>1.0526903527616898</v>
      </c>
      <c r="J71" s="230">
        <f>IF(J$5=0,0,J$5/TRE_fec!J$5)</f>
        <v>0.93691774143673445</v>
      </c>
      <c r="K71" s="230">
        <f>IF(K$5=0,0,K$5/TRE_fec!K$5)</f>
        <v>0.93196647631390395</v>
      </c>
      <c r="L71" s="230">
        <f>IF(L$5=0,0,L$5/TRE_fec!L$5)</f>
        <v>0.94127746216373431</v>
      </c>
      <c r="M71" s="230">
        <f>IF(M$5=0,0,M$5/TRE_fec!M$5)</f>
        <v>0.91709488456280241</v>
      </c>
      <c r="N71" s="230">
        <f>IF(N$5=0,0,N$5/TRE_fec!N$5)</f>
        <v>0.90182351568282315</v>
      </c>
      <c r="O71" s="230">
        <f>IF(O$5=0,0,O$5/TRE_fec!O$5)</f>
        <v>0.94446630086343142</v>
      </c>
      <c r="P71" s="230">
        <f>IF(P$5=0,0,P$5/TRE_fec!P$5)</f>
        <v>0.85831708407209195</v>
      </c>
      <c r="Q71" s="230">
        <f>IF(Q$5=0,0,Q$5/TRE_fec!Q$5)</f>
        <v>0.87999707229284041</v>
      </c>
    </row>
    <row r="72" spans="1:17" x14ac:dyDescent="0.25">
      <c r="A72" s="132" t="s">
        <v>84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83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82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81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80</v>
      </c>
      <c r="B76" s="273">
        <f>IF(B$10=0,0,B$10/TRE_fec!B$10)</f>
        <v>1.2091845583752863</v>
      </c>
      <c r="C76" s="273">
        <f>IF(C$10=0,0,C$10/TRE_fec!C$10)</f>
        <v>1.2163629616860732</v>
      </c>
      <c r="D76" s="273">
        <f>IF(D$10=0,0,D$10/TRE_fec!D$10)</f>
        <v>1.2032229565106289</v>
      </c>
      <c r="E76" s="273">
        <f>IF(E$10=0,0,E$10/TRE_fec!E$10)</f>
        <v>1.2057193049419266</v>
      </c>
      <c r="F76" s="273">
        <f>IF(F$10=0,0,F$10/TRE_fec!F$10)</f>
        <v>1.1846558160943372</v>
      </c>
      <c r="G76" s="273">
        <f>IF(G$10=0,0,G$10/TRE_fec!G$10)</f>
        <v>1.1762623804668113</v>
      </c>
      <c r="H76" s="273">
        <f>IF(H$10=0,0,H$10/TRE_fec!H$10)</f>
        <v>1.1588260825589762</v>
      </c>
      <c r="I76" s="273">
        <f>IF(I$10=0,0,I$10/TRE_fec!I$10)</f>
        <v>1.1674221531555671</v>
      </c>
      <c r="J76" s="273">
        <f>IF(J$10=0,0,J$10/TRE_fec!J$10)</f>
        <v>1.1507675320831108</v>
      </c>
      <c r="K76" s="273">
        <f>IF(K$10=0,0,K$10/TRE_fec!K$10)</f>
        <v>1.1659611094155398</v>
      </c>
      <c r="L76" s="273">
        <f>IF(L$10=0,0,L$10/TRE_fec!L$10)</f>
        <v>1.146094844408893</v>
      </c>
      <c r="M76" s="273">
        <f>IF(M$10=0,0,M$10/TRE_fec!M$10)</f>
        <v>1.1561559991897112</v>
      </c>
      <c r="N76" s="273">
        <f>IF(N$10=0,0,N$10/TRE_fec!N$10)</f>
        <v>1.1678401308790021</v>
      </c>
      <c r="O76" s="273">
        <f>IF(O$10=0,0,O$10/TRE_fec!O$10)</f>
        <v>1.1844909804301076</v>
      </c>
      <c r="P76" s="273">
        <f>IF(P$10=0,0,P$10/TRE_fec!P$10)</f>
        <v>1.1470025763068254</v>
      </c>
      <c r="Q76" s="273">
        <f>IF(Q$10=0,0,Q$10/TRE_fec!Q$10)</f>
        <v>1.1468004092050992</v>
      </c>
    </row>
    <row r="77" spans="1:17" x14ac:dyDescent="0.25">
      <c r="A77" s="127" t="s">
        <v>284</v>
      </c>
      <c r="B77" s="296">
        <f>IF(B$15=0,0,B$15/TRE_fec!B$15)</f>
        <v>1.7388014204375597</v>
      </c>
      <c r="C77" s="296">
        <f>IF(C$15=0,0,C$15/TRE_fec!C$15)</f>
        <v>1.7361959222371564</v>
      </c>
      <c r="D77" s="296">
        <f>IF(D$15=0,0,D$15/TRE_fec!D$15)</f>
        <v>1.7289915365311341</v>
      </c>
      <c r="E77" s="296">
        <f>IF(E$15=0,0,E$15/TRE_fec!E$15)</f>
        <v>1.7105434006600708</v>
      </c>
      <c r="F77" s="296">
        <f>IF(F$15=0,0,F$15/TRE_fec!F$15)</f>
        <v>1.687723504312856</v>
      </c>
      <c r="G77" s="296">
        <f>IF(G$15=0,0,G$15/TRE_fec!G$15)</f>
        <v>1.6896931229706298</v>
      </c>
      <c r="H77" s="296">
        <f>IF(H$15=0,0,H$15/TRE_fec!H$15)</f>
        <v>1.6864551529037728</v>
      </c>
      <c r="I77" s="296">
        <f>IF(I$15=0,0,I$15/TRE_fec!I$15)</f>
        <v>1.6889860471245066</v>
      </c>
      <c r="J77" s="296">
        <f>IF(J$15=0,0,J$15/TRE_fec!J$15)</f>
        <v>1.6901053862575692</v>
      </c>
      <c r="K77" s="296">
        <f>IF(K$15=0,0,K$15/TRE_fec!K$15)</f>
        <v>1.6912624827275522</v>
      </c>
      <c r="L77" s="296">
        <f>IF(L$15=0,0,L$15/TRE_fec!L$15)</f>
        <v>1.6741673734996851</v>
      </c>
      <c r="M77" s="296">
        <f>IF(M$15=0,0,M$15/TRE_fec!M$15)</f>
        <v>1.6817150452415126</v>
      </c>
      <c r="N77" s="296">
        <f>IF(N$15=0,0,N$15/TRE_fec!N$15)</f>
        <v>1.6785329660193802</v>
      </c>
      <c r="O77" s="296">
        <f>IF(O$15=0,0,O$15/TRE_fec!O$15)</f>
        <v>1.6700748411932804</v>
      </c>
      <c r="P77" s="296">
        <f>IF(P$15=0,0,P$15/TRE_fec!P$15)</f>
        <v>1.6898601870196455</v>
      </c>
      <c r="Q77" s="296">
        <f>IF(Q$15=0,0,Q$15/TRE_fec!Q$15)</f>
        <v>1.6883564829708066</v>
      </c>
    </row>
    <row r="78" spans="1:17" x14ac:dyDescent="0.25">
      <c r="A78" s="127" t="s">
        <v>283</v>
      </c>
      <c r="B78" s="296">
        <f>IF(B$23=0,0,B$23/TRE_fec!B$23)</f>
        <v>1.6578037563648425</v>
      </c>
      <c r="C78" s="296">
        <f>IF(C$23=0,0,C$23/TRE_fec!C$23)</f>
        <v>1.659562940728823</v>
      </c>
      <c r="D78" s="296">
        <f>IF(D$23=0,0,D$23/TRE_fec!D$23)</f>
        <v>1.6581003432478241</v>
      </c>
      <c r="E78" s="296">
        <f>IF(E$23=0,0,E$23/TRE_fec!E$23)</f>
        <v>1.667105961926753</v>
      </c>
      <c r="F78" s="296">
        <f>IF(F$23=0,0,F$23/TRE_fec!F$23)</f>
        <v>1.6479950650764872</v>
      </c>
      <c r="G78" s="296">
        <f>IF(G$23=0,0,G$23/TRE_fec!G$23)</f>
        <v>1.6370933669787566</v>
      </c>
      <c r="H78" s="296">
        <f>IF(H$23=0,0,H$23/TRE_fec!H$23)</f>
        <v>1.6324101211854025</v>
      </c>
      <c r="I78" s="296">
        <f>IF(I$23=0,0,I$23/TRE_fec!I$23)</f>
        <v>1.6365577252513475</v>
      </c>
      <c r="J78" s="296">
        <f>IF(J$23=0,0,J$23/TRE_fec!J$23)</f>
        <v>1.6299962577972207</v>
      </c>
      <c r="K78" s="296">
        <f>IF(K$23=0,0,K$23/TRE_fec!K$23)</f>
        <v>1.6289977711261858</v>
      </c>
      <c r="L78" s="296">
        <f>IF(L$23=0,0,L$23/TRE_fec!L$23)</f>
        <v>1.6172814841741776</v>
      </c>
      <c r="M78" s="296">
        <f>IF(M$23=0,0,M$23/TRE_fec!M$23)</f>
        <v>1.6328485388798033</v>
      </c>
      <c r="N78" s="296">
        <f>IF(N$23=0,0,N$23/TRE_fec!N$23)</f>
        <v>1.6415113061894975</v>
      </c>
      <c r="O78" s="296">
        <f>IF(O$23=0,0,O$23/TRE_fec!O$23)</f>
        <v>1.642827071960097</v>
      </c>
      <c r="P78" s="296">
        <f>IF(P$23=0,0,P$23/TRE_fec!P$23)</f>
        <v>1.6433524470867555</v>
      </c>
      <c r="Q78" s="296">
        <f>IF(Q$23=0,0,Q$23/TRE_fec!Q$23)</f>
        <v>1.6391759660674041</v>
      </c>
    </row>
    <row r="79" spans="1:17" x14ac:dyDescent="0.25">
      <c r="A79" s="127" t="s">
        <v>282</v>
      </c>
      <c r="B79" s="296">
        <f>IF(B$26=0,0,B$26/TRE_fec!B$26)</f>
        <v>1.7304013661369633</v>
      </c>
      <c r="C79" s="296">
        <f>IF(C$26=0,0,C$26/TRE_fec!C$26)</f>
        <v>1.7137483225158145</v>
      </c>
      <c r="D79" s="296">
        <f>IF(D$26=0,0,D$26/TRE_fec!D$26)</f>
        <v>1.7042635165292728</v>
      </c>
      <c r="E79" s="296">
        <f>IF(E$26=0,0,E$26/TRE_fec!E$26)</f>
        <v>1.6792887601896298</v>
      </c>
      <c r="F79" s="296">
        <f>IF(F$26=0,0,F$26/TRE_fec!F$26)</f>
        <v>1.6566268546673468</v>
      </c>
      <c r="G79" s="296">
        <f>IF(G$26=0,0,G$26/TRE_fec!G$26)</f>
        <v>1.6586212647355572</v>
      </c>
      <c r="H79" s="296">
        <f>IF(H$26=0,0,H$26/TRE_fec!H$26)</f>
        <v>1.6547614822504644</v>
      </c>
      <c r="I79" s="296">
        <f>IF(I$26=0,0,I$26/TRE_fec!I$26)</f>
        <v>1.6507875127503213</v>
      </c>
      <c r="J79" s="296">
        <f>IF(J$26=0,0,J$26/TRE_fec!J$26)</f>
        <v>1.6410873666311285</v>
      </c>
      <c r="K79" s="296">
        <f>IF(K$26=0,0,K$26/TRE_fec!K$26)</f>
        <v>1.6418753564024489</v>
      </c>
      <c r="L79" s="296">
        <f>IF(L$26=0,0,L$26/TRE_fec!L$26)</f>
        <v>1.6261896496812061</v>
      </c>
      <c r="M79" s="296">
        <f>IF(M$26=0,0,M$26/TRE_fec!M$26)</f>
        <v>1.6315155003395589</v>
      </c>
      <c r="N79" s="296">
        <f>IF(N$26=0,0,N$26/TRE_fec!N$26)</f>
        <v>1.6079904796098303</v>
      </c>
      <c r="O79" s="296">
        <f>IF(O$26=0,0,O$26/TRE_fec!O$26)</f>
        <v>1.5914881618067638</v>
      </c>
      <c r="P79" s="296">
        <f>IF(P$26=0,0,P$26/TRE_fec!P$26)</f>
        <v>1.5411254613636531</v>
      </c>
      <c r="Q79" s="296">
        <f>IF(Q$26=0,0,Q$26/TRE_fec!Q$26)</f>
        <v>1.5288028051803517</v>
      </c>
    </row>
    <row r="80" spans="1:17" x14ac:dyDescent="0.25">
      <c r="A80" s="127" t="s">
        <v>281</v>
      </c>
      <c r="B80" s="296">
        <f>IF(B$34=0,0,B$34/TRE_fec!B$34)</f>
        <v>2.3533218013997406</v>
      </c>
      <c r="C80" s="296">
        <f>IF(C$34=0,0,C$34/TRE_fec!C$34)</f>
        <v>2.3323358260422631</v>
      </c>
      <c r="D80" s="296">
        <f>IF(D$34=0,0,D$34/TRE_fec!D$34)</f>
        <v>2.3079499803819958</v>
      </c>
      <c r="E80" s="296">
        <f>IF(E$34=0,0,E$34/TRE_fec!E$34)</f>
        <v>1.9106687617248319</v>
      </c>
      <c r="F80" s="296">
        <f>IF(F$34=0,0,F$34/TRE_fec!F$34)</f>
        <v>1.7437782844073877</v>
      </c>
      <c r="G80" s="296">
        <f>IF(G$34=0,0,G$34/TRE_fec!G$34)</f>
        <v>1.6543280143147905</v>
      </c>
      <c r="H80" s="296">
        <f>IF(H$34=0,0,H$34/TRE_fec!H$34)</f>
        <v>1.7259021051981618</v>
      </c>
      <c r="I80" s="296">
        <f>IF(I$34=0,0,I$34/TRE_fec!I$34)</f>
        <v>1.701317630636668</v>
      </c>
      <c r="J80" s="296">
        <f>IF(J$34=0,0,J$34/TRE_fec!J$34)</f>
        <v>1.4217698153802416</v>
      </c>
      <c r="K80" s="296">
        <f>IF(K$34=0,0,K$34/TRE_fec!K$34)</f>
        <v>1.3395415476728625</v>
      </c>
      <c r="L80" s="296">
        <f>IF(L$34=0,0,L$34/TRE_fec!L$34)</f>
        <v>1.3095994770440791</v>
      </c>
      <c r="M80" s="296">
        <f>IF(M$34=0,0,M$34/TRE_fec!M$34)</f>
        <v>1.3528059451572465</v>
      </c>
      <c r="N80" s="296">
        <f>IF(N$34=0,0,N$34/TRE_fec!N$34)</f>
        <v>1.2048938064541805</v>
      </c>
      <c r="O80" s="296">
        <f>IF(O$34=0,0,O$34/TRE_fec!O$34)</f>
        <v>1.369779237998777</v>
      </c>
      <c r="P80" s="296">
        <f>IF(P$34=0,0,P$34/TRE_fec!P$34)</f>
        <v>1.2310598846583491</v>
      </c>
      <c r="Q80" s="296">
        <f>IF(Q$34=0,0,Q$34/TRE_fec!Q$34)</f>
        <v>1.3612209219093634</v>
      </c>
    </row>
    <row r="81" spans="1:17" x14ac:dyDescent="0.25">
      <c r="A81" s="127" t="s">
        <v>280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279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79</v>
      </c>
      <c r="B3" s="46">
        <v>555231.90253347182</v>
      </c>
      <c r="C3" s="46">
        <v>541833.69474851782</v>
      </c>
      <c r="D3" s="46">
        <v>524502.87056040997</v>
      </c>
      <c r="E3" s="46">
        <v>515183.40588079067</v>
      </c>
      <c r="F3" s="46">
        <v>534442.6471513178</v>
      </c>
      <c r="G3" s="46">
        <v>542518.13605507417</v>
      </c>
      <c r="H3" s="46">
        <v>574947.71209660603</v>
      </c>
      <c r="I3" s="46">
        <v>601002.8018308162</v>
      </c>
      <c r="J3" s="46">
        <v>597776.42677285254</v>
      </c>
      <c r="K3" s="46">
        <v>491065.74609669112</v>
      </c>
      <c r="L3" s="46">
        <v>535996.64480650425</v>
      </c>
      <c r="M3" s="46">
        <v>563385.23200454679</v>
      </c>
      <c r="N3" s="46">
        <v>554895.31529063452</v>
      </c>
      <c r="O3" s="46">
        <v>552169.61652646086</v>
      </c>
      <c r="P3" s="46">
        <v>564957.1869310895</v>
      </c>
      <c r="Q3" s="46">
        <v>566819.87119918107</v>
      </c>
    </row>
    <row r="5" spans="1:17" x14ac:dyDescent="0.25">
      <c r="A5" s="31" t="s">
        <v>258</v>
      </c>
      <c r="B5" s="46">
        <v>530695.26417203061</v>
      </c>
      <c r="C5" s="46">
        <v>543996.88964939548</v>
      </c>
      <c r="D5" s="46">
        <v>533267.33840998774</v>
      </c>
      <c r="E5" s="46">
        <v>584521.52022692841</v>
      </c>
      <c r="F5" s="46">
        <v>594506.91673469823</v>
      </c>
      <c r="G5" s="46">
        <v>589579.89961355389</v>
      </c>
      <c r="H5" s="46">
        <v>594832.01072612929</v>
      </c>
      <c r="I5" s="46">
        <v>599288.65479862806</v>
      </c>
      <c r="J5" s="46">
        <v>623278.41935900506</v>
      </c>
      <c r="K5" s="46">
        <v>541847.89086994657</v>
      </c>
      <c r="L5" s="46">
        <v>584422.02391886944</v>
      </c>
      <c r="M5" s="46">
        <v>577174.13918239076</v>
      </c>
      <c r="N5" s="46">
        <v>566065.043947406</v>
      </c>
      <c r="O5" s="46">
        <v>571049.22297842335</v>
      </c>
      <c r="P5" s="46">
        <v>560405.09121504601</v>
      </c>
      <c r="Q5" s="46">
        <v>566819.87119918095</v>
      </c>
    </row>
    <row r="6" spans="1:17" x14ac:dyDescent="0.25">
      <c r="A6" s="294" t="s">
        <v>257</v>
      </c>
      <c r="B6" s="293">
        <v>663369.08021503827</v>
      </c>
      <c r="C6" s="293">
        <v>684277.98782463116</v>
      </c>
      <c r="D6" s="293">
        <v>659159.83558419021</v>
      </c>
      <c r="E6" s="293">
        <v>739432.63161078235</v>
      </c>
      <c r="F6" s="293">
        <v>709301.00811320217</v>
      </c>
      <c r="G6" s="293">
        <v>703807.42309135559</v>
      </c>
      <c r="H6" s="293">
        <v>675328.99763438292</v>
      </c>
      <c r="I6" s="293">
        <v>657721.05088422785</v>
      </c>
      <c r="J6" s="293">
        <v>692215.65452786523</v>
      </c>
      <c r="K6" s="293">
        <v>712845.52208410227</v>
      </c>
      <c r="L6" s="293">
        <v>684882.13316031557</v>
      </c>
      <c r="M6" s="293">
        <v>643470.82553420868</v>
      </c>
      <c r="N6" s="293">
        <v>636170.32025692693</v>
      </c>
      <c r="O6" s="293">
        <v>638340.20806239266</v>
      </c>
      <c r="P6" s="293">
        <v>623144.29018746945</v>
      </c>
      <c r="Q6" s="293">
        <v>628839.43855607195</v>
      </c>
    </row>
    <row r="7" spans="1:17" x14ac:dyDescent="0.25">
      <c r="A7" s="292" t="s">
        <v>256</v>
      </c>
      <c r="B7" s="291"/>
      <c r="C7" s="291">
        <v>24926.365018960994</v>
      </c>
      <c r="D7" s="291">
        <v>4295.9640470034465</v>
      </c>
      <c r="E7" s="291">
        <v>83725.324242210263</v>
      </c>
      <c r="F7" s="291">
        <v>28594.04871255569</v>
      </c>
      <c r="G7" s="291">
        <v>19114.947068025594</v>
      </c>
      <c r="H7" s="291">
        <v>34125.09709319297</v>
      </c>
      <c r="I7" s="291">
        <v>29689.171081016062</v>
      </c>
      <c r="J7" s="291">
        <v>46162.84698021505</v>
      </c>
      <c r="K7" s="291">
        <v>31433.078846709264</v>
      </c>
      <c r="L7" s="291">
        <v>16688.077873526519</v>
      </c>
      <c r="M7" s="291">
        <v>18640.472126988261</v>
      </c>
      <c r="N7" s="291">
        <v>28231.728335736148</v>
      </c>
      <c r="O7" s="291">
        <v>26165.491322293637</v>
      </c>
      <c r="P7" s="291">
        <v>26383.823206686709</v>
      </c>
      <c r="Q7" s="291">
        <v>51209.786208861537</v>
      </c>
    </row>
    <row r="8" spans="1:17" x14ac:dyDescent="0.25">
      <c r="A8" s="290" t="s">
        <v>255</v>
      </c>
      <c r="B8" s="289"/>
      <c r="C8" s="289">
        <f>B6+C7-C6</f>
        <v>4017.4574093681294</v>
      </c>
      <c r="D8" s="289">
        <f t="shared" ref="D8:Q8" si="0">C6+D7-D6</f>
        <v>29414.116287444369</v>
      </c>
      <c r="E8" s="289">
        <f t="shared" si="0"/>
        <v>3452.5282156181056</v>
      </c>
      <c r="F8" s="289">
        <f t="shared" si="0"/>
        <v>58725.672210135846</v>
      </c>
      <c r="G8" s="289">
        <f t="shared" si="0"/>
        <v>24608.532089872169</v>
      </c>
      <c r="H8" s="289">
        <f t="shared" si="0"/>
        <v>62603.522550165653</v>
      </c>
      <c r="I8" s="289">
        <f t="shared" si="0"/>
        <v>47297.117831171141</v>
      </c>
      <c r="J8" s="289">
        <f t="shared" si="0"/>
        <v>11668.243336577667</v>
      </c>
      <c r="K8" s="289">
        <f t="shared" si="0"/>
        <v>10803.211290472187</v>
      </c>
      <c r="L8" s="289">
        <f t="shared" si="0"/>
        <v>44651.466797313187</v>
      </c>
      <c r="M8" s="289">
        <f t="shared" si="0"/>
        <v>60051.779753095121</v>
      </c>
      <c r="N8" s="289">
        <f t="shared" si="0"/>
        <v>35532.233613017946</v>
      </c>
      <c r="O8" s="289">
        <f t="shared" si="0"/>
        <v>23995.60351682792</v>
      </c>
      <c r="P8" s="289">
        <f t="shared" si="0"/>
        <v>41579.741081609973</v>
      </c>
      <c r="Q8" s="289">
        <f t="shared" si="0"/>
        <v>45514.637840259005</v>
      </c>
    </row>
    <row r="9" spans="1:17" x14ac:dyDescent="0.25">
      <c r="A9" s="288" t="s">
        <v>254</v>
      </c>
      <c r="B9" s="287">
        <f>B6-B5</f>
        <v>132673.81604300765</v>
      </c>
      <c r="C9" s="287">
        <f t="shared" ref="C9:Q9" si="1">C6-C5</f>
        <v>140281.09817523567</v>
      </c>
      <c r="D9" s="287">
        <f t="shared" si="1"/>
        <v>125892.49717420246</v>
      </c>
      <c r="E9" s="287">
        <f t="shared" si="1"/>
        <v>154911.11138385395</v>
      </c>
      <c r="F9" s="287">
        <f t="shared" si="1"/>
        <v>114794.09137850394</v>
      </c>
      <c r="G9" s="287">
        <f t="shared" si="1"/>
        <v>114227.5234778017</v>
      </c>
      <c r="H9" s="287">
        <f t="shared" si="1"/>
        <v>80496.986908253632</v>
      </c>
      <c r="I9" s="287">
        <f t="shared" si="1"/>
        <v>58432.396085599787</v>
      </c>
      <c r="J9" s="287">
        <f t="shared" si="1"/>
        <v>68937.235168860178</v>
      </c>
      <c r="K9" s="287">
        <f t="shared" si="1"/>
        <v>170997.6312141557</v>
      </c>
      <c r="L9" s="287">
        <f t="shared" si="1"/>
        <v>100460.10924144613</v>
      </c>
      <c r="M9" s="287">
        <f t="shared" si="1"/>
        <v>66296.686351817916</v>
      </c>
      <c r="N9" s="287">
        <f t="shared" si="1"/>
        <v>70105.276309520938</v>
      </c>
      <c r="O9" s="287">
        <f t="shared" si="1"/>
        <v>67290.98508396931</v>
      </c>
      <c r="P9" s="287">
        <f t="shared" si="1"/>
        <v>62739.198972423445</v>
      </c>
      <c r="Q9" s="287">
        <f t="shared" si="1"/>
        <v>62019.567356890999</v>
      </c>
    </row>
    <row r="11" spans="1:17" x14ac:dyDescent="0.25">
      <c r="A11" s="31" t="s">
        <v>78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70</v>
      </c>
      <c r="B12" s="38">
        <v>19600.262937967491</v>
      </c>
      <c r="C12" s="38">
        <v>20079.504070000003</v>
      </c>
      <c r="D12" s="38">
        <v>19751.348709999998</v>
      </c>
      <c r="E12" s="38">
        <v>21345.696519999998</v>
      </c>
      <c r="F12" s="38">
        <v>21493.936819999999</v>
      </c>
      <c r="G12" s="38">
        <v>21304.679727577524</v>
      </c>
      <c r="H12" s="38">
        <v>21376.506039999997</v>
      </c>
      <c r="I12" s="38">
        <v>21316.572969999997</v>
      </c>
      <c r="J12" s="38">
        <v>21982.763400000011</v>
      </c>
      <c r="K12" s="38">
        <v>19012.370279999999</v>
      </c>
      <c r="L12" s="38">
        <v>20445.398339783053</v>
      </c>
      <c r="M12" s="38">
        <v>20083.089512785682</v>
      </c>
      <c r="N12" s="38">
        <v>19446.168115591998</v>
      </c>
      <c r="O12" s="38">
        <v>19445.424958923486</v>
      </c>
      <c r="P12" s="38">
        <v>18771.264904382842</v>
      </c>
      <c r="Q12" s="38">
        <v>18452.294907975327</v>
      </c>
    </row>
    <row r="13" spans="1:17" x14ac:dyDescent="0.25">
      <c r="A13" s="55" t="s">
        <v>34</v>
      </c>
      <c r="B13" s="54">
        <v>550.75259485212086</v>
      </c>
      <c r="C13" s="54">
        <v>487.12747000000064</v>
      </c>
      <c r="D13" s="54">
        <v>426.33234000000016</v>
      </c>
      <c r="E13" s="54">
        <v>411.65526999999992</v>
      </c>
      <c r="F13" s="54">
        <v>255.09762000000001</v>
      </c>
      <c r="G13" s="54">
        <v>240.9050109044972</v>
      </c>
      <c r="H13" s="54">
        <v>210.59634</v>
      </c>
      <c r="I13" s="54">
        <v>175.90402</v>
      </c>
      <c r="J13" s="54">
        <v>169.10312999999999</v>
      </c>
      <c r="K13" s="54">
        <v>123.99700999999997</v>
      </c>
      <c r="L13" s="54">
        <v>128.27017431556766</v>
      </c>
      <c r="M13" s="54">
        <v>117.24779713871479</v>
      </c>
      <c r="N13" s="54">
        <v>102.66032678368947</v>
      </c>
      <c r="O13" s="54">
        <v>104.04367920096985</v>
      </c>
      <c r="P13" s="54">
        <v>98.023933046316273</v>
      </c>
      <c r="Q13" s="54">
        <v>104.71716943359927</v>
      </c>
    </row>
    <row r="14" spans="1:17" x14ac:dyDescent="0.25">
      <c r="A14" s="52" t="s">
        <v>33</v>
      </c>
      <c r="B14" s="51">
        <v>2469.6287722085772</v>
      </c>
      <c r="C14" s="51">
        <v>2601.6083500000009</v>
      </c>
      <c r="D14" s="51">
        <v>2594.2844300000002</v>
      </c>
      <c r="E14" s="51">
        <v>2700.1573999999991</v>
      </c>
      <c r="F14" s="51">
        <v>2344.45552</v>
      </c>
      <c r="G14" s="51">
        <v>2295.0326823666946</v>
      </c>
      <c r="H14" s="51">
        <v>2297.0281599999994</v>
      </c>
      <c r="I14" s="51">
        <v>2154.5504899999996</v>
      </c>
      <c r="J14" s="51">
        <v>1983.5183500000001</v>
      </c>
      <c r="K14" s="51">
        <v>1858.5411099999999</v>
      </c>
      <c r="L14" s="51">
        <v>1679.418478679255</v>
      </c>
      <c r="M14" s="51">
        <v>1405.454621482527</v>
      </c>
      <c r="N14" s="51">
        <v>1303.1648124097019</v>
      </c>
      <c r="O14" s="51">
        <v>1357.2730587379785</v>
      </c>
      <c r="P14" s="51">
        <v>1120.6911574946114</v>
      </c>
      <c r="Q14" s="51">
        <v>1047.9328125794341</v>
      </c>
    </row>
    <row r="15" spans="1:17" x14ac:dyDescent="0.25">
      <c r="A15" s="53" t="s">
        <v>32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31</v>
      </c>
      <c r="B16" s="51">
        <v>333.23549395712428</v>
      </c>
      <c r="C16" s="51">
        <v>344.97071</v>
      </c>
      <c r="D16" s="51">
        <v>326.37858999999997</v>
      </c>
      <c r="E16" s="51">
        <v>478.69697000000014</v>
      </c>
      <c r="F16" s="51">
        <v>358.03575000000001</v>
      </c>
      <c r="G16" s="51">
        <v>374.50886265920235</v>
      </c>
      <c r="H16" s="51">
        <v>458.82146999999998</v>
      </c>
      <c r="I16" s="51">
        <v>408.12856000000005</v>
      </c>
      <c r="J16" s="51">
        <v>355.1449300000001</v>
      </c>
      <c r="K16" s="51">
        <v>319.89538999999996</v>
      </c>
      <c r="L16" s="51">
        <v>306.85475360691743</v>
      </c>
      <c r="M16" s="51">
        <v>292.65835443497014</v>
      </c>
      <c r="N16" s="51">
        <v>270.64141387008095</v>
      </c>
      <c r="O16" s="51">
        <v>291.0313378157357</v>
      </c>
      <c r="P16" s="51">
        <v>244.35255708453317</v>
      </c>
      <c r="Q16" s="51">
        <v>248.10259581804084</v>
      </c>
    </row>
    <row r="17" spans="1:17" x14ac:dyDescent="0.25">
      <c r="A17" s="53" t="s">
        <v>77</v>
      </c>
      <c r="B17" s="51">
        <v>1227.4907656694445</v>
      </c>
      <c r="C17" s="51">
        <v>1241.7418900000002</v>
      </c>
      <c r="D17" s="51">
        <v>1230.5703999999998</v>
      </c>
      <c r="E17" s="51">
        <v>1247.7864</v>
      </c>
      <c r="F17" s="51">
        <v>1152.1010099999996</v>
      </c>
      <c r="G17" s="51">
        <v>1146.2320893110893</v>
      </c>
      <c r="H17" s="51">
        <v>1012.8599199999999</v>
      </c>
      <c r="I17" s="51">
        <v>1061.8955500000002</v>
      </c>
      <c r="J17" s="51">
        <v>949.35509999999999</v>
      </c>
      <c r="K17" s="51">
        <v>1067.3736100000001</v>
      </c>
      <c r="L17" s="51">
        <v>979.21208069978945</v>
      </c>
      <c r="M17" s="51">
        <v>808.29140407013881</v>
      </c>
      <c r="N17" s="51">
        <v>734.65233506254242</v>
      </c>
      <c r="O17" s="51">
        <v>697.94643800220638</v>
      </c>
      <c r="P17" s="51">
        <v>587.91678865784206</v>
      </c>
      <c r="Q17" s="51">
        <v>536.5062675256379</v>
      </c>
    </row>
    <row r="18" spans="1:17" x14ac:dyDescent="0.25">
      <c r="A18" s="53" t="s">
        <v>30</v>
      </c>
      <c r="B18" s="51">
        <v>708.89701957117938</v>
      </c>
      <c r="C18" s="51">
        <v>813.89857000000018</v>
      </c>
      <c r="D18" s="51">
        <v>826.42683999999986</v>
      </c>
      <c r="E18" s="51">
        <v>769.03768000000002</v>
      </c>
      <c r="F18" s="51">
        <v>643.20010000000002</v>
      </c>
      <c r="G18" s="51">
        <v>589.45966770308917</v>
      </c>
      <c r="H18" s="51">
        <v>633.41399999999999</v>
      </c>
      <c r="I18" s="51">
        <v>528.48187999999993</v>
      </c>
      <c r="J18" s="51">
        <v>539.21272999999985</v>
      </c>
      <c r="K18" s="51">
        <v>335.64204000000001</v>
      </c>
      <c r="L18" s="51">
        <v>223.56118213794559</v>
      </c>
      <c r="M18" s="51">
        <v>178.65631313085265</v>
      </c>
      <c r="N18" s="51">
        <v>179.60174914972185</v>
      </c>
      <c r="O18" s="51">
        <v>275.14674386168167</v>
      </c>
      <c r="P18" s="51">
        <v>234.06261153200296</v>
      </c>
      <c r="Q18" s="51">
        <v>216.87178100185434</v>
      </c>
    </row>
    <row r="19" spans="1:17" x14ac:dyDescent="0.25">
      <c r="A19" s="53" t="s">
        <v>29</v>
      </c>
      <c r="B19" s="51">
        <v>200.00549301082924</v>
      </c>
      <c r="C19" s="51">
        <v>200.99718000000183</v>
      </c>
      <c r="D19" s="51">
        <v>210.90860000000001</v>
      </c>
      <c r="E19" s="51">
        <v>204.63634999999968</v>
      </c>
      <c r="F19" s="51">
        <v>191.11866000000003</v>
      </c>
      <c r="G19" s="51">
        <v>184.83206269331345</v>
      </c>
      <c r="H19" s="51">
        <v>191.93276999999927</v>
      </c>
      <c r="I19" s="51">
        <v>156.04449999999969</v>
      </c>
      <c r="J19" s="51">
        <v>139.80558999999971</v>
      </c>
      <c r="K19" s="51">
        <v>135.63007000000036</v>
      </c>
      <c r="L19" s="51">
        <v>169.7904622346023</v>
      </c>
      <c r="M19" s="51">
        <v>125.84854984656532</v>
      </c>
      <c r="N19" s="51">
        <v>118.26931432735643</v>
      </c>
      <c r="O19" s="51">
        <v>93.148539058354643</v>
      </c>
      <c r="P19" s="51">
        <v>54.359200220233362</v>
      </c>
      <c r="Q19" s="51">
        <v>46.45216823390092</v>
      </c>
    </row>
    <row r="20" spans="1:17" x14ac:dyDescent="0.25">
      <c r="A20" s="52" t="s">
        <v>28</v>
      </c>
      <c r="B20" s="51">
        <v>7999.5463096022604</v>
      </c>
      <c r="C20" s="51">
        <v>8295.8899299999975</v>
      </c>
      <c r="D20" s="51">
        <v>8019.3419999999987</v>
      </c>
      <c r="E20" s="51">
        <v>7715.0873399999991</v>
      </c>
      <c r="F20" s="51">
        <v>8312.1355599999988</v>
      </c>
      <c r="G20" s="51">
        <v>8130.0861565509358</v>
      </c>
      <c r="H20" s="51">
        <v>8110.9569899999988</v>
      </c>
      <c r="I20" s="51">
        <v>8027.7707800000017</v>
      </c>
      <c r="J20" s="51">
        <v>7588.2473300000011</v>
      </c>
      <c r="K20" s="51">
        <v>6627.4912000000004</v>
      </c>
      <c r="L20" s="51">
        <v>7226.6598315908859</v>
      </c>
      <c r="M20" s="51">
        <v>6969.143736904115</v>
      </c>
      <c r="N20" s="51">
        <v>6681.4580764869588</v>
      </c>
      <c r="O20" s="51">
        <v>6736.8369614883268</v>
      </c>
      <c r="P20" s="51">
        <v>6207.1521167221008</v>
      </c>
      <c r="Q20" s="51">
        <v>6467.2959688510564</v>
      </c>
    </row>
    <row r="21" spans="1:17" x14ac:dyDescent="0.25">
      <c r="A21" s="53" t="s">
        <v>67</v>
      </c>
      <c r="B21" s="51">
        <v>7926.6031446311199</v>
      </c>
      <c r="C21" s="51">
        <v>8213.7926599999992</v>
      </c>
      <c r="D21" s="51">
        <v>7942.3218299999999</v>
      </c>
      <c r="E21" s="51">
        <v>7696.4903599999998</v>
      </c>
      <c r="F21" s="51">
        <v>8278.723869999998</v>
      </c>
      <c r="G21" s="51">
        <v>8099.2430308654029</v>
      </c>
      <c r="H21" s="51">
        <v>8070.889549999999</v>
      </c>
      <c r="I21" s="51">
        <v>7985.0605200000018</v>
      </c>
      <c r="J21" s="51">
        <v>7556.7567700000009</v>
      </c>
      <c r="K21" s="51">
        <v>6611.6948700000012</v>
      </c>
      <c r="L21" s="51">
        <v>7213.1146591413017</v>
      </c>
      <c r="M21" s="51">
        <v>6963.6501128476248</v>
      </c>
      <c r="N21" s="51">
        <v>6665.1684590130017</v>
      </c>
      <c r="O21" s="51">
        <v>6720.0702326922828</v>
      </c>
      <c r="P21" s="51">
        <v>6192.916895155955</v>
      </c>
      <c r="Q21" s="51">
        <v>6451.7949516908529</v>
      </c>
    </row>
    <row r="22" spans="1:17" x14ac:dyDescent="0.25">
      <c r="A22" s="53" t="s">
        <v>26</v>
      </c>
      <c r="B22" s="51">
        <v>72.94316497114076</v>
      </c>
      <c r="C22" s="51">
        <v>82.097270000000009</v>
      </c>
      <c r="D22" s="51">
        <v>77.020170000000007</v>
      </c>
      <c r="E22" s="51">
        <v>18.596980000000002</v>
      </c>
      <c r="F22" s="51">
        <v>33.41169</v>
      </c>
      <c r="G22" s="51">
        <v>30.843125685532055</v>
      </c>
      <c r="H22" s="51">
        <v>40.067439999999998</v>
      </c>
      <c r="I22" s="51">
        <v>42.710260000000005</v>
      </c>
      <c r="J22" s="51">
        <v>31.490560000000006</v>
      </c>
      <c r="K22" s="51">
        <v>15.796329999999999</v>
      </c>
      <c r="L22" s="51">
        <v>13.545172449584099</v>
      </c>
      <c r="M22" s="51">
        <v>5.4936240564906011</v>
      </c>
      <c r="N22" s="51">
        <v>16.289617473957456</v>
      </c>
      <c r="O22" s="51">
        <v>16.766728796043402</v>
      </c>
      <c r="P22" s="51">
        <v>14.23522156614559</v>
      </c>
      <c r="Q22" s="51">
        <v>15.501017160202986</v>
      </c>
    </row>
    <row r="23" spans="1:17" x14ac:dyDescent="0.25">
      <c r="A23" s="52" t="s">
        <v>25</v>
      </c>
      <c r="B23" s="51">
        <v>21.901675983114899</v>
      </c>
      <c r="C23" s="51">
        <v>31.699610000000003</v>
      </c>
      <c r="D23" s="51">
        <v>36.40834000000001</v>
      </c>
      <c r="E23" s="51">
        <v>47.335380000000001</v>
      </c>
      <c r="F23" s="51">
        <v>52.705870000000004</v>
      </c>
      <c r="G23" s="51">
        <v>76.051414507668909</v>
      </c>
      <c r="H23" s="51">
        <v>86.019800000000004</v>
      </c>
      <c r="I23" s="51">
        <v>83.542649999999981</v>
      </c>
      <c r="J23" s="51">
        <v>84.746639999999985</v>
      </c>
      <c r="K23" s="51">
        <v>89.730310000000003</v>
      </c>
      <c r="L23" s="51">
        <v>117.3281384741242</v>
      </c>
      <c r="M23" s="51">
        <v>120.01568345227072</v>
      </c>
      <c r="N23" s="51">
        <v>108.38749862906569</v>
      </c>
      <c r="O23" s="51">
        <v>176.60453294775735</v>
      </c>
      <c r="P23" s="51">
        <v>122.63227637635545</v>
      </c>
      <c r="Q23" s="51">
        <v>135.4197450748307</v>
      </c>
    </row>
    <row r="24" spans="1:17" x14ac:dyDescent="0.25">
      <c r="A24" s="53" t="s">
        <v>24</v>
      </c>
      <c r="B24" s="51">
        <v>21.782257619613819</v>
      </c>
      <c r="C24" s="51">
        <v>31.699610000000003</v>
      </c>
      <c r="D24" s="51">
        <v>35.911570000000012</v>
      </c>
      <c r="E24" s="51">
        <v>45.802050000000008</v>
      </c>
      <c r="F24" s="51">
        <v>51.589449999999999</v>
      </c>
      <c r="G24" s="51">
        <v>73.304680429845533</v>
      </c>
      <c r="H24" s="51">
        <v>84.353529999999992</v>
      </c>
      <c r="I24" s="51">
        <v>79.907219999999981</v>
      </c>
      <c r="J24" s="51">
        <v>81.002169999999978</v>
      </c>
      <c r="K24" s="51">
        <v>83.779160000000005</v>
      </c>
      <c r="L24" s="51">
        <v>110.75552208738398</v>
      </c>
      <c r="M24" s="51">
        <v>96.674022312080879</v>
      </c>
      <c r="N24" s="51">
        <v>96.51161580790415</v>
      </c>
      <c r="O24" s="51">
        <v>165.97209975807982</v>
      </c>
      <c r="P24" s="51">
        <v>109.46120151941359</v>
      </c>
      <c r="Q24" s="51">
        <v>121.16132634738813</v>
      </c>
    </row>
    <row r="25" spans="1:17" x14ac:dyDescent="0.25">
      <c r="A25" s="53" t="s">
        <v>75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1.0031494930724287</v>
      </c>
      <c r="H25" s="51">
        <v>0</v>
      </c>
      <c r="I25" s="51">
        <v>1.6165</v>
      </c>
      <c r="J25" s="51">
        <v>0.39895000000000003</v>
      </c>
      <c r="K25" s="51">
        <v>0.99736999999999998</v>
      </c>
      <c r="L25" s="51">
        <v>0.81207858410339606</v>
      </c>
      <c r="M25" s="51">
        <v>19.370316087557192</v>
      </c>
      <c r="N25" s="51">
        <v>8.8372962400142701</v>
      </c>
      <c r="O25" s="51">
        <v>6.9502383605695996</v>
      </c>
      <c r="P25" s="51">
        <v>8.5508877330169071</v>
      </c>
      <c r="Q25" s="51">
        <v>9.5776798884018941</v>
      </c>
    </row>
    <row r="26" spans="1:17" x14ac:dyDescent="0.25">
      <c r="A26" s="53" t="s">
        <v>74</v>
      </c>
      <c r="B26" s="51">
        <v>0</v>
      </c>
      <c r="C26" s="51">
        <v>0</v>
      </c>
      <c r="D26" s="51">
        <v>0</v>
      </c>
      <c r="E26" s="51">
        <v>0.20627000000000001</v>
      </c>
      <c r="F26" s="51">
        <v>0</v>
      </c>
      <c r="G26" s="51">
        <v>0.50157624839793402</v>
      </c>
      <c r="H26" s="51">
        <v>0.61243000000000003</v>
      </c>
      <c r="I26" s="51">
        <v>1.40906</v>
      </c>
      <c r="J26" s="51">
        <v>2.6961200000000001</v>
      </c>
      <c r="K26" s="51">
        <v>4.3896100000000002</v>
      </c>
      <c r="L26" s="51">
        <v>5.0917821061002631</v>
      </c>
      <c r="M26" s="51">
        <v>2.3233428811575445</v>
      </c>
      <c r="N26" s="51">
        <v>1.772747478958552</v>
      </c>
      <c r="O26" s="51">
        <v>2.8701218764915541</v>
      </c>
      <c r="P26" s="51">
        <v>3.5453568343199069</v>
      </c>
      <c r="Q26" s="51">
        <v>3.6536796956161401</v>
      </c>
    </row>
    <row r="27" spans="1:17" x14ac:dyDescent="0.25">
      <c r="A27" s="53" t="s">
        <v>73</v>
      </c>
      <c r="B27" s="51">
        <v>0</v>
      </c>
      <c r="C27" s="51">
        <v>0</v>
      </c>
      <c r="D27" s="51">
        <v>0</v>
      </c>
      <c r="E27" s="51">
        <v>0</v>
      </c>
      <c r="F27" s="51">
        <v>0.11522</v>
      </c>
      <c r="G27" s="51">
        <v>0.28661602303329331</v>
      </c>
      <c r="H27" s="51">
        <v>0.30003000000000002</v>
      </c>
      <c r="I27" s="51">
        <v>0.10988000000000001</v>
      </c>
      <c r="J27" s="51">
        <v>0.10823000000000001</v>
      </c>
      <c r="K27" s="51">
        <v>0.16428999999999999</v>
      </c>
      <c r="L27" s="51">
        <v>0.19107388421941285</v>
      </c>
      <c r="M27" s="51">
        <v>0.19107653884516518</v>
      </c>
      <c r="N27" s="51">
        <v>0.21495501065340808</v>
      </c>
      <c r="O27" s="51">
        <v>0.47768704618532198</v>
      </c>
      <c r="P27" s="51">
        <v>0.57324329053289802</v>
      </c>
      <c r="Q27" s="51">
        <v>0.5493460108436885</v>
      </c>
    </row>
    <row r="28" spans="1:17" x14ac:dyDescent="0.25">
      <c r="A28" s="53" t="s">
        <v>72</v>
      </c>
      <c r="B28" s="51">
        <v>0.11941836350107959</v>
      </c>
      <c r="C28" s="51">
        <v>0</v>
      </c>
      <c r="D28" s="51">
        <v>0.49676999999999971</v>
      </c>
      <c r="E28" s="51">
        <v>1.3270600000000021</v>
      </c>
      <c r="F28" s="51">
        <v>1.0012000000000001</v>
      </c>
      <c r="G28" s="51">
        <v>0.95539231331971575</v>
      </c>
      <c r="H28" s="51">
        <v>0.75380999999999998</v>
      </c>
      <c r="I28" s="51">
        <v>0.49998999999999999</v>
      </c>
      <c r="J28" s="51">
        <v>0.54117000000000004</v>
      </c>
      <c r="K28" s="51">
        <v>0.39988000000000001</v>
      </c>
      <c r="L28" s="51">
        <v>0.47768181231714379</v>
      </c>
      <c r="M28" s="51">
        <v>1.45692563262993</v>
      </c>
      <c r="N28" s="51">
        <v>1.0508840915353062</v>
      </c>
      <c r="O28" s="51">
        <v>0.33438590643100169</v>
      </c>
      <c r="P28" s="51">
        <v>0.50158699907213722</v>
      </c>
      <c r="Q28" s="51">
        <v>0.47771313258082992</v>
      </c>
    </row>
    <row r="29" spans="1:17" x14ac:dyDescent="0.25">
      <c r="A29" s="52" t="s">
        <v>23</v>
      </c>
      <c r="B29" s="51">
        <v>384.68864332966865</v>
      </c>
      <c r="C29" s="51">
        <v>422.88416999999998</v>
      </c>
      <c r="D29" s="51">
        <v>357.49698999999987</v>
      </c>
      <c r="E29" s="51">
        <v>878.81946000000005</v>
      </c>
      <c r="F29" s="51">
        <v>777.61048000000005</v>
      </c>
      <c r="G29" s="51">
        <v>749.66831072367825</v>
      </c>
      <c r="H29" s="51">
        <v>564.42182000000003</v>
      </c>
      <c r="I29" s="51">
        <v>635.08420000000001</v>
      </c>
      <c r="J29" s="51">
        <v>709.84447999999998</v>
      </c>
      <c r="K29" s="51">
        <v>677.94405000000006</v>
      </c>
      <c r="L29" s="51">
        <v>727.98394405900126</v>
      </c>
      <c r="M29" s="51">
        <v>672.34434197900043</v>
      </c>
      <c r="N29" s="51">
        <v>696.95169505928357</v>
      </c>
      <c r="O29" s="51">
        <v>644.07121666662397</v>
      </c>
      <c r="P29" s="51">
        <v>601.07792187571761</v>
      </c>
      <c r="Q29" s="51">
        <v>556.17206636460867</v>
      </c>
    </row>
    <row r="30" spans="1:17" x14ac:dyDescent="0.25">
      <c r="A30" s="63" t="s">
        <v>22</v>
      </c>
      <c r="B30" s="62">
        <v>8173.7449419917484</v>
      </c>
      <c r="C30" s="62">
        <v>8240.2945400000008</v>
      </c>
      <c r="D30" s="62">
        <v>8317.4846100000013</v>
      </c>
      <c r="E30" s="62">
        <v>9592.6416700000009</v>
      </c>
      <c r="F30" s="62">
        <v>9751.9317699999992</v>
      </c>
      <c r="G30" s="62">
        <v>9812.9361525240602</v>
      </c>
      <c r="H30" s="62">
        <v>10107.482930000002</v>
      </c>
      <c r="I30" s="62">
        <v>10239.720829999998</v>
      </c>
      <c r="J30" s="62">
        <v>11447.303470000001</v>
      </c>
      <c r="K30" s="62">
        <v>9634.6666000000005</v>
      </c>
      <c r="L30" s="62">
        <v>10565.737772664221</v>
      </c>
      <c r="M30" s="62">
        <v>10798.883331829053</v>
      </c>
      <c r="N30" s="62">
        <v>10553.545706223294</v>
      </c>
      <c r="O30" s="62">
        <v>10426.595509881832</v>
      </c>
      <c r="P30" s="62">
        <v>10621.687498867741</v>
      </c>
      <c r="Q30" s="62">
        <v>10140.7571456718</v>
      </c>
    </row>
    <row r="32" spans="1:17" x14ac:dyDescent="0.25">
      <c r="A32" s="31" t="s">
        <v>64</v>
      </c>
      <c r="B32" s="70">
        <v>28771.332922243866</v>
      </c>
      <c r="C32" s="70">
        <v>29749.108383643979</v>
      </c>
      <c r="D32" s="70">
        <v>28817.923923871273</v>
      </c>
      <c r="E32" s="70">
        <v>28211.819711807806</v>
      </c>
      <c r="F32" s="70">
        <v>27884.437488482654</v>
      </c>
      <c r="G32" s="70">
        <v>27273.966797606186</v>
      </c>
      <c r="H32" s="70">
        <v>27133.408105466871</v>
      </c>
      <c r="I32" s="70">
        <v>26375.920002741932</v>
      </c>
      <c r="J32" s="70">
        <v>24736.899489609379</v>
      </c>
      <c r="K32" s="70">
        <v>21861.480381567915</v>
      </c>
      <c r="L32" s="70">
        <v>22740.080353659705</v>
      </c>
      <c r="M32" s="70">
        <v>21194.277947545925</v>
      </c>
      <c r="N32" s="70">
        <v>20132.952852445163</v>
      </c>
      <c r="O32" s="70">
        <v>20418.869257625247</v>
      </c>
      <c r="P32" s="70">
        <v>18402.818774361942</v>
      </c>
      <c r="Q32" s="70">
        <v>18816.919013428611</v>
      </c>
    </row>
    <row r="34" spans="1:17" x14ac:dyDescent="0.25">
      <c r="A34" s="184" t="s">
        <v>253</v>
      </c>
      <c r="B34" s="190">
        <f t="shared" ref="B34:Q34" si="2">IF(B$12=0,"",B$12/B$3*1000)</f>
        <v>35.301038806547865</v>
      </c>
      <c r="C34" s="190">
        <f t="shared" si="2"/>
        <v>37.058426348548764</v>
      </c>
      <c r="D34" s="190">
        <f t="shared" si="2"/>
        <v>37.657274761711953</v>
      </c>
      <c r="E34" s="190">
        <f t="shared" si="2"/>
        <v>41.433198888667661</v>
      </c>
      <c r="F34" s="190">
        <f t="shared" si="2"/>
        <v>40.217480649358393</v>
      </c>
      <c r="G34" s="190">
        <f t="shared" si="2"/>
        <v>39.26998622109614</v>
      </c>
      <c r="H34" s="190">
        <f t="shared" si="2"/>
        <v>37.17991321688779</v>
      </c>
      <c r="I34" s="190">
        <f t="shared" si="2"/>
        <v>35.468342086033516</v>
      </c>
      <c r="J34" s="190">
        <f t="shared" si="2"/>
        <v>36.77422262814185</v>
      </c>
      <c r="K34" s="190">
        <f t="shared" si="2"/>
        <v>38.716547491089827</v>
      </c>
      <c r="L34" s="190">
        <f t="shared" si="2"/>
        <v>38.144638661243633</v>
      </c>
      <c r="M34" s="190">
        <f t="shared" si="2"/>
        <v>35.647170660347733</v>
      </c>
      <c r="N34" s="190">
        <f t="shared" si="2"/>
        <v>35.044750928212075</v>
      </c>
      <c r="O34" s="190">
        <f t="shared" si="2"/>
        <v>35.216397963453737</v>
      </c>
      <c r="P34" s="190">
        <f t="shared" si="2"/>
        <v>33.225995418078398</v>
      </c>
      <c r="Q34" s="190">
        <f t="shared" si="2"/>
        <v>32.554072017512553</v>
      </c>
    </row>
    <row r="35" spans="1:17" x14ac:dyDescent="0.25">
      <c r="A35" s="286" t="s">
        <v>252</v>
      </c>
      <c r="B35" s="285">
        <f t="shared" ref="B35:Q35" si="3">IF(B$12=0,"",B$12/B$5*1000)</f>
        <v>36.933178532405094</v>
      </c>
      <c r="C35" s="285">
        <f t="shared" si="3"/>
        <v>36.911064110938554</v>
      </c>
      <c r="D35" s="285">
        <f t="shared" si="3"/>
        <v>37.038361975986469</v>
      </c>
      <c r="E35" s="285">
        <f t="shared" si="3"/>
        <v>36.518238903698489</v>
      </c>
      <c r="F35" s="285">
        <f t="shared" si="3"/>
        <v>36.154224980349184</v>
      </c>
      <c r="G35" s="285">
        <f t="shared" si="3"/>
        <v>36.135356279177586</v>
      </c>
      <c r="H35" s="285">
        <f t="shared" si="3"/>
        <v>35.937047190693477</v>
      </c>
      <c r="I35" s="285">
        <f t="shared" si="3"/>
        <v>35.569792285092994</v>
      </c>
      <c r="J35" s="285">
        <f t="shared" si="3"/>
        <v>35.269572501174721</v>
      </c>
      <c r="K35" s="285">
        <f t="shared" si="3"/>
        <v>35.088021196272067</v>
      </c>
      <c r="L35" s="285">
        <f t="shared" si="3"/>
        <v>34.983962792307977</v>
      </c>
      <c r="M35" s="285">
        <f t="shared" si="3"/>
        <v>34.795546351461347</v>
      </c>
      <c r="N35" s="285">
        <f t="shared" si="3"/>
        <v>34.35323965596924</v>
      </c>
      <c r="O35" s="285">
        <f t="shared" si="3"/>
        <v>34.052099497661374</v>
      </c>
      <c r="P35" s="285">
        <f t="shared" si="3"/>
        <v>33.495885741658412</v>
      </c>
      <c r="Q35" s="285">
        <f t="shared" si="3"/>
        <v>32.55407201751256</v>
      </c>
    </row>
    <row r="36" spans="1:17" x14ac:dyDescent="0.25">
      <c r="A36" s="286" t="s">
        <v>251</v>
      </c>
      <c r="B36" s="285">
        <f>IF(MAE_ued!B$5=0,"",MAE_ued!B$5/B$5*1000)</f>
        <v>19.246501885753514</v>
      </c>
      <c r="C36" s="285">
        <f>IF(MAE_ued!C$5=0,"",MAE_ued!C$5/C$5*1000)</f>
        <v>19.246501885753514</v>
      </c>
      <c r="D36" s="285">
        <f>IF(MAE_ued!D$5=0,"",MAE_ued!D$5/D$5*1000)</f>
        <v>19.246501885753524</v>
      </c>
      <c r="E36" s="285">
        <f>IF(MAE_ued!E$5=0,"",MAE_ued!E$5/E$5*1000)</f>
        <v>19.246501885753514</v>
      </c>
      <c r="F36" s="285">
        <f>IF(MAE_ued!F$5=0,"",MAE_ued!F$5/F$5*1000)</f>
        <v>19.24650188575351</v>
      </c>
      <c r="G36" s="285">
        <f>IF(MAE_ued!G$5=0,"",MAE_ued!G$5/G$5*1000)</f>
        <v>19.246501885753514</v>
      </c>
      <c r="H36" s="285">
        <f>IF(MAE_ued!H$5=0,"",MAE_ued!H$5/H$5*1000)</f>
        <v>19.246501885753514</v>
      </c>
      <c r="I36" s="285">
        <f>IF(MAE_ued!I$5=0,"",MAE_ued!I$5/I$5*1000)</f>
        <v>19.246501885753521</v>
      </c>
      <c r="J36" s="285">
        <f>IF(MAE_ued!J$5=0,"",MAE_ued!J$5/J$5*1000)</f>
        <v>19.246501885753517</v>
      </c>
      <c r="K36" s="285">
        <f>IF(MAE_ued!K$5=0,"",MAE_ued!K$5/K$5*1000)</f>
        <v>19.246501885753514</v>
      </c>
      <c r="L36" s="285">
        <f>IF(MAE_ued!L$5=0,"",MAE_ued!L$5/L$5*1000)</f>
        <v>19.24650188575351</v>
      </c>
      <c r="M36" s="285">
        <f>IF(MAE_ued!M$5=0,"",MAE_ued!M$5/M$5*1000)</f>
        <v>19.246501885753521</v>
      </c>
      <c r="N36" s="285">
        <f>IF(MAE_ued!N$5=0,"",MAE_ued!N$5/N$5*1000)</f>
        <v>19.246501885753506</v>
      </c>
      <c r="O36" s="285">
        <f>IF(MAE_ued!O$5=0,"",MAE_ued!O$5/O$5*1000)</f>
        <v>19.246501885753517</v>
      </c>
      <c r="P36" s="285">
        <f>IF(MAE_ued!P$5=0,"",MAE_ued!P$5/P$5*1000)</f>
        <v>19.246501885753521</v>
      </c>
      <c r="Q36" s="285">
        <f>IF(MAE_ued!Q$5=0,"",MAE_ued!Q$5/Q$5*1000)</f>
        <v>19.246501885753521</v>
      </c>
    </row>
    <row r="37" spans="1:17" x14ac:dyDescent="0.25">
      <c r="A37" s="284" t="s">
        <v>61</v>
      </c>
      <c r="B37" s="283">
        <f t="shared" ref="B37:Q37" si="4">IF(B$12=0,"",B$32/B$12)</f>
        <v>1.4679054568452334</v>
      </c>
      <c r="C37" s="283">
        <f t="shared" si="4"/>
        <v>1.4815658932578395</v>
      </c>
      <c r="D37" s="283">
        <f t="shared" si="4"/>
        <v>1.4590357522917368</v>
      </c>
      <c r="E37" s="283">
        <f t="shared" si="4"/>
        <v>1.3216631130014682</v>
      </c>
      <c r="F37" s="283">
        <f t="shared" si="4"/>
        <v>1.2973164349555697</v>
      </c>
      <c r="G37" s="283">
        <f t="shared" si="4"/>
        <v>1.280186660694167</v>
      </c>
      <c r="H37" s="283">
        <f t="shared" si="4"/>
        <v>1.2693097765694021</v>
      </c>
      <c r="I37" s="283">
        <f t="shared" si="4"/>
        <v>1.2373433590785083</v>
      </c>
      <c r="J37" s="283">
        <f t="shared" si="4"/>
        <v>1.1252861635043285</v>
      </c>
      <c r="K37" s="283">
        <f t="shared" si="4"/>
        <v>1.1498555971511364</v>
      </c>
      <c r="L37" s="283">
        <f t="shared" si="4"/>
        <v>1.1122346444780005</v>
      </c>
      <c r="M37" s="283">
        <f t="shared" si="4"/>
        <v>1.0553295564436347</v>
      </c>
      <c r="N37" s="283">
        <f t="shared" si="4"/>
        <v>1.0353172271663382</v>
      </c>
      <c r="O37" s="283">
        <f t="shared" si="4"/>
        <v>1.0500603252825826</v>
      </c>
      <c r="P37" s="283">
        <f t="shared" si="4"/>
        <v>0.98037180062730489</v>
      </c>
      <c r="Q37" s="283">
        <f t="shared" si="4"/>
        <v>1.019760366245593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19600.262937967491</v>
      </c>
      <c r="C5" s="96">
        <v>20079.504070000003</v>
      </c>
      <c r="D5" s="96">
        <v>19751.348709999998</v>
      </c>
      <c r="E5" s="96">
        <v>21345.696519999998</v>
      </c>
      <c r="F5" s="96">
        <v>21493.936819999999</v>
      </c>
      <c r="G5" s="96">
        <v>21304.679727577532</v>
      </c>
      <c r="H5" s="96">
        <v>21376.506039999997</v>
      </c>
      <c r="I5" s="96">
        <v>21316.572969999997</v>
      </c>
      <c r="J5" s="96">
        <v>21982.763400000003</v>
      </c>
      <c r="K5" s="96">
        <v>19012.370280000003</v>
      </c>
      <c r="L5" s="96">
        <v>20445.398339783049</v>
      </c>
      <c r="M5" s="96">
        <v>20083.089512785686</v>
      </c>
      <c r="N5" s="96">
        <v>19446.168115591994</v>
      </c>
      <c r="O5" s="96">
        <v>19445.424958923486</v>
      </c>
      <c r="P5" s="96">
        <v>18771.264904382842</v>
      </c>
      <c r="Q5" s="96">
        <v>18452.294907975327</v>
      </c>
    </row>
    <row r="6" spans="1:17" x14ac:dyDescent="0.25">
      <c r="A6" s="132" t="s">
        <v>84</v>
      </c>
      <c r="B6" s="160">
        <v>490.86814161128837</v>
      </c>
      <c r="C6" s="160">
        <v>503.69890477704666</v>
      </c>
      <c r="D6" s="160">
        <v>495.18126207744524</v>
      </c>
      <c r="E6" s="160">
        <v>538.29810552818481</v>
      </c>
      <c r="F6" s="160">
        <v>544.35308815609767</v>
      </c>
      <c r="G6" s="160">
        <v>539.78143778066078</v>
      </c>
      <c r="H6" s="160">
        <v>540.57172205834206</v>
      </c>
      <c r="I6" s="160">
        <v>537.91292708630817</v>
      </c>
      <c r="J6" s="160">
        <v>558.4729191723776</v>
      </c>
      <c r="K6" s="160">
        <v>483.45547042577937</v>
      </c>
      <c r="L6" s="160">
        <v>518.72818418420525</v>
      </c>
      <c r="M6" s="160">
        <v>509.00551396427022</v>
      </c>
      <c r="N6" s="160">
        <v>493.83752632919322</v>
      </c>
      <c r="O6" s="160">
        <v>493.42145905603473</v>
      </c>
      <c r="P6" s="160">
        <v>475.35442238814647</v>
      </c>
      <c r="Q6" s="160">
        <v>465.2059687737036</v>
      </c>
    </row>
    <row r="7" spans="1:17" x14ac:dyDescent="0.25">
      <c r="A7" s="76" t="s">
        <v>83</v>
      </c>
      <c r="B7" s="159">
        <v>662.25050556738745</v>
      </c>
      <c r="C7" s="159">
        <v>679.16606977909441</v>
      </c>
      <c r="D7" s="159">
        <v>667.20456729162083</v>
      </c>
      <c r="E7" s="159">
        <v>726.16925554016507</v>
      </c>
      <c r="F7" s="159">
        <v>734.24657464817005</v>
      </c>
      <c r="G7" s="159">
        <v>729.8908983176068</v>
      </c>
      <c r="H7" s="159">
        <v>730.69519459586149</v>
      </c>
      <c r="I7" s="159">
        <v>727.79475433788559</v>
      </c>
      <c r="J7" s="159">
        <v>756.72846805972324</v>
      </c>
      <c r="K7" s="159">
        <v>656.48305870039928</v>
      </c>
      <c r="L7" s="159">
        <v>703.40317112587547</v>
      </c>
      <c r="M7" s="159">
        <v>689.34666004630037</v>
      </c>
      <c r="N7" s="159">
        <v>670.03129563168659</v>
      </c>
      <c r="O7" s="159">
        <v>669.93173838033806</v>
      </c>
      <c r="P7" s="159">
        <v>645.48838209474991</v>
      </c>
      <c r="Q7" s="159">
        <v>631.81769233352793</v>
      </c>
    </row>
    <row r="8" spans="1:17" x14ac:dyDescent="0.25">
      <c r="A8" s="76" t="s">
        <v>82</v>
      </c>
      <c r="B8" s="159">
        <v>818.24690798015843</v>
      </c>
      <c r="C8" s="159">
        <v>838.65497369297361</v>
      </c>
      <c r="D8" s="159">
        <v>823.88167267640461</v>
      </c>
      <c r="E8" s="159">
        <v>897.88607914076613</v>
      </c>
      <c r="F8" s="159">
        <v>907.77221164228354</v>
      </c>
      <c r="G8" s="159">
        <v>902.48947176465799</v>
      </c>
      <c r="H8" s="159">
        <v>903.62021001712196</v>
      </c>
      <c r="I8" s="159">
        <v>900.52949456502915</v>
      </c>
      <c r="J8" s="159">
        <v>936.44919729162928</v>
      </c>
      <c r="K8" s="159">
        <v>812.55834282485182</v>
      </c>
      <c r="L8" s="159">
        <v>870.86402233330955</v>
      </c>
      <c r="M8" s="159">
        <v>853.57302339539808</v>
      </c>
      <c r="N8" s="159">
        <v>829.33419162925668</v>
      </c>
      <c r="O8" s="159">
        <v>829.09791815818801</v>
      </c>
      <c r="P8" s="159">
        <v>798.82441197109893</v>
      </c>
      <c r="Q8" s="159">
        <v>782.15601857008642</v>
      </c>
    </row>
    <row r="9" spans="1:17" x14ac:dyDescent="0.25">
      <c r="A9" s="76" t="s">
        <v>81</v>
      </c>
      <c r="B9" s="159">
        <v>509.86250146381803</v>
      </c>
      <c r="C9" s="159">
        <v>523.14471972410968</v>
      </c>
      <c r="D9" s="159">
        <v>514.26655959075413</v>
      </c>
      <c r="E9" s="159">
        <v>558.91245845780179</v>
      </c>
      <c r="F9" s="159">
        <v>565.59558756732611</v>
      </c>
      <c r="G9" s="159">
        <v>560.84304270805558</v>
      </c>
      <c r="H9" s="159">
        <v>561.6233686423177</v>
      </c>
      <c r="I9" s="159">
        <v>558.82688498433856</v>
      </c>
      <c r="J9" s="159">
        <v>580.28370912621676</v>
      </c>
      <c r="K9" s="159">
        <v>503.02062272824901</v>
      </c>
      <c r="L9" s="159">
        <v>539.64531646685168</v>
      </c>
      <c r="M9" s="159">
        <v>529.11989353620049</v>
      </c>
      <c r="N9" s="159">
        <v>513.64724531622153</v>
      </c>
      <c r="O9" s="159">
        <v>513.18484714274757</v>
      </c>
      <c r="P9" s="159">
        <v>494.27444489252287</v>
      </c>
      <c r="Q9" s="159">
        <v>483.71044377755584</v>
      </c>
    </row>
    <row r="10" spans="1:17" x14ac:dyDescent="0.25">
      <c r="A10" s="129" t="s">
        <v>80</v>
      </c>
      <c r="B10" s="158">
        <v>535.82313035471918</v>
      </c>
      <c r="C10" s="158">
        <v>549.49539362148448</v>
      </c>
      <c r="D10" s="158">
        <v>540.34768870865673</v>
      </c>
      <c r="E10" s="158">
        <v>587.07061993354102</v>
      </c>
      <c r="F10" s="158">
        <v>593.44795414802343</v>
      </c>
      <c r="G10" s="158">
        <v>588.52080411867735</v>
      </c>
      <c r="H10" s="158">
        <v>589.48095458826549</v>
      </c>
      <c r="I10" s="158">
        <v>588.05656103977731</v>
      </c>
      <c r="J10" s="158">
        <v>610.84667324802683</v>
      </c>
      <c r="K10" s="158">
        <v>529.73012924963325</v>
      </c>
      <c r="L10" s="158">
        <v>568.19810116036797</v>
      </c>
      <c r="M10" s="158">
        <v>557.17249377029941</v>
      </c>
      <c r="N10" s="158">
        <v>540.4277923880278</v>
      </c>
      <c r="O10" s="158">
        <v>539.8218240861728</v>
      </c>
      <c r="P10" s="158">
        <v>520.64696930602599</v>
      </c>
      <c r="Q10" s="158">
        <v>509.31085483992268</v>
      </c>
    </row>
    <row r="11" spans="1:17" x14ac:dyDescent="0.25">
      <c r="A11" s="92" t="s">
        <v>126</v>
      </c>
      <c r="B11" s="91">
        <v>103.80591478492659</v>
      </c>
      <c r="C11" s="91">
        <v>108.82973684333339</v>
      </c>
      <c r="D11" s="91">
        <v>105.36412682020293</v>
      </c>
      <c r="E11" s="91">
        <v>110.2306805552722</v>
      </c>
      <c r="F11" s="91">
        <v>112.46124327459108</v>
      </c>
      <c r="G11" s="91">
        <v>112.2916540065129</v>
      </c>
      <c r="H11" s="91">
        <v>112.93676121213531</v>
      </c>
      <c r="I11" s="91">
        <v>111.86134582977289</v>
      </c>
      <c r="J11" s="91">
        <v>105.003513150651</v>
      </c>
      <c r="K11" s="91">
        <v>91.562130580312768</v>
      </c>
      <c r="L11" s="91">
        <v>97.750765205200494</v>
      </c>
      <c r="M11" s="91">
        <v>98.729017405485649</v>
      </c>
      <c r="N11" s="91">
        <v>95.792130074620715</v>
      </c>
      <c r="O11" s="91">
        <v>94.731647763089313</v>
      </c>
      <c r="P11" s="91">
        <v>91.318138316576494</v>
      </c>
      <c r="Q11" s="91">
        <v>87.904092781710247</v>
      </c>
    </row>
    <row r="12" spans="1:17" x14ac:dyDescent="0.25">
      <c r="A12" s="92" t="s">
        <v>27</v>
      </c>
      <c r="B12" s="91">
        <v>157.39051938113175</v>
      </c>
      <c r="C12" s="91">
        <v>163.32300640033804</v>
      </c>
      <c r="D12" s="91">
        <v>161.14288698283167</v>
      </c>
      <c r="E12" s="91">
        <v>171.17180238957053</v>
      </c>
      <c r="F12" s="91">
        <v>173.88250902030828</v>
      </c>
      <c r="G12" s="91">
        <v>173.76181393946729</v>
      </c>
      <c r="H12" s="91">
        <v>175.25135591980467</v>
      </c>
      <c r="I12" s="91">
        <v>175.92330744202249</v>
      </c>
      <c r="J12" s="91">
        <v>182.73913305739489</v>
      </c>
      <c r="K12" s="91">
        <v>158.45845779882191</v>
      </c>
      <c r="L12" s="91">
        <v>169.88217228174369</v>
      </c>
      <c r="M12" s="91">
        <v>166.36817590764582</v>
      </c>
      <c r="N12" s="91">
        <v>161.31355384406513</v>
      </c>
      <c r="O12" s="91">
        <v>161.51698480447772</v>
      </c>
      <c r="P12" s="91">
        <v>155.3770371121087</v>
      </c>
      <c r="Q12" s="91">
        <v>151.98442682792773</v>
      </c>
    </row>
    <row r="13" spans="1:17" x14ac:dyDescent="0.25">
      <c r="A13" s="92" t="s">
        <v>127</v>
      </c>
      <c r="B13" s="91">
        <v>0.11941836350107959</v>
      </c>
      <c r="C13" s="91">
        <v>0</v>
      </c>
      <c r="D13" s="91">
        <v>0.49676999999999971</v>
      </c>
      <c r="E13" s="91">
        <v>1.3270600000000021</v>
      </c>
      <c r="F13" s="91">
        <v>1.1164200000000002</v>
      </c>
      <c r="G13" s="91">
        <v>1.242008336353009</v>
      </c>
      <c r="H13" s="91">
        <v>1.0538400000000001</v>
      </c>
      <c r="I13" s="91">
        <v>0.60987000000000002</v>
      </c>
      <c r="J13" s="91">
        <v>0.64940000000000009</v>
      </c>
      <c r="K13" s="91">
        <v>0.56417000000000006</v>
      </c>
      <c r="L13" s="91">
        <v>0.66875569653655664</v>
      </c>
      <c r="M13" s="91">
        <v>1.6480021714750952</v>
      </c>
      <c r="N13" s="91">
        <v>1.2658391021887141</v>
      </c>
      <c r="O13" s="91">
        <v>0.81207295261632362</v>
      </c>
      <c r="P13" s="91">
        <v>1.0748302896050352</v>
      </c>
      <c r="Q13" s="91">
        <v>1.0270591434245184</v>
      </c>
    </row>
    <row r="14" spans="1:17" x14ac:dyDescent="0.25">
      <c r="A14" s="92" t="s">
        <v>22</v>
      </c>
      <c r="B14" s="157">
        <v>274.50727782515986</v>
      </c>
      <c r="C14" s="157">
        <v>277.34265037781296</v>
      </c>
      <c r="D14" s="157">
        <v>273.34390490562203</v>
      </c>
      <c r="E14" s="157">
        <v>304.34107698869843</v>
      </c>
      <c r="F14" s="157">
        <v>305.98778185312403</v>
      </c>
      <c r="G14" s="157">
        <v>301.22532783634421</v>
      </c>
      <c r="H14" s="157">
        <v>300.23899745632554</v>
      </c>
      <c r="I14" s="157">
        <v>299.66203776798181</v>
      </c>
      <c r="J14" s="157">
        <v>322.45462703998089</v>
      </c>
      <c r="K14" s="157">
        <v>279.14537087049848</v>
      </c>
      <c r="L14" s="157">
        <v>299.89640797688713</v>
      </c>
      <c r="M14" s="157">
        <v>290.42729828569287</v>
      </c>
      <c r="N14" s="157">
        <v>282.05626936715322</v>
      </c>
      <c r="O14" s="157">
        <v>282.76111856598948</v>
      </c>
      <c r="P14" s="157">
        <v>272.87696358773582</v>
      </c>
      <c r="Q14" s="157">
        <v>268.39527608686018</v>
      </c>
    </row>
    <row r="15" spans="1:17" x14ac:dyDescent="0.25">
      <c r="A15" s="156" t="s">
        <v>296</v>
      </c>
      <c r="B15" s="204">
        <v>3453.8022515852572</v>
      </c>
      <c r="C15" s="204">
        <v>3540.2806685286887</v>
      </c>
      <c r="D15" s="204">
        <v>3480.9584635576202</v>
      </c>
      <c r="E15" s="204">
        <v>3774.4913115815521</v>
      </c>
      <c r="F15" s="204">
        <v>3804.6084240707587</v>
      </c>
      <c r="G15" s="204">
        <v>3777.7502280301692</v>
      </c>
      <c r="H15" s="204">
        <v>3781.8751226077429</v>
      </c>
      <c r="I15" s="204">
        <v>3767.6712295215066</v>
      </c>
      <c r="J15" s="204">
        <v>3909.4922535308588</v>
      </c>
      <c r="K15" s="204">
        <v>3376.3233995656155</v>
      </c>
      <c r="L15" s="204">
        <v>3617.52888046205</v>
      </c>
      <c r="M15" s="204">
        <v>3548.3398223485437</v>
      </c>
      <c r="N15" s="204">
        <v>3441.5786568526091</v>
      </c>
      <c r="O15" s="204">
        <v>3442.8328636892338</v>
      </c>
      <c r="P15" s="204">
        <v>3320.476842117665</v>
      </c>
      <c r="Q15" s="204">
        <v>3255.8365281809351</v>
      </c>
    </row>
    <row r="16" spans="1:17" x14ac:dyDescent="0.25">
      <c r="A16" s="152" t="s">
        <v>302</v>
      </c>
      <c r="B16" s="264">
        <v>1817.9243531859097</v>
      </c>
      <c r="C16" s="264">
        <v>1860.1895376966881</v>
      </c>
      <c r="D16" s="264">
        <v>1835.4760410940644</v>
      </c>
      <c r="E16" s="264">
        <v>1358.8978010896933</v>
      </c>
      <c r="F16" s="264">
        <v>1322.5017715382382</v>
      </c>
      <c r="G16" s="264">
        <v>1321.3051960111693</v>
      </c>
      <c r="H16" s="264">
        <v>1317.8640309860443</v>
      </c>
      <c r="I16" s="264">
        <v>1316.3334723994792</v>
      </c>
      <c r="J16" s="264">
        <v>1293.0813938864455</v>
      </c>
      <c r="K16" s="264">
        <v>1117.7644045883724</v>
      </c>
      <c r="L16" s="264">
        <v>1250.3508408709774</v>
      </c>
      <c r="M16" s="264">
        <v>1204.964031086804</v>
      </c>
      <c r="N16" s="264">
        <v>1081.3267021619849</v>
      </c>
      <c r="O16" s="264">
        <v>1076.792073257212</v>
      </c>
      <c r="P16" s="264">
        <v>1038.6655571780504</v>
      </c>
      <c r="Q16" s="264">
        <v>1061.6018860231193</v>
      </c>
    </row>
    <row r="17" spans="1:17" x14ac:dyDescent="0.25">
      <c r="A17" s="154" t="s">
        <v>34</v>
      </c>
      <c r="B17" s="83">
        <v>57.734100597722282</v>
      </c>
      <c r="C17" s="83">
        <v>46.642268482335773</v>
      </c>
      <c r="D17" s="83">
        <v>41.418739202174208</v>
      </c>
      <c r="E17" s="83">
        <v>53.100565259724902</v>
      </c>
      <c r="F17" s="83">
        <v>22.480526141123804</v>
      </c>
      <c r="G17" s="83">
        <v>19.881550048059808</v>
      </c>
      <c r="H17" s="83">
        <v>14.411379681976229</v>
      </c>
      <c r="I17" s="83">
        <v>11.183545585089041</v>
      </c>
      <c r="J17" s="83">
        <v>9.607045533595894</v>
      </c>
      <c r="K17" s="83">
        <v>4.8347923118578002</v>
      </c>
      <c r="L17" s="83">
        <v>6.1548349470969992</v>
      </c>
      <c r="M17" s="83">
        <v>6.4348338035574022</v>
      </c>
      <c r="N17" s="83">
        <v>7.9419037207884973</v>
      </c>
      <c r="O17" s="83">
        <v>6.4303020576135879</v>
      </c>
      <c r="P17" s="83">
        <v>5.074380600810187</v>
      </c>
      <c r="Q17" s="83">
        <v>9.148229726454705</v>
      </c>
    </row>
    <row r="18" spans="1:17" x14ac:dyDescent="0.25">
      <c r="A18" s="154" t="s">
        <v>31</v>
      </c>
      <c r="B18" s="83">
        <v>105.3664572700289</v>
      </c>
      <c r="C18" s="83">
        <v>108.31298859522728</v>
      </c>
      <c r="D18" s="83">
        <v>103.77101900508052</v>
      </c>
      <c r="E18" s="83">
        <v>97.087871639671576</v>
      </c>
      <c r="F18" s="83">
        <v>94.957673643022702</v>
      </c>
      <c r="G18" s="83">
        <v>97.849603411081702</v>
      </c>
      <c r="H18" s="83">
        <v>101.53895282994725</v>
      </c>
      <c r="I18" s="83">
        <v>84.269559989154018</v>
      </c>
      <c r="J18" s="83">
        <v>89.093366815061458</v>
      </c>
      <c r="K18" s="83">
        <v>76.598369053654665</v>
      </c>
      <c r="L18" s="83">
        <v>74.830093774793454</v>
      </c>
      <c r="M18" s="83">
        <v>66.849791263416435</v>
      </c>
      <c r="N18" s="83">
        <v>67.190658123263674</v>
      </c>
      <c r="O18" s="83">
        <v>80.3602767184057</v>
      </c>
      <c r="P18" s="83">
        <v>73.467237650205064</v>
      </c>
      <c r="Q18" s="83">
        <v>68.512691393166691</v>
      </c>
    </row>
    <row r="19" spans="1:17" x14ac:dyDescent="0.25">
      <c r="A19" s="154" t="s">
        <v>126</v>
      </c>
      <c r="B19" s="83">
        <v>258.88800844958433</v>
      </c>
      <c r="C19" s="83">
        <v>263.6351924728645</v>
      </c>
      <c r="D19" s="83">
        <v>267.6133683368684</v>
      </c>
      <c r="E19" s="83">
        <v>135.50699828487652</v>
      </c>
      <c r="F19" s="83">
        <v>118.0423756850936</v>
      </c>
      <c r="G19" s="83">
        <v>123.1033720556222</v>
      </c>
      <c r="H19" s="83">
        <v>108.595656971887</v>
      </c>
      <c r="I19" s="83">
        <v>119.61867534074163</v>
      </c>
      <c r="J19" s="83">
        <v>102.28223318301247</v>
      </c>
      <c r="K19" s="83">
        <v>93.534316096581222</v>
      </c>
      <c r="L19" s="83">
        <v>109.11937606357471</v>
      </c>
      <c r="M19" s="83">
        <v>89.8298964824357</v>
      </c>
      <c r="N19" s="83">
        <v>75.463228087151322</v>
      </c>
      <c r="O19" s="83">
        <v>76.69010121600212</v>
      </c>
      <c r="P19" s="83">
        <v>66.068066101707316</v>
      </c>
      <c r="Q19" s="83">
        <v>66.838710144310625</v>
      </c>
    </row>
    <row r="20" spans="1:17" x14ac:dyDescent="0.25">
      <c r="A20" s="154" t="s">
        <v>30</v>
      </c>
      <c r="B20" s="83">
        <v>13.723704646169926</v>
      </c>
      <c r="C20" s="83">
        <v>2.6133792261056961</v>
      </c>
      <c r="D20" s="83">
        <v>10.111164269333301</v>
      </c>
      <c r="E20" s="83">
        <v>8.4645203409838565</v>
      </c>
      <c r="F20" s="83">
        <v>2.7984049025502618</v>
      </c>
      <c r="G20" s="83">
        <v>2.5713603034167773</v>
      </c>
      <c r="H20" s="83">
        <v>3.0996337015864439</v>
      </c>
      <c r="I20" s="83">
        <v>1.5552932943572682</v>
      </c>
      <c r="J20" s="83">
        <v>1.2025805530314209</v>
      </c>
      <c r="K20" s="83">
        <v>0.31277319858328329</v>
      </c>
      <c r="L20" s="83">
        <v>0.55683770855595838</v>
      </c>
      <c r="M20" s="83">
        <v>0.39317358501997213</v>
      </c>
      <c r="N20" s="83">
        <v>0.36140840812282915</v>
      </c>
      <c r="O20" s="83">
        <v>14.13096211090394</v>
      </c>
      <c r="P20" s="83">
        <v>4.7826150813845265</v>
      </c>
      <c r="Q20" s="83">
        <v>1.5312377134223538</v>
      </c>
    </row>
    <row r="21" spans="1:17" x14ac:dyDescent="0.25">
      <c r="A21" s="154" t="s">
        <v>27</v>
      </c>
      <c r="B21" s="83">
        <v>1382.2120822224042</v>
      </c>
      <c r="C21" s="83">
        <v>1438.9857089201546</v>
      </c>
      <c r="D21" s="83">
        <v>1412.5617502806083</v>
      </c>
      <c r="E21" s="83">
        <v>1064.7378455644366</v>
      </c>
      <c r="F21" s="83">
        <v>1084.2227911664481</v>
      </c>
      <c r="G21" s="83">
        <v>1077.8993101929882</v>
      </c>
      <c r="H21" s="83">
        <v>1090.2184078006471</v>
      </c>
      <c r="I21" s="83">
        <v>1099.7063981901372</v>
      </c>
      <c r="J21" s="83">
        <v>1090.896167801744</v>
      </c>
      <c r="K21" s="83">
        <v>942.48415392769516</v>
      </c>
      <c r="L21" s="83">
        <v>1059.6896983769561</v>
      </c>
      <c r="M21" s="83">
        <v>1041.4563359523738</v>
      </c>
      <c r="N21" s="83">
        <v>930.36950382265866</v>
      </c>
      <c r="O21" s="83">
        <v>899.18043115428668</v>
      </c>
      <c r="P21" s="83">
        <v>889.27325774394319</v>
      </c>
      <c r="Q21" s="83">
        <v>915.57101704576485</v>
      </c>
    </row>
    <row r="22" spans="1:17" x14ac:dyDescent="0.25">
      <c r="A22" s="152" t="s">
        <v>301</v>
      </c>
      <c r="B22" s="264">
        <v>1635.8778983993468</v>
      </c>
      <c r="C22" s="264">
        <v>1680.0911308320017</v>
      </c>
      <c r="D22" s="264">
        <v>1645.4824224635563</v>
      </c>
      <c r="E22" s="264">
        <v>2415.5935104918585</v>
      </c>
      <c r="F22" s="264">
        <v>2482.1066525325214</v>
      </c>
      <c r="G22" s="264">
        <v>2456.4450320189994</v>
      </c>
      <c r="H22" s="264">
        <v>2464.0110916216991</v>
      </c>
      <c r="I22" s="264">
        <v>2451.3377571220271</v>
      </c>
      <c r="J22" s="264">
        <v>2616.4108596444139</v>
      </c>
      <c r="K22" s="264">
        <v>2258.5589949772434</v>
      </c>
      <c r="L22" s="264">
        <v>2367.1780395910732</v>
      </c>
      <c r="M22" s="264">
        <v>2343.3757912617398</v>
      </c>
      <c r="N22" s="264">
        <v>2360.2519546906242</v>
      </c>
      <c r="O22" s="264">
        <v>2366.0407904320214</v>
      </c>
      <c r="P22" s="264">
        <v>2281.8112849396143</v>
      </c>
      <c r="Q22" s="264">
        <v>2194.2346421578163</v>
      </c>
    </row>
    <row r="23" spans="1:17" x14ac:dyDescent="0.25">
      <c r="A23" s="156" t="s">
        <v>295</v>
      </c>
      <c r="B23" s="204">
        <v>1701.2748957297108</v>
      </c>
      <c r="C23" s="204">
        <v>1745.6214263207098</v>
      </c>
      <c r="D23" s="204">
        <v>1717.580776631163</v>
      </c>
      <c r="E23" s="204">
        <v>1855.4366152285977</v>
      </c>
      <c r="F23" s="204">
        <v>1870.035350779372</v>
      </c>
      <c r="G23" s="204">
        <v>1847.9327443809468</v>
      </c>
      <c r="H23" s="204">
        <v>1855.2469258661922</v>
      </c>
      <c r="I23" s="204">
        <v>1848.4758420613807</v>
      </c>
      <c r="J23" s="204">
        <v>1917.3909510313067</v>
      </c>
      <c r="K23" s="204">
        <v>1654.8503792438632</v>
      </c>
      <c r="L23" s="204">
        <v>1773.4096472154283</v>
      </c>
      <c r="M23" s="204">
        <v>1739.8124949294713</v>
      </c>
      <c r="N23" s="204">
        <v>1686.5452816713021</v>
      </c>
      <c r="O23" s="204">
        <v>1686.9188922915341</v>
      </c>
      <c r="P23" s="204">
        <v>1630.067720655207</v>
      </c>
      <c r="Q23" s="204">
        <v>1596.2477096713733</v>
      </c>
    </row>
    <row r="24" spans="1:17" x14ac:dyDescent="0.25">
      <c r="A24" s="152" t="s">
        <v>300</v>
      </c>
      <c r="B24" s="151">
        <v>1260.4223815988319</v>
      </c>
      <c r="C24" s="151">
        <v>1295.9301692881293</v>
      </c>
      <c r="D24" s="151">
        <v>1274.2457629603209</v>
      </c>
      <c r="E24" s="151">
        <v>1377.2541800601298</v>
      </c>
      <c r="F24" s="151">
        <v>1391.4953554188819</v>
      </c>
      <c r="G24" s="151">
        <v>1374.3907775163677</v>
      </c>
      <c r="H24" s="151">
        <v>1380.5614070452502</v>
      </c>
      <c r="I24" s="151">
        <v>1372.0779609276933</v>
      </c>
      <c r="J24" s="151">
        <v>1429.9311244612852</v>
      </c>
      <c r="K24" s="151">
        <v>1226.8797870253854</v>
      </c>
      <c r="L24" s="151">
        <v>1307.1000320274302</v>
      </c>
      <c r="M24" s="151">
        <v>1282.4680613865182</v>
      </c>
      <c r="N24" s="151">
        <v>1246.9704295566798</v>
      </c>
      <c r="O24" s="151">
        <v>1251.8672387214756</v>
      </c>
      <c r="P24" s="151">
        <v>1206.4740453752502</v>
      </c>
      <c r="Q24" s="151">
        <v>1179.6688508046934</v>
      </c>
    </row>
    <row r="25" spans="1:17" x14ac:dyDescent="0.25">
      <c r="A25" s="152" t="s">
        <v>299</v>
      </c>
      <c r="B25" s="151">
        <v>440.85251413087894</v>
      </c>
      <c r="C25" s="151">
        <v>449.69125703258067</v>
      </c>
      <c r="D25" s="151">
        <v>443.33501367084193</v>
      </c>
      <c r="E25" s="151">
        <v>478.18243516846775</v>
      </c>
      <c r="F25" s="151">
        <v>478.53999536049008</v>
      </c>
      <c r="G25" s="151">
        <v>473.54196686457936</v>
      </c>
      <c r="H25" s="151">
        <v>474.68551882094198</v>
      </c>
      <c r="I25" s="151">
        <v>476.39788113368684</v>
      </c>
      <c r="J25" s="151">
        <v>487.4598265700219</v>
      </c>
      <c r="K25" s="151">
        <v>427.97059221847809</v>
      </c>
      <c r="L25" s="151">
        <v>466.30961518799882</v>
      </c>
      <c r="M25" s="151">
        <v>457.34443354295314</v>
      </c>
      <c r="N25" s="151">
        <v>439.57485211462199</v>
      </c>
      <c r="O25" s="151">
        <v>435.05165357005887</v>
      </c>
      <c r="P25" s="151">
        <v>423.5936752799571</v>
      </c>
      <c r="Q25" s="151">
        <v>416.57885886667992</v>
      </c>
    </row>
    <row r="26" spans="1:17" x14ac:dyDescent="0.25">
      <c r="A26" s="156" t="s">
        <v>294</v>
      </c>
      <c r="B26" s="204">
        <v>4929.010724393569</v>
      </c>
      <c r="C26" s="204">
        <v>5049.1953414628842</v>
      </c>
      <c r="D26" s="204">
        <v>4962.5115987577401</v>
      </c>
      <c r="E26" s="204">
        <v>5380.6784711755981</v>
      </c>
      <c r="F26" s="204">
        <v>5424.5704885598807</v>
      </c>
      <c r="G26" s="204">
        <v>5402.3950640345274</v>
      </c>
      <c r="H26" s="204">
        <v>5409.3125319087349</v>
      </c>
      <c r="I26" s="204">
        <v>5391.2348408513999</v>
      </c>
      <c r="J26" s="204">
        <v>5593.4298324086603</v>
      </c>
      <c r="K26" s="204">
        <v>4833.3595845031869</v>
      </c>
      <c r="L26" s="204">
        <v>5177.3893808376351</v>
      </c>
      <c r="M26" s="204">
        <v>5077.8222265368058</v>
      </c>
      <c r="N26" s="204">
        <v>4925.9832198398235</v>
      </c>
      <c r="O26" s="204">
        <v>4927.2597967594029</v>
      </c>
      <c r="P26" s="204">
        <v>4759.5520547401911</v>
      </c>
      <c r="Q26" s="204">
        <v>4663.1180524949177</v>
      </c>
    </row>
    <row r="27" spans="1:17" x14ac:dyDescent="0.25">
      <c r="A27" s="152" t="s">
        <v>298</v>
      </c>
      <c r="B27" s="264">
        <v>4322.858595796507</v>
      </c>
      <c r="C27" s="264">
        <v>4418.0668625594099</v>
      </c>
      <c r="D27" s="264">
        <v>4350.1239859109919</v>
      </c>
      <c r="E27" s="264">
        <v>4679.7464422544854</v>
      </c>
      <c r="F27" s="264">
        <v>4629.9166262641766</v>
      </c>
      <c r="G27" s="264">
        <v>4667.5721395672708</v>
      </c>
      <c r="H27" s="264">
        <v>4627.4194141512698</v>
      </c>
      <c r="I27" s="264">
        <v>4582.7167887236383</v>
      </c>
      <c r="J27" s="264">
        <v>4578.9065917597327</v>
      </c>
      <c r="K27" s="264">
        <v>3979.899513642335</v>
      </c>
      <c r="L27" s="264">
        <v>4340.9827844246056</v>
      </c>
      <c r="M27" s="264">
        <v>4231.6358723311278</v>
      </c>
      <c r="N27" s="264">
        <v>4130.1324383968349</v>
      </c>
      <c r="O27" s="264">
        <v>4122.5386310228969</v>
      </c>
      <c r="P27" s="264">
        <v>3706.8251351597578</v>
      </c>
      <c r="Q27" s="264">
        <v>3866.3226826831965</v>
      </c>
    </row>
    <row r="28" spans="1:17" x14ac:dyDescent="0.25">
      <c r="A28" s="154" t="s">
        <v>34</v>
      </c>
      <c r="B28" s="83">
        <v>110.24872372016267</v>
      </c>
      <c r="C28" s="83">
        <v>80.334814657117192</v>
      </c>
      <c r="D28" s="83">
        <v>73.132200848704031</v>
      </c>
      <c r="E28" s="83">
        <v>100.62576180451147</v>
      </c>
      <c r="F28" s="83">
        <v>32.497700732012454</v>
      </c>
      <c r="G28" s="83">
        <v>40.842436361392785</v>
      </c>
      <c r="H28" s="83">
        <v>25.396056169991812</v>
      </c>
      <c r="I28" s="83">
        <v>18.632094032770784</v>
      </c>
      <c r="J28" s="83">
        <v>13.199121131601299</v>
      </c>
      <c r="K28" s="83">
        <v>7.8653000604792691</v>
      </c>
      <c r="L28" s="83">
        <v>11.731880298310632</v>
      </c>
      <c r="M28" s="83">
        <v>11.494759971233361</v>
      </c>
      <c r="N28" s="83">
        <v>16.297780623515305</v>
      </c>
      <c r="O28" s="83">
        <v>10.879598047670541</v>
      </c>
      <c r="P28" s="83">
        <v>8.7722796450639002</v>
      </c>
      <c r="Q28" s="83">
        <v>20.208865374300821</v>
      </c>
    </row>
    <row r="29" spans="1:17" x14ac:dyDescent="0.25">
      <c r="A29" s="154" t="s">
        <v>31</v>
      </c>
      <c r="B29" s="83">
        <v>216.44821782763583</v>
      </c>
      <c r="C29" s="83">
        <v>236.6577214047727</v>
      </c>
      <c r="D29" s="83">
        <v>222.60757099491946</v>
      </c>
      <c r="E29" s="83">
        <v>378.32771116490443</v>
      </c>
      <c r="F29" s="83">
        <v>263.07807635697725</v>
      </c>
      <c r="G29" s="83">
        <v>274.22042322982304</v>
      </c>
      <c r="H29" s="83">
        <v>357.28251717005281</v>
      </c>
      <c r="I29" s="83">
        <v>323.85900001084576</v>
      </c>
      <c r="J29" s="83">
        <v>266.05156318493852</v>
      </c>
      <c r="K29" s="83">
        <v>243.29702094634519</v>
      </c>
      <c r="L29" s="83">
        <v>232.02465983212389</v>
      </c>
      <c r="M29" s="83">
        <v>225.80856317155366</v>
      </c>
      <c r="N29" s="83">
        <v>202.85063286470691</v>
      </c>
      <c r="O29" s="83">
        <v>210.67106109732993</v>
      </c>
      <c r="P29" s="83">
        <v>166.67396873646905</v>
      </c>
      <c r="Q29" s="83">
        <v>179.58908002993914</v>
      </c>
    </row>
    <row r="30" spans="1:17" x14ac:dyDescent="0.25">
      <c r="A30" s="154" t="s">
        <v>126</v>
      </c>
      <c r="B30" s="83">
        <v>551.31477292475824</v>
      </c>
      <c r="C30" s="83">
        <v>547.88363749310088</v>
      </c>
      <c r="D30" s="83">
        <v>549.75919110500342</v>
      </c>
      <c r="E30" s="83">
        <v>681.68424419662847</v>
      </c>
      <c r="F30" s="83">
        <v>568.23228302970574</v>
      </c>
      <c r="G30" s="83">
        <v>587.84415830515695</v>
      </c>
      <c r="H30" s="83">
        <v>481.78625523551636</v>
      </c>
      <c r="I30" s="83">
        <v>532.44511841078202</v>
      </c>
      <c r="J30" s="83">
        <v>537.85476294490218</v>
      </c>
      <c r="K30" s="83">
        <v>599.42310046429782</v>
      </c>
      <c r="L30" s="83">
        <v>547.92902144353479</v>
      </c>
      <c r="M30" s="83">
        <v>476.51568941920789</v>
      </c>
      <c r="N30" s="83">
        <v>434.46419973251943</v>
      </c>
      <c r="O30" s="83">
        <v>406.1927267310146</v>
      </c>
      <c r="P30" s="83">
        <v>331.73847788011534</v>
      </c>
      <c r="Q30" s="83">
        <v>277.34137230014352</v>
      </c>
    </row>
    <row r="31" spans="1:17" x14ac:dyDescent="0.25">
      <c r="A31" s="154" t="s">
        <v>30</v>
      </c>
      <c r="B31" s="83">
        <v>32.24601285481809</v>
      </c>
      <c r="C31" s="83">
        <v>4.3843043059929139</v>
      </c>
      <c r="D31" s="83">
        <v>24.031408252422295</v>
      </c>
      <c r="E31" s="83">
        <v>16.216243342473852</v>
      </c>
      <c r="F31" s="83">
        <v>3.8084441793138502</v>
      </c>
      <c r="G31" s="83">
        <v>4.745588196151707</v>
      </c>
      <c r="H31" s="83">
        <v>5.3676898701935531</v>
      </c>
      <c r="I31" s="83">
        <v>2.3655852511662072</v>
      </c>
      <c r="J31" s="83">
        <v>1.8632157269441967</v>
      </c>
      <c r="K31" s="83">
        <v>0.48902277182335946</v>
      </c>
      <c r="L31" s="83">
        <v>1.480703490052059</v>
      </c>
      <c r="M31" s="83">
        <v>0.57481149219953187</v>
      </c>
      <c r="N31" s="83">
        <v>0.58019025097264298</v>
      </c>
      <c r="O31" s="83">
        <v>35.765287936323098</v>
      </c>
      <c r="P31" s="83">
        <v>11.502723302339222</v>
      </c>
      <c r="Q31" s="83">
        <v>3.1251002672194068</v>
      </c>
    </row>
    <row r="32" spans="1:17" x14ac:dyDescent="0.25">
      <c r="A32" s="154" t="s">
        <v>27</v>
      </c>
      <c r="B32" s="83">
        <v>3412.6008684691324</v>
      </c>
      <c r="C32" s="83">
        <v>3548.806384698426</v>
      </c>
      <c r="D32" s="83">
        <v>3480.5936147099428</v>
      </c>
      <c r="E32" s="83">
        <v>3502.8924817459661</v>
      </c>
      <c r="F32" s="83">
        <v>3762.3001219661674</v>
      </c>
      <c r="G32" s="83">
        <v>3759.9195334747455</v>
      </c>
      <c r="H32" s="83">
        <v>3757.5868957055159</v>
      </c>
      <c r="I32" s="83">
        <v>3705.414991018074</v>
      </c>
      <c r="J32" s="83">
        <v>3759.9379287713464</v>
      </c>
      <c r="K32" s="83">
        <v>3128.8250693993891</v>
      </c>
      <c r="L32" s="83">
        <v>3547.8165193605869</v>
      </c>
      <c r="M32" s="83">
        <v>3517.242048276933</v>
      </c>
      <c r="N32" s="83">
        <v>3475.9396349251197</v>
      </c>
      <c r="O32" s="83">
        <v>3459.0299572105591</v>
      </c>
      <c r="P32" s="83">
        <v>3188.1376855957692</v>
      </c>
      <c r="Q32" s="83">
        <v>3386.0582647115943</v>
      </c>
    </row>
    <row r="33" spans="1:17" x14ac:dyDescent="0.25">
      <c r="A33" s="152" t="s">
        <v>297</v>
      </c>
      <c r="B33" s="264">
        <v>606.15212859706276</v>
      </c>
      <c r="C33" s="264">
        <v>631.12847890347507</v>
      </c>
      <c r="D33" s="264">
        <v>612.38761284674865</v>
      </c>
      <c r="E33" s="264">
        <v>700.93202892111435</v>
      </c>
      <c r="F33" s="264">
        <v>794.65386229570458</v>
      </c>
      <c r="G33" s="264">
        <v>734.82292446725728</v>
      </c>
      <c r="H33" s="264">
        <v>781.89311775746535</v>
      </c>
      <c r="I33" s="264">
        <v>808.51805212775992</v>
      </c>
      <c r="J33" s="264">
        <v>1014.523240648928</v>
      </c>
      <c r="K33" s="264">
        <v>853.46007086085058</v>
      </c>
      <c r="L33" s="264">
        <v>836.40659641302761</v>
      </c>
      <c r="M33" s="264">
        <v>846.18635420567796</v>
      </c>
      <c r="N33" s="264">
        <v>795.85078144298916</v>
      </c>
      <c r="O33" s="264">
        <v>804.72116573650419</v>
      </c>
      <c r="P33" s="264">
        <v>1052.7269195804338</v>
      </c>
      <c r="Q33" s="264">
        <v>796.795369811721</v>
      </c>
    </row>
    <row r="34" spans="1:17" x14ac:dyDescent="0.25">
      <c r="A34" s="156" t="s">
        <v>293</v>
      </c>
      <c r="B34" s="204">
        <v>3763.9968128649348</v>
      </c>
      <c r="C34" s="204">
        <v>3992.8702172121048</v>
      </c>
      <c r="D34" s="204">
        <v>3707.0145262315878</v>
      </c>
      <c r="E34" s="204">
        <v>4054.4268836508486</v>
      </c>
      <c r="F34" s="204">
        <v>4110.6311244838053</v>
      </c>
      <c r="G34" s="204">
        <v>3841.1799856763359</v>
      </c>
      <c r="H34" s="204">
        <v>3653.9363006854956</v>
      </c>
      <c r="I34" s="204">
        <v>3517.3293946773929</v>
      </c>
      <c r="J34" s="204">
        <v>2945.1487736844911</v>
      </c>
      <c r="K34" s="204">
        <v>2802.575216364773</v>
      </c>
      <c r="L34" s="204">
        <v>2712.9252166123388</v>
      </c>
      <c r="M34" s="204">
        <v>2298.3930206675714</v>
      </c>
      <c r="N34" s="204">
        <v>2175.8213162323268</v>
      </c>
      <c r="O34" s="204">
        <v>2310.570800519889</v>
      </c>
      <c r="P34" s="204">
        <v>1949.842662083754</v>
      </c>
      <c r="Q34" s="204">
        <v>1963.0287640394563</v>
      </c>
    </row>
    <row r="35" spans="1:17" x14ac:dyDescent="0.25">
      <c r="A35" s="88" t="s">
        <v>34</v>
      </c>
      <c r="B35" s="87">
        <v>382.76977053423593</v>
      </c>
      <c r="C35" s="87">
        <v>360.15038686054771</v>
      </c>
      <c r="D35" s="87">
        <v>311.78139994912186</v>
      </c>
      <c r="E35" s="87">
        <v>257.92894293576359</v>
      </c>
      <c r="F35" s="87">
        <v>200.11939312686371</v>
      </c>
      <c r="G35" s="87">
        <v>180.18102449504462</v>
      </c>
      <c r="H35" s="87">
        <v>170.78890414803195</v>
      </c>
      <c r="I35" s="87">
        <v>146.08838038214017</v>
      </c>
      <c r="J35" s="87">
        <v>146.2969633348028</v>
      </c>
      <c r="K35" s="87">
        <v>111.29691762766291</v>
      </c>
      <c r="L35" s="87">
        <v>110.38345907016003</v>
      </c>
      <c r="M35" s="87">
        <v>99.318203363924013</v>
      </c>
      <c r="N35" s="87">
        <v>78.420642439385659</v>
      </c>
      <c r="O35" s="87">
        <v>86.733779095685719</v>
      </c>
      <c r="P35" s="87">
        <v>84.177272800442182</v>
      </c>
      <c r="Q35" s="87">
        <v>75.360074332843752</v>
      </c>
    </row>
    <row r="36" spans="1:17" x14ac:dyDescent="0.25">
      <c r="A36" s="88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31</v>
      </c>
      <c r="B37" s="87">
        <v>11.420818859459537</v>
      </c>
      <c r="C37" s="87">
        <v>0</v>
      </c>
      <c r="D37" s="87">
        <v>3.5527136788005009E-15</v>
      </c>
      <c r="E37" s="87">
        <v>3.2813871954239842</v>
      </c>
      <c r="F37" s="87">
        <v>3.1974423109204508E-14</v>
      </c>
      <c r="G37" s="87">
        <v>2.4388360182976214</v>
      </c>
      <c r="H37" s="87">
        <v>2.8421709430404014E-14</v>
      </c>
      <c r="I37" s="87">
        <v>1.2789769243681803E-13</v>
      </c>
      <c r="J37" s="87">
        <v>7.9936057773011271E-15</v>
      </c>
      <c r="K37" s="87">
        <v>1.2434497875801753E-13</v>
      </c>
      <c r="L37" s="87">
        <v>8.8817841970012523E-15</v>
      </c>
      <c r="M37" s="87">
        <v>3.5527136788005009E-15</v>
      </c>
      <c r="N37" s="87">
        <v>0.60012288211031617</v>
      </c>
      <c r="O37" s="87">
        <v>5.6843418860808002E-14</v>
      </c>
      <c r="P37" s="87">
        <v>4.2113506978590509</v>
      </c>
      <c r="Q37" s="87">
        <v>8.2439493504704586E-4</v>
      </c>
    </row>
    <row r="38" spans="1:17" x14ac:dyDescent="0.25">
      <c r="A38" s="88" t="s">
        <v>126</v>
      </c>
      <c r="B38" s="87">
        <v>313.48206951017534</v>
      </c>
      <c r="C38" s="87">
        <v>321.39332319070138</v>
      </c>
      <c r="D38" s="87">
        <v>307.83371373792505</v>
      </c>
      <c r="E38" s="87">
        <v>320.57074696322275</v>
      </c>
      <c r="F38" s="87">
        <v>353.36510801060956</v>
      </c>
      <c r="G38" s="87">
        <v>323.49448119219517</v>
      </c>
      <c r="H38" s="87">
        <v>310.15367658046137</v>
      </c>
      <c r="I38" s="87">
        <v>299.37947041870359</v>
      </c>
      <c r="J38" s="87">
        <v>206.91071072143433</v>
      </c>
      <c r="K38" s="87">
        <v>287.24367285880828</v>
      </c>
      <c r="L38" s="87">
        <v>229.50470009357988</v>
      </c>
      <c r="M38" s="87">
        <v>145.54014364416699</v>
      </c>
      <c r="N38" s="87">
        <v>130.70552464720922</v>
      </c>
      <c r="O38" s="87">
        <v>123.20208416859219</v>
      </c>
      <c r="P38" s="87">
        <v>102.3374631937627</v>
      </c>
      <c r="Q38" s="87">
        <v>108.07577199508958</v>
      </c>
    </row>
    <row r="39" spans="1:17" x14ac:dyDescent="0.25">
      <c r="A39" s="88" t="s">
        <v>30</v>
      </c>
      <c r="B39" s="87">
        <v>662.92730207019133</v>
      </c>
      <c r="C39" s="87">
        <v>806.90088646790139</v>
      </c>
      <c r="D39" s="87">
        <v>792.28426747824437</v>
      </c>
      <c r="E39" s="87">
        <v>744.35691631654231</v>
      </c>
      <c r="F39" s="87">
        <v>636.59325091813605</v>
      </c>
      <c r="G39" s="87">
        <v>582.14271920352053</v>
      </c>
      <c r="H39" s="87">
        <v>624.94667642822014</v>
      </c>
      <c r="I39" s="87">
        <v>524.56100145447635</v>
      </c>
      <c r="J39" s="87">
        <v>536.14693372002432</v>
      </c>
      <c r="K39" s="87">
        <v>334.84024402959335</v>
      </c>
      <c r="L39" s="87">
        <v>221.52364093933753</v>
      </c>
      <c r="M39" s="87">
        <v>177.68832805363317</v>
      </c>
      <c r="N39" s="87">
        <v>178.66015049062639</v>
      </c>
      <c r="O39" s="87">
        <v>225.25049381445459</v>
      </c>
      <c r="P39" s="87">
        <v>217.77727314827919</v>
      </c>
      <c r="Q39" s="87">
        <v>212.21544302121259</v>
      </c>
    </row>
    <row r="40" spans="1:17" x14ac:dyDescent="0.25">
      <c r="A40" s="88" t="s">
        <v>29</v>
      </c>
      <c r="B40" s="87">
        <v>200.00549301082924</v>
      </c>
      <c r="C40" s="87">
        <v>200.99718000000183</v>
      </c>
      <c r="D40" s="87">
        <v>210.90860000000001</v>
      </c>
      <c r="E40" s="87">
        <v>204.63634999999968</v>
      </c>
      <c r="F40" s="87">
        <v>191.11866000000003</v>
      </c>
      <c r="G40" s="87">
        <v>184.83206269331342</v>
      </c>
      <c r="H40" s="87">
        <v>191.93276999999927</v>
      </c>
      <c r="I40" s="87">
        <v>156.04449999999969</v>
      </c>
      <c r="J40" s="87">
        <v>139.80558999999971</v>
      </c>
      <c r="K40" s="87">
        <v>135.63007000000036</v>
      </c>
      <c r="L40" s="87">
        <v>169.79046223460227</v>
      </c>
      <c r="M40" s="87">
        <v>125.84854984656531</v>
      </c>
      <c r="N40" s="87">
        <v>118.26931432735643</v>
      </c>
      <c r="O40" s="87">
        <v>93.148539058354629</v>
      </c>
      <c r="P40" s="87">
        <v>54.359200220233362</v>
      </c>
      <c r="Q40" s="87">
        <v>46.45216823390092</v>
      </c>
    </row>
    <row r="41" spans="1:17" x14ac:dyDescent="0.25">
      <c r="A41" s="88" t="s">
        <v>27</v>
      </c>
      <c r="B41" s="87">
        <v>1713.9772929596202</v>
      </c>
      <c r="C41" s="87">
        <v>1766.7473906929522</v>
      </c>
      <c r="D41" s="87">
        <v>1613.7778150662966</v>
      </c>
      <c r="E41" s="87">
        <v>1580.4340502398968</v>
      </c>
      <c r="F41" s="87">
        <v>1866.8230924281947</v>
      </c>
      <c r="G41" s="87">
        <v>1714.274745234909</v>
      </c>
      <c r="H41" s="87">
        <v>1667.2714835287829</v>
      </c>
      <c r="I41" s="87">
        <v>1633.5543624220727</v>
      </c>
      <c r="J41" s="87">
        <v>1093.65136590823</v>
      </c>
      <c r="K41" s="87">
        <v>1156.0447718487085</v>
      </c>
      <c r="L41" s="87">
        <v>1129.4383156786882</v>
      </c>
      <c r="M41" s="87">
        <v>975.48580741170997</v>
      </c>
      <c r="N41" s="87">
        <v>859.41263310449347</v>
      </c>
      <c r="O41" s="87">
        <v>955.42585916205496</v>
      </c>
      <c r="P41" s="87">
        <v>762.2057570619005</v>
      </c>
      <c r="Q41" s="87">
        <v>828.09007218927468</v>
      </c>
    </row>
    <row r="42" spans="1:17" x14ac:dyDescent="0.25">
      <c r="A42" s="88" t="s">
        <v>26</v>
      </c>
      <c r="B42" s="87">
        <v>72.94316497114076</v>
      </c>
      <c r="C42" s="87">
        <v>82.097270000000009</v>
      </c>
      <c r="D42" s="87">
        <v>77.020170000000007</v>
      </c>
      <c r="E42" s="87">
        <v>18.596980000000002</v>
      </c>
      <c r="F42" s="87">
        <v>33.41169</v>
      </c>
      <c r="G42" s="87">
        <v>30.843125685532051</v>
      </c>
      <c r="H42" s="87">
        <v>40.067439999999998</v>
      </c>
      <c r="I42" s="87">
        <v>42.710260000000005</v>
      </c>
      <c r="J42" s="87">
        <v>31.490560000000006</v>
      </c>
      <c r="K42" s="87">
        <v>15.796329999999999</v>
      </c>
      <c r="L42" s="87">
        <v>13.545172449584099</v>
      </c>
      <c r="M42" s="87">
        <v>5.4936240564906011</v>
      </c>
      <c r="N42" s="87">
        <v>16.289617473957456</v>
      </c>
      <c r="O42" s="87">
        <v>16.766728796043402</v>
      </c>
      <c r="P42" s="87">
        <v>14.23522156614559</v>
      </c>
      <c r="Q42" s="87">
        <v>15.501017160202986</v>
      </c>
    </row>
    <row r="43" spans="1:17" x14ac:dyDescent="0.25">
      <c r="A43" s="88" t="s">
        <v>87</v>
      </c>
      <c r="B43" s="87">
        <v>21.782257619613819</v>
      </c>
      <c r="C43" s="87">
        <v>31.699610000000007</v>
      </c>
      <c r="D43" s="87">
        <v>35.911570000000012</v>
      </c>
      <c r="E43" s="87">
        <v>45.802050000000008</v>
      </c>
      <c r="F43" s="87">
        <v>51.589449999999999</v>
      </c>
      <c r="G43" s="87">
        <v>73.304680429845533</v>
      </c>
      <c r="H43" s="87">
        <v>84.353529999999992</v>
      </c>
      <c r="I43" s="87">
        <v>79.907219999999981</v>
      </c>
      <c r="J43" s="87">
        <v>81.002169999999978</v>
      </c>
      <c r="K43" s="87">
        <v>83.77915999999999</v>
      </c>
      <c r="L43" s="87">
        <v>110.75552208738398</v>
      </c>
      <c r="M43" s="87">
        <v>96.674022312080879</v>
      </c>
      <c r="N43" s="87">
        <v>96.51161580790415</v>
      </c>
      <c r="O43" s="87">
        <v>165.97209975807982</v>
      </c>
      <c r="P43" s="87">
        <v>109.46120151941361</v>
      </c>
      <c r="Q43" s="87">
        <v>121.16132634738813</v>
      </c>
    </row>
    <row r="44" spans="1:17" x14ac:dyDescent="0.25">
      <c r="A44" s="88" t="s">
        <v>23</v>
      </c>
      <c r="B44" s="87">
        <v>384.68864332966865</v>
      </c>
      <c r="C44" s="87">
        <v>422.88417000000004</v>
      </c>
      <c r="D44" s="87">
        <v>357.49698999999987</v>
      </c>
      <c r="E44" s="87">
        <v>878.81946000000005</v>
      </c>
      <c r="F44" s="87">
        <v>777.61048000000005</v>
      </c>
      <c r="G44" s="87">
        <v>749.66831072367825</v>
      </c>
      <c r="H44" s="87">
        <v>564.42182000000003</v>
      </c>
      <c r="I44" s="87">
        <v>635.08420000000001</v>
      </c>
      <c r="J44" s="87">
        <v>709.84447999999998</v>
      </c>
      <c r="K44" s="87">
        <v>677.94405000000006</v>
      </c>
      <c r="L44" s="87">
        <v>727.98394405900126</v>
      </c>
      <c r="M44" s="87">
        <v>672.34434197900043</v>
      </c>
      <c r="N44" s="87">
        <v>696.95169505928357</v>
      </c>
      <c r="O44" s="87">
        <v>644.07121666662397</v>
      </c>
      <c r="P44" s="87">
        <v>601.07792187571761</v>
      </c>
      <c r="Q44" s="87">
        <v>556.17206636460867</v>
      </c>
    </row>
    <row r="45" spans="1:17" x14ac:dyDescent="0.25">
      <c r="A45" s="156" t="s">
        <v>292</v>
      </c>
      <c r="B45" s="204">
        <v>1402.8910489661057</v>
      </c>
      <c r="C45" s="204">
        <v>1429.3102688915928</v>
      </c>
      <c r="D45" s="204">
        <v>1393.4553097659546</v>
      </c>
      <c r="E45" s="204">
        <v>1446.7410111455574</v>
      </c>
      <c r="F45" s="204">
        <v>1436.368185749853</v>
      </c>
      <c r="G45" s="204">
        <v>1430.1861080042497</v>
      </c>
      <c r="H45" s="204">
        <v>1436.869621027593</v>
      </c>
      <c r="I45" s="204">
        <v>1429.1075351864963</v>
      </c>
      <c r="J45" s="204">
        <v>1419.0998140003039</v>
      </c>
      <c r="K45" s="204">
        <v>1247.3499836036508</v>
      </c>
      <c r="L45" s="204">
        <v>1348.7139630867434</v>
      </c>
      <c r="M45" s="204">
        <v>1314.479042921269</v>
      </c>
      <c r="N45" s="204">
        <v>1272.2131005165031</v>
      </c>
      <c r="O45" s="204">
        <v>1253.2922111449666</v>
      </c>
      <c r="P45" s="204">
        <v>1202.842591526186</v>
      </c>
      <c r="Q45" s="204">
        <v>1208.627512831262</v>
      </c>
    </row>
    <row r="46" spans="1:17" x14ac:dyDescent="0.25">
      <c r="A46" s="72" t="s">
        <v>291</v>
      </c>
      <c r="B46" s="306">
        <v>1332.2360174505425</v>
      </c>
      <c r="C46" s="306">
        <v>1228.0660859893133</v>
      </c>
      <c r="D46" s="306">
        <v>1448.9462847110524</v>
      </c>
      <c r="E46" s="306">
        <v>1525.5857086173855</v>
      </c>
      <c r="F46" s="306">
        <v>1502.3078301944288</v>
      </c>
      <c r="G46" s="306">
        <v>1683.7099427616442</v>
      </c>
      <c r="H46" s="306">
        <v>1913.2740880023325</v>
      </c>
      <c r="I46" s="306">
        <v>2049.6335056884845</v>
      </c>
      <c r="J46" s="306">
        <v>2755.4208084464062</v>
      </c>
      <c r="K46" s="306">
        <v>2112.6640927899984</v>
      </c>
      <c r="L46" s="306">
        <v>2614.5924562982495</v>
      </c>
      <c r="M46" s="306">
        <v>2966.025320669552</v>
      </c>
      <c r="N46" s="306">
        <v>2896.7484891850468</v>
      </c>
      <c r="O46" s="306">
        <v>2779.0926076949791</v>
      </c>
      <c r="P46" s="306">
        <v>2973.8944026072945</v>
      </c>
      <c r="Q46" s="306">
        <v>2893.2353624625844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</v>
      </c>
      <c r="E50" s="77">
        <f t="shared" si="0"/>
        <v>1.0000000000000002</v>
      </c>
      <c r="F50" s="77">
        <f t="shared" si="0"/>
        <v>1</v>
      </c>
      <c r="G50" s="77">
        <f t="shared" si="0"/>
        <v>0.99999999999999989</v>
      </c>
      <c r="H50" s="77">
        <f t="shared" si="0"/>
        <v>1.0000000000000002</v>
      </c>
      <c r="I50" s="77">
        <f t="shared" si="0"/>
        <v>1</v>
      </c>
      <c r="J50" s="77">
        <f t="shared" si="0"/>
        <v>1</v>
      </c>
      <c r="K50" s="77">
        <f t="shared" si="0"/>
        <v>0.99999999999999978</v>
      </c>
      <c r="L50" s="77">
        <f t="shared" si="0"/>
        <v>1.0000000000000004</v>
      </c>
      <c r="M50" s="77">
        <f t="shared" si="0"/>
        <v>0.99999999999999978</v>
      </c>
      <c r="N50" s="77">
        <f t="shared" si="0"/>
        <v>1</v>
      </c>
      <c r="O50" s="77">
        <f t="shared" si="0"/>
        <v>0.99999999999999989</v>
      </c>
      <c r="P50" s="77">
        <f t="shared" si="0"/>
        <v>1</v>
      </c>
      <c r="Q50" s="77">
        <f t="shared" si="0"/>
        <v>0.99999999999999989</v>
      </c>
    </row>
    <row r="51" spans="1:17" x14ac:dyDescent="0.25">
      <c r="A51" s="132" t="s">
        <v>84</v>
      </c>
      <c r="B51" s="203">
        <f t="shared" ref="B51:Q51" si="1">IF(B$6=0,0,B$6/B$5)</f>
        <v>2.5043956969599226E-2</v>
      </c>
      <c r="C51" s="203">
        <f t="shared" si="1"/>
        <v>2.5085226359230824E-2</v>
      </c>
      <c r="D51" s="203">
        <f t="shared" si="1"/>
        <v>2.5070756906172068E-2</v>
      </c>
      <c r="E51" s="203">
        <f t="shared" si="1"/>
        <v>2.5218109187668002E-2</v>
      </c>
      <c r="F51" s="203">
        <f t="shared" si="1"/>
        <v>2.5325890399453481E-2</v>
      </c>
      <c r="G51" s="203">
        <f t="shared" si="1"/>
        <v>2.5336285017321738E-2</v>
      </c>
      <c r="H51" s="203">
        <f t="shared" si="1"/>
        <v>2.5288123374643978E-2</v>
      </c>
      <c r="I51" s="203">
        <f t="shared" si="1"/>
        <v>2.5234493736087084E-2</v>
      </c>
      <c r="J51" s="203">
        <f t="shared" si="1"/>
        <v>2.5405037074291467E-2</v>
      </c>
      <c r="K51" s="203">
        <f t="shared" si="1"/>
        <v>2.5428469112783306E-2</v>
      </c>
      <c r="L51" s="203">
        <f t="shared" si="1"/>
        <v>2.5371390449989619E-2</v>
      </c>
      <c r="M51" s="203">
        <f t="shared" si="1"/>
        <v>2.5344980593758608E-2</v>
      </c>
      <c r="N51" s="203">
        <f t="shared" si="1"/>
        <v>2.5395107323649684E-2</v>
      </c>
      <c r="O51" s="203">
        <f t="shared" si="1"/>
        <v>2.5374681196134216E-2</v>
      </c>
      <c r="P51" s="203">
        <f t="shared" si="1"/>
        <v>2.532351574651517E-2</v>
      </c>
      <c r="Q51" s="203">
        <f t="shared" si="1"/>
        <v>2.5211279740203773E-2</v>
      </c>
    </row>
    <row r="52" spans="1:17" x14ac:dyDescent="0.25">
      <c r="A52" s="76" t="s">
        <v>83</v>
      </c>
      <c r="B52" s="202">
        <f t="shared" ref="B52:Q52" si="2">IF(B$7=0,0,B$7/B$5)</f>
        <v>3.3787837829692989E-2</v>
      </c>
      <c r="C52" s="202">
        <f t="shared" si="2"/>
        <v>3.3823846814713406E-2</v>
      </c>
      <c r="D52" s="202">
        <f t="shared" si="2"/>
        <v>3.3780202916159283E-2</v>
      </c>
      <c r="E52" s="202">
        <f t="shared" si="2"/>
        <v>3.4019468742084655E-2</v>
      </c>
      <c r="F52" s="202">
        <f t="shared" si="2"/>
        <v>3.4160637057654201E-2</v>
      </c>
      <c r="G52" s="202">
        <f t="shared" si="2"/>
        <v>3.4259651290266063E-2</v>
      </c>
      <c r="H52" s="202">
        <f t="shared" si="2"/>
        <v>3.4182162100231679E-2</v>
      </c>
      <c r="I52" s="202">
        <f t="shared" si="2"/>
        <v>3.4142202659036787E-2</v>
      </c>
      <c r="J52" s="202">
        <f t="shared" si="2"/>
        <v>3.442371890604632E-2</v>
      </c>
      <c r="K52" s="202">
        <f t="shared" si="2"/>
        <v>3.4529259057771683E-2</v>
      </c>
      <c r="L52" s="202">
        <f t="shared" si="2"/>
        <v>3.4403984673518448E-2</v>
      </c>
      <c r="M52" s="202">
        <f t="shared" si="2"/>
        <v>3.4324731740474249E-2</v>
      </c>
      <c r="N52" s="202">
        <f t="shared" si="2"/>
        <v>3.4455697988872859E-2</v>
      </c>
      <c r="O52" s="202">
        <f t="shared" si="2"/>
        <v>3.4451894972493624E-2</v>
      </c>
      <c r="P52" s="202">
        <f t="shared" si="2"/>
        <v>3.4387047723354908E-2</v>
      </c>
      <c r="Q52" s="202">
        <f t="shared" si="2"/>
        <v>3.4240602346998474E-2</v>
      </c>
    </row>
    <row r="53" spans="1:17" x14ac:dyDescent="0.25">
      <c r="A53" s="76" t="s">
        <v>82</v>
      </c>
      <c r="B53" s="202">
        <f t="shared" ref="B53:Q53" si="3">IF(B$8=0,0,B$8/B$5)</f>
        <v>4.1746731182628158E-2</v>
      </c>
      <c r="C53" s="202">
        <f t="shared" si="3"/>
        <v>4.1766717483126242E-2</v>
      </c>
      <c r="D53" s="202">
        <f t="shared" si="3"/>
        <v>4.171267920854832E-2</v>
      </c>
      <c r="E53" s="202">
        <f t="shared" si="3"/>
        <v>4.2064032827389145E-2</v>
      </c>
      <c r="F53" s="202">
        <f t="shared" si="3"/>
        <v>4.2233873638151113E-2</v>
      </c>
      <c r="G53" s="202">
        <f t="shared" si="3"/>
        <v>4.236109076995153E-2</v>
      </c>
      <c r="H53" s="202">
        <f t="shared" si="3"/>
        <v>4.2271651331899425E-2</v>
      </c>
      <c r="I53" s="202">
        <f t="shared" si="3"/>
        <v>4.2245509905949448E-2</v>
      </c>
      <c r="J53" s="202">
        <f t="shared" si="3"/>
        <v>4.2599248340708114E-2</v>
      </c>
      <c r="K53" s="202">
        <f t="shared" si="3"/>
        <v>4.273840299016371E-2</v>
      </c>
      <c r="L53" s="202">
        <f t="shared" si="3"/>
        <v>4.2594622411379755E-2</v>
      </c>
      <c r="M53" s="202">
        <f t="shared" si="3"/>
        <v>4.2502077324904609E-2</v>
      </c>
      <c r="N53" s="202">
        <f t="shared" si="3"/>
        <v>4.2647692167398991E-2</v>
      </c>
      <c r="O53" s="202">
        <f t="shared" si="3"/>
        <v>4.2637171463702869E-2</v>
      </c>
      <c r="P53" s="202">
        <f t="shared" si="3"/>
        <v>4.2555705011897413E-2</v>
      </c>
      <c r="Q53" s="202">
        <f t="shared" si="3"/>
        <v>4.238800769610658E-2</v>
      </c>
    </row>
    <row r="54" spans="1:17" x14ac:dyDescent="0.25">
      <c r="A54" s="76" t="s">
        <v>81</v>
      </c>
      <c r="B54" s="202">
        <f t="shared" ref="B54:Q54" si="4">IF(B$9=0,0,B$9/B$5)</f>
        <v>2.6013043961577068E-2</v>
      </c>
      <c r="C54" s="202">
        <f t="shared" si="4"/>
        <v>2.605366735654192E-2</v>
      </c>
      <c r="D54" s="202">
        <f t="shared" si="4"/>
        <v>2.6037035097779618E-2</v>
      </c>
      <c r="E54" s="202">
        <f t="shared" si="4"/>
        <v>2.6183847312460613E-2</v>
      </c>
      <c r="F54" s="202">
        <f t="shared" si="4"/>
        <v>2.6314192337303342E-2</v>
      </c>
      <c r="G54" s="202">
        <f t="shared" si="4"/>
        <v>2.6324875561592249E-2</v>
      </c>
      <c r="H54" s="202">
        <f t="shared" si="4"/>
        <v>2.6272926342190851E-2</v>
      </c>
      <c r="I54" s="202">
        <f t="shared" si="4"/>
        <v>2.62156063158373E-2</v>
      </c>
      <c r="J54" s="202">
        <f t="shared" si="4"/>
        <v>2.6397213970206161E-2</v>
      </c>
      <c r="K54" s="202">
        <f t="shared" si="4"/>
        <v>2.6457543973746389E-2</v>
      </c>
      <c r="L54" s="202">
        <f t="shared" si="4"/>
        <v>2.6394463316315019E-2</v>
      </c>
      <c r="M54" s="202">
        <f t="shared" si="4"/>
        <v>2.6346538623917497E-2</v>
      </c>
      <c r="N54" s="202">
        <f t="shared" si="4"/>
        <v>2.6413802568351637E-2</v>
      </c>
      <c r="O54" s="202">
        <f t="shared" si="4"/>
        <v>2.6391032761011866E-2</v>
      </c>
      <c r="P54" s="202">
        <f t="shared" si="4"/>
        <v>2.6331440497497659E-2</v>
      </c>
      <c r="Q54" s="202">
        <f t="shared" si="4"/>
        <v>2.6214107577940876E-2</v>
      </c>
    </row>
    <row r="55" spans="1:17" x14ac:dyDescent="0.25">
      <c r="A55" s="129" t="s">
        <v>80</v>
      </c>
      <c r="B55" s="201">
        <f t="shared" ref="B55:Q55" si="5">IF(B$10=0,0,B$10/B$5)</f>
        <v>2.7337548075275105E-2</v>
      </c>
      <c r="C55" s="201">
        <f t="shared" si="5"/>
        <v>2.7365984324406893E-2</v>
      </c>
      <c r="D55" s="201">
        <f t="shared" si="5"/>
        <v>2.7357508423466886E-2</v>
      </c>
      <c r="E55" s="201">
        <f t="shared" si="5"/>
        <v>2.7502996652439108E-2</v>
      </c>
      <c r="F55" s="201">
        <f t="shared" si="5"/>
        <v>2.761001668134723E-2</v>
      </c>
      <c r="G55" s="201">
        <f t="shared" si="5"/>
        <v>2.7624015551704125E-2</v>
      </c>
      <c r="H55" s="201">
        <f t="shared" si="5"/>
        <v>2.7576113396886332E-2</v>
      </c>
      <c r="I55" s="201">
        <f t="shared" si="5"/>
        <v>2.758682466770724E-2</v>
      </c>
      <c r="J55" s="201">
        <f t="shared" si="5"/>
        <v>2.778752889857454E-2</v>
      </c>
      <c r="K55" s="201">
        <f t="shared" si="5"/>
        <v>2.7862392823628152E-2</v>
      </c>
      <c r="L55" s="201">
        <f t="shared" si="5"/>
        <v>2.779100175586979E-2</v>
      </c>
      <c r="M55" s="201">
        <f t="shared" si="5"/>
        <v>2.7743365552176692E-2</v>
      </c>
      <c r="N55" s="201">
        <f t="shared" si="5"/>
        <v>2.7790965766397505E-2</v>
      </c>
      <c r="O55" s="201">
        <f t="shared" si="5"/>
        <v>2.7760865356580913E-2</v>
      </c>
      <c r="P55" s="201">
        <f t="shared" si="5"/>
        <v>2.7736381749344008E-2</v>
      </c>
      <c r="Q55" s="201">
        <f t="shared" si="5"/>
        <v>2.7601491163020148E-2</v>
      </c>
    </row>
    <row r="56" spans="1:17" x14ac:dyDescent="0.25">
      <c r="A56" s="127" t="s">
        <v>296</v>
      </c>
      <c r="B56" s="200">
        <f t="shared" ref="B56:Q56" si="6">IF(B$15=0,0,B$15/B$5)</f>
        <v>0.17621203667094323</v>
      </c>
      <c r="C56" s="200">
        <f t="shared" si="6"/>
        <v>0.17631315276446907</v>
      </c>
      <c r="D56" s="200">
        <f t="shared" si="6"/>
        <v>0.17623902623901477</v>
      </c>
      <c r="E56" s="200">
        <f t="shared" si="6"/>
        <v>0.17682680478685792</v>
      </c>
      <c r="F56" s="200">
        <f t="shared" si="6"/>
        <v>0.17700844921673864</v>
      </c>
      <c r="G56" s="200">
        <f t="shared" si="6"/>
        <v>0.17732020740683163</v>
      </c>
      <c r="H56" s="200">
        <f t="shared" si="6"/>
        <v>0.17691736505166228</v>
      </c>
      <c r="I56" s="200">
        <f t="shared" si="6"/>
        <v>0.17674844989501645</v>
      </c>
      <c r="J56" s="200">
        <f t="shared" si="6"/>
        <v>0.17784353051495147</v>
      </c>
      <c r="K56" s="200">
        <f t="shared" si="6"/>
        <v>0.17758561135942777</v>
      </c>
      <c r="L56" s="200">
        <f t="shared" si="6"/>
        <v>0.17693609194314364</v>
      </c>
      <c r="M56" s="200">
        <f t="shared" si="6"/>
        <v>0.17668296603914108</v>
      </c>
      <c r="N56" s="200">
        <f t="shared" si="6"/>
        <v>0.17697978524073035</v>
      </c>
      <c r="O56" s="200">
        <f t="shared" si="6"/>
        <v>0.17705104778948641</v>
      </c>
      <c r="P56" s="200">
        <f t="shared" si="6"/>
        <v>0.1768914806237899</v>
      </c>
      <c r="Q56" s="200">
        <f t="shared" si="6"/>
        <v>0.17644615720799689</v>
      </c>
    </row>
    <row r="57" spans="1:17" x14ac:dyDescent="0.25">
      <c r="A57" s="142" t="s">
        <v>302</v>
      </c>
      <c r="B57" s="199">
        <f t="shared" ref="B57:Q57" si="7">IF(B$16=0,0,B$16/B$5)</f>
        <v>9.2749998249483934E-2</v>
      </c>
      <c r="C57" s="199">
        <f t="shared" si="7"/>
        <v>9.2641209225676258E-2</v>
      </c>
      <c r="D57" s="199">
        <f t="shared" si="7"/>
        <v>9.2929149702307312E-2</v>
      </c>
      <c r="E57" s="199">
        <f t="shared" si="7"/>
        <v>6.3661441069232133E-2</v>
      </c>
      <c r="F57" s="199">
        <f t="shared" si="7"/>
        <v>6.1529062014719291E-2</v>
      </c>
      <c r="G57" s="199">
        <f t="shared" si="7"/>
        <v>6.2019481771454422E-2</v>
      </c>
      <c r="H57" s="199">
        <f t="shared" si="7"/>
        <v>6.1650113845548006E-2</v>
      </c>
      <c r="I57" s="199">
        <f t="shared" si="7"/>
        <v>6.1751646207485078E-2</v>
      </c>
      <c r="J57" s="199">
        <f t="shared" si="7"/>
        <v>5.8822513364559313E-2</v>
      </c>
      <c r="K57" s="199">
        <f t="shared" si="7"/>
        <v>5.8791428324126462E-2</v>
      </c>
      <c r="L57" s="199">
        <f t="shared" si="7"/>
        <v>6.1155611648711229E-2</v>
      </c>
      <c r="M57" s="199">
        <f t="shared" si="7"/>
        <v>5.9998937430402646E-2</v>
      </c>
      <c r="N57" s="199">
        <f t="shared" si="7"/>
        <v>5.5606158279325683E-2</v>
      </c>
      <c r="O57" s="199">
        <f t="shared" si="7"/>
        <v>5.5375085683744503E-2</v>
      </c>
      <c r="P57" s="199">
        <f t="shared" si="7"/>
        <v>5.5332741957923981E-2</v>
      </c>
      <c r="Q57" s="199">
        <f t="shared" si="7"/>
        <v>5.7532241453841108E-2</v>
      </c>
    </row>
    <row r="58" spans="1:17" x14ac:dyDescent="0.25">
      <c r="A58" s="142" t="s">
        <v>301</v>
      </c>
      <c r="B58" s="199">
        <f t="shared" ref="B58:Q58" si="8">IF(B$22=0,0,B$22/B$5)</f>
        <v>8.3462038421459273E-2</v>
      </c>
      <c r="C58" s="199">
        <f t="shared" si="8"/>
        <v>8.3671943538792856E-2</v>
      </c>
      <c r="D58" s="199">
        <f t="shared" si="8"/>
        <v>8.3309876536707475E-2</v>
      </c>
      <c r="E58" s="199">
        <f t="shared" si="8"/>
        <v>0.11316536371762577</v>
      </c>
      <c r="F58" s="199">
        <f t="shared" si="8"/>
        <v>0.11547938720201939</v>
      </c>
      <c r="G58" s="199">
        <f t="shared" si="8"/>
        <v>0.11530072563537719</v>
      </c>
      <c r="H58" s="199">
        <f t="shared" si="8"/>
        <v>0.11526725120611429</v>
      </c>
      <c r="I58" s="199">
        <f t="shared" si="8"/>
        <v>0.11499680368753136</v>
      </c>
      <c r="J58" s="199">
        <f t="shared" si="8"/>
        <v>0.11902101715039218</v>
      </c>
      <c r="K58" s="199">
        <f t="shared" si="8"/>
        <v>0.11879418303530133</v>
      </c>
      <c r="L58" s="199">
        <f t="shared" si="8"/>
        <v>0.11578048029443246</v>
      </c>
      <c r="M58" s="199">
        <f t="shared" si="8"/>
        <v>0.11668402860873843</v>
      </c>
      <c r="N58" s="199">
        <f t="shared" si="8"/>
        <v>0.12137362696140466</v>
      </c>
      <c r="O58" s="199">
        <f t="shared" si="8"/>
        <v>0.12167596210574187</v>
      </c>
      <c r="P58" s="199">
        <f t="shared" si="8"/>
        <v>0.1215587386658659</v>
      </c>
      <c r="Q58" s="199">
        <f t="shared" si="8"/>
        <v>0.11891391575415582</v>
      </c>
    </row>
    <row r="59" spans="1:17" x14ac:dyDescent="0.25">
      <c r="A59" s="127" t="s">
        <v>295</v>
      </c>
      <c r="B59" s="200">
        <f t="shared" ref="B59:Q59" si="9">IF(B$23=0,0,B$23/B$5)</f>
        <v>8.6798575157590707E-2</v>
      </c>
      <c r="C59" s="200">
        <f t="shared" si="9"/>
        <v>8.6935485071505031E-2</v>
      </c>
      <c r="D59" s="200">
        <f t="shared" si="9"/>
        <v>8.6960176839040934E-2</v>
      </c>
      <c r="E59" s="200">
        <f t="shared" si="9"/>
        <v>8.6923217215710599E-2</v>
      </c>
      <c r="F59" s="200">
        <f t="shared" si="9"/>
        <v>8.7002923961296552E-2</v>
      </c>
      <c r="G59" s="200">
        <f t="shared" si="9"/>
        <v>8.6738348945415836E-2</v>
      </c>
      <c r="H59" s="200">
        <f t="shared" si="9"/>
        <v>8.6789062833497202E-2</v>
      </c>
      <c r="I59" s="200">
        <f t="shared" si="9"/>
        <v>8.6715432385066959E-2</v>
      </c>
      <c r="J59" s="200">
        <f t="shared" si="9"/>
        <v>8.7222471358232717E-2</v>
      </c>
      <c r="K59" s="200">
        <f t="shared" si="9"/>
        <v>8.7040719009385037E-2</v>
      </c>
      <c r="L59" s="200">
        <f t="shared" si="9"/>
        <v>8.6738816125910043E-2</v>
      </c>
      <c r="M59" s="200">
        <f t="shared" si="9"/>
        <v>8.6630719532561865E-2</v>
      </c>
      <c r="N59" s="200">
        <f t="shared" si="9"/>
        <v>8.6728926318343669E-2</v>
      </c>
      <c r="O59" s="200">
        <f t="shared" si="9"/>
        <v>8.6751454177781226E-2</v>
      </c>
      <c r="P59" s="200">
        <f t="shared" si="9"/>
        <v>8.6838459153309788E-2</v>
      </c>
      <c r="Q59" s="200">
        <f t="shared" si="9"/>
        <v>8.6506730877222965E-2</v>
      </c>
    </row>
    <row r="60" spans="1:17" x14ac:dyDescent="0.25">
      <c r="A60" s="142" t="s">
        <v>300</v>
      </c>
      <c r="B60" s="199">
        <f t="shared" ref="B60:Q60" si="10">IF(B$24=0,0,B$24/B$5)</f>
        <v>6.4306401683891651E-2</v>
      </c>
      <c r="C60" s="199">
        <f t="shared" si="10"/>
        <v>6.4539949033120173E-2</v>
      </c>
      <c r="D60" s="199">
        <f t="shared" si="10"/>
        <v>6.4514367179147492E-2</v>
      </c>
      <c r="E60" s="199">
        <f t="shared" si="10"/>
        <v>6.4521397967487362E-2</v>
      </c>
      <c r="F60" s="199">
        <f t="shared" si="10"/>
        <v>6.4738971137390827E-2</v>
      </c>
      <c r="G60" s="199">
        <f t="shared" si="10"/>
        <v>6.4511215145717851E-2</v>
      </c>
      <c r="H60" s="199">
        <f t="shared" si="10"/>
        <v>6.458311776779263E-2</v>
      </c>
      <c r="I60" s="199">
        <f t="shared" si="10"/>
        <v>6.4366723621976915E-2</v>
      </c>
      <c r="J60" s="199">
        <f t="shared" si="10"/>
        <v>6.5047833088231533E-2</v>
      </c>
      <c r="K60" s="199">
        <f t="shared" si="10"/>
        <v>6.4530606597537052E-2</v>
      </c>
      <c r="L60" s="199">
        <f t="shared" si="10"/>
        <v>6.3931257797215424E-2</v>
      </c>
      <c r="M60" s="199">
        <f t="shared" si="10"/>
        <v>6.3858106123066805E-2</v>
      </c>
      <c r="N60" s="199">
        <f t="shared" si="10"/>
        <v>6.4124223453403933E-2</v>
      </c>
      <c r="O60" s="199">
        <f t="shared" si="10"/>
        <v>6.4378497326025005E-2</v>
      </c>
      <c r="P60" s="199">
        <f t="shared" si="10"/>
        <v>6.4272389288670392E-2</v>
      </c>
      <c r="Q60" s="199">
        <f t="shared" si="10"/>
        <v>6.3930739059173874E-2</v>
      </c>
    </row>
    <row r="61" spans="1:17" x14ac:dyDescent="0.25">
      <c r="A61" s="142" t="s">
        <v>299</v>
      </c>
      <c r="B61" s="199">
        <f t="shared" ref="B61:Q61" si="11">IF(B$25=0,0,B$25/B$5)</f>
        <v>2.2492173473699046E-2</v>
      </c>
      <c r="C61" s="199">
        <f t="shared" si="11"/>
        <v>2.2395536038384865E-2</v>
      </c>
      <c r="D61" s="199">
        <f t="shared" si="11"/>
        <v>2.2445809659893446E-2</v>
      </c>
      <c r="E61" s="199">
        <f t="shared" si="11"/>
        <v>2.2401819248223237E-2</v>
      </c>
      <c r="F61" s="199">
        <f t="shared" si="11"/>
        <v>2.2263952823905718E-2</v>
      </c>
      <c r="G61" s="199">
        <f t="shared" si="11"/>
        <v>2.2227133799698002E-2</v>
      </c>
      <c r="H61" s="199">
        <f t="shared" si="11"/>
        <v>2.2205945065704575E-2</v>
      </c>
      <c r="I61" s="199">
        <f t="shared" si="11"/>
        <v>2.2348708763090024E-2</v>
      </c>
      <c r="J61" s="199">
        <f t="shared" si="11"/>
        <v>2.2174638270001205E-2</v>
      </c>
      <c r="K61" s="199">
        <f t="shared" si="11"/>
        <v>2.2510112411847999E-2</v>
      </c>
      <c r="L61" s="199">
        <f t="shared" si="11"/>
        <v>2.2807558328694657E-2</v>
      </c>
      <c r="M61" s="199">
        <f t="shared" si="11"/>
        <v>2.277261340949507E-2</v>
      </c>
      <c r="N61" s="199">
        <f t="shared" si="11"/>
        <v>2.2604702864939732E-2</v>
      </c>
      <c r="O61" s="199">
        <f t="shared" si="11"/>
        <v>2.2372956851756234E-2</v>
      </c>
      <c r="P61" s="199">
        <f t="shared" si="11"/>
        <v>2.2566069864639413E-2</v>
      </c>
      <c r="Q61" s="199">
        <f t="shared" si="11"/>
        <v>2.2575991818049094E-2</v>
      </c>
    </row>
    <row r="62" spans="1:17" x14ac:dyDescent="0.25">
      <c r="A62" s="127" t="s">
        <v>294</v>
      </c>
      <c r="B62" s="200">
        <f t="shared" ref="B62:Q62" si="12">IF(B$26=0,0,B$26/B$5)</f>
        <v>0.25147676538795954</v>
      </c>
      <c r="C62" s="200">
        <f t="shared" si="12"/>
        <v>0.25146016175801317</v>
      </c>
      <c r="D62" s="200">
        <f t="shared" si="12"/>
        <v>0.25124925247485747</v>
      </c>
      <c r="E62" s="200">
        <f t="shared" si="12"/>
        <v>0.25207322076064065</v>
      </c>
      <c r="F62" s="200">
        <f t="shared" si="12"/>
        <v>0.25237677648295426</v>
      </c>
      <c r="G62" s="200">
        <f t="shared" si="12"/>
        <v>0.25357785862612503</v>
      </c>
      <c r="H62" s="200">
        <f t="shared" si="12"/>
        <v>0.25304942359554733</v>
      </c>
      <c r="I62" s="200">
        <f t="shared" si="12"/>
        <v>0.25291283211606225</v>
      </c>
      <c r="J62" s="200">
        <f t="shared" si="12"/>
        <v>0.2544461645076278</v>
      </c>
      <c r="K62" s="200">
        <f t="shared" si="12"/>
        <v>0.25422183101428564</v>
      </c>
      <c r="L62" s="200">
        <f t="shared" si="12"/>
        <v>0.25323005670001408</v>
      </c>
      <c r="M62" s="200">
        <f t="shared" si="12"/>
        <v>0.25284069083614175</v>
      </c>
      <c r="N62" s="200">
        <f t="shared" si="12"/>
        <v>0.25331382463417851</v>
      </c>
      <c r="O62" s="200">
        <f t="shared" si="12"/>
        <v>0.25338915488695907</v>
      </c>
      <c r="P62" s="200">
        <f t="shared" si="12"/>
        <v>0.25355521212792104</v>
      </c>
      <c r="Q62" s="200">
        <f t="shared" si="12"/>
        <v>0.25271209222216884</v>
      </c>
    </row>
    <row r="63" spans="1:17" x14ac:dyDescent="0.25">
      <c r="A63" s="142" t="s">
        <v>298</v>
      </c>
      <c r="B63" s="199">
        <f t="shared" ref="B63:Q63" si="13">IF(B$27=0,0,B$27/B$5)</f>
        <v>0.22055105125262053</v>
      </c>
      <c r="C63" s="199">
        <f t="shared" si="13"/>
        <v>0.22002868433191383</v>
      </c>
      <c r="D63" s="199">
        <f t="shared" si="13"/>
        <v>0.22024440202954587</v>
      </c>
      <c r="E63" s="199">
        <f t="shared" si="13"/>
        <v>0.21923606183896435</v>
      </c>
      <c r="F63" s="199">
        <f t="shared" si="13"/>
        <v>0.21540570557349284</v>
      </c>
      <c r="G63" s="199">
        <f t="shared" si="13"/>
        <v>0.21908670767415481</v>
      </c>
      <c r="H63" s="199">
        <f t="shared" si="13"/>
        <v>0.21647220577078324</v>
      </c>
      <c r="I63" s="199">
        <f t="shared" si="13"/>
        <v>0.21498374974125303</v>
      </c>
      <c r="J63" s="199">
        <f t="shared" si="13"/>
        <v>0.20829531339812046</v>
      </c>
      <c r="K63" s="199">
        <f t="shared" si="13"/>
        <v>0.2093321061513817</v>
      </c>
      <c r="L63" s="199">
        <f t="shared" si="13"/>
        <v>0.21232077322640558</v>
      </c>
      <c r="M63" s="199">
        <f t="shared" si="13"/>
        <v>0.21070641893206229</v>
      </c>
      <c r="N63" s="199">
        <f t="shared" si="13"/>
        <v>0.21238798378407944</v>
      </c>
      <c r="O63" s="199">
        <f t="shared" si="13"/>
        <v>0.21200558176184614</v>
      </c>
      <c r="P63" s="199">
        <f t="shared" si="13"/>
        <v>0.19747338040572124</v>
      </c>
      <c r="Q63" s="199">
        <f t="shared" si="13"/>
        <v>0.20953072243670462</v>
      </c>
    </row>
    <row r="64" spans="1:17" x14ac:dyDescent="0.25">
      <c r="A64" s="142" t="s">
        <v>297</v>
      </c>
      <c r="B64" s="199">
        <f t="shared" ref="B64:Q64" si="14">IF(B$33=0,0,B$33/B$5)</f>
        <v>3.0925714135339021E-2</v>
      </c>
      <c r="C64" s="199">
        <f t="shared" si="14"/>
        <v>3.143147742609935E-2</v>
      </c>
      <c r="D64" s="199">
        <f t="shared" si="14"/>
        <v>3.1004850445311625E-2</v>
      </c>
      <c r="E64" s="199">
        <f t="shared" si="14"/>
        <v>3.2837158921676379E-2</v>
      </c>
      <c r="F64" s="199">
        <f t="shared" si="14"/>
        <v>3.6971070909461466E-2</v>
      </c>
      <c r="G64" s="199">
        <f t="shared" si="14"/>
        <v>3.4491150951970258E-2</v>
      </c>
      <c r="H64" s="199">
        <f t="shared" si="14"/>
        <v>3.6577217824764099E-2</v>
      </c>
      <c r="I64" s="199">
        <f t="shared" si="14"/>
        <v>3.7929082374809145E-2</v>
      </c>
      <c r="J64" s="199">
        <f t="shared" si="14"/>
        <v>4.6150851109507361E-2</v>
      </c>
      <c r="K64" s="199">
        <f t="shared" si="14"/>
        <v>4.4889724862903858E-2</v>
      </c>
      <c r="L64" s="199">
        <f t="shared" si="14"/>
        <v>4.0909283473608414E-2</v>
      </c>
      <c r="M64" s="199">
        <f t="shared" si="14"/>
        <v>4.2134271904079416E-2</v>
      </c>
      <c r="N64" s="199">
        <f t="shared" si="14"/>
        <v>4.0925840850099086E-2</v>
      </c>
      <c r="O64" s="199">
        <f t="shared" si="14"/>
        <v>4.138357312511283E-2</v>
      </c>
      <c r="P64" s="199">
        <f t="shared" si="14"/>
        <v>5.6081831722199819E-2</v>
      </c>
      <c r="Q64" s="199">
        <f t="shared" si="14"/>
        <v>4.3181369785464219E-2</v>
      </c>
    </row>
    <row r="65" spans="1:17" x14ac:dyDescent="0.25">
      <c r="A65" s="127" t="s">
        <v>293</v>
      </c>
      <c r="B65" s="200">
        <f t="shared" ref="B65:Q65" si="15">IF(B$34=0,0,B$34/B$5)</f>
        <v>0.19203807748791629</v>
      </c>
      <c r="C65" s="200">
        <f t="shared" si="15"/>
        <v>0.19885302960134832</v>
      </c>
      <c r="D65" s="200">
        <f t="shared" si="15"/>
        <v>0.18768412125470432</v>
      </c>
      <c r="E65" s="200">
        <f t="shared" si="15"/>
        <v>0.18994118462482709</v>
      </c>
      <c r="F65" s="200">
        <f t="shared" si="15"/>
        <v>0.19124607832004437</v>
      </c>
      <c r="G65" s="200">
        <f t="shared" si="15"/>
        <v>0.18029747617863395</v>
      </c>
      <c r="H65" s="200">
        <f t="shared" si="15"/>
        <v>0.17093234478301564</v>
      </c>
      <c r="I65" s="200">
        <f t="shared" si="15"/>
        <v>0.16500444980661416</v>
      </c>
      <c r="J65" s="200">
        <f t="shared" si="15"/>
        <v>0.13397536606723842</v>
      </c>
      <c r="K65" s="200">
        <f t="shared" si="15"/>
        <v>0.14740798622636403</v>
      </c>
      <c r="L65" s="200">
        <f t="shared" si="15"/>
        <v>0.13269123797571</v>
      </c>
      <c r="M65" s="200">
        <f t="shared" si="15"/>
        <v>0.11444419541148407</v>
      </c>
      <c r="N65" s="200">
        <f t="shared" si="15"/>
        <v>0.11188946343047126</v>
      </c>
      <c r="O65" s="200">
        <f t="shared" si="15"/>
        <v>0.11882336361384431</v>
      </c>
      <c r="P65" s="200">
        <f t="shared" si="15"/>
        <v>0.10387380243238119</v>
      </c>
      <c r="Q65" s="200">
        <f t="shared" si="15"/>
        <v>0.10638399038327798</v>
      </c>
    </row>
    <row r="66" spans="1:17" x14ac:dyDescent="0.25">
      <c r="A66" s="127" t="s">
        <v>292</v>
      </c>
      <c r="B66" s="200">
        <f t="shared" ref="B66:Q66" si="16">IF(B$45=0,0,B$45/B$5)</f>
        <v>7.1575113732202961E-2</v>
      </c>
      <c r="C66" s="200">
        <f t="shared" si="16"/>
        <v>7.1182548329321998E-2</v>
      </c>
      <c r="D66" s="200">
        <f t="shared" si="16"/>
        <v>7.0549881439764969E-2</v>
      </c>
      <c r="E66" s="200">
        <f t="shared" si="16"/>
        <v>6.7776706643890655E-2</v>
      </c>
      <c r="F66" s="200">
        <f t="shared" si="16"/>
        <v>6.6826668272948475E-2</v>
      </c>
      <c r="G66" s="200">
        <f t="shared" si="16"/>
        <v>6.7130138837664208E-2</v>
      </c>
      <c r="H66" s="200">
        <f t="shared" si="16"/>
        <v>6.7217234581690002E-2</v>
      </c>
      <c r="I66" s="200">
        <f t="shared" si="16"/>
        <v>6.7042086793114408E-2</v>
      </c>
      <c r="J66" s="200">
        <f t="shared" si="16"/>
        <v>6.4555114758697879E-2</v>
      </c>
      <c r="K66" s="200">
        <f t="shared" si="16"/>
        <v>6.5607284375046926E-2</v>
      </c>
      <c r="L66" s="200">
        <f t="shared" si="16"/>
        <v>6.5966626850326018E-2</v>
      </c>
      <c r="M66" s="200">
        <f t="shared" si="16"/>
        <v>6.5452033268308632E-2</v>
      </c>
      <c r="N66" s="200">
        <f t="shared" si="16"/>
        <v>6.5422302890431092E-2</v>
      </c>
      <c r="O66" s="200">
        <f t="shared" si="16"/>
        <v>6.4451777926809048E-2</v>
      </c>
      <c r="P66" s="200">
        <f t="shared" si="16"/>
        <v>6.4078931156383509E-2</v>
      </c>
      <c r="Q66" s="200">
        <f t="shared" si="16"/>
        <v>6.5500119029036172E-2</v>
      </c>
    </row>
    <row r="67" spans="1:17" x14ac:dyDescent="0.25">
      <c r="A67" s="72" t="s">
        <v>291</v>
      </c>
      <c r="B67" s="71">
        <f t="shared" ref="B67:Q67" si="17">IF(B$46=0,0,B$46/B$5)</f>
        <v>6.797031354461476E-2</v>
      </c>
      <c r="C67" s="71">
        <f t="shared" si="17"/>
        <v>6.1160180137323134E-2</v>
      </c>
      <c r="D67" s="71">
        <f t="shared" si="17"/>
        <v>7.33593592004914E-2</v>
      </c>
      <c r="E67" s="71">
        <f t="shared" si="17"/>
        <v>7.1470411246031609E-2</v>
      </c>
      <c r="F67" s="71">
        <f t="shared" si="17"/>
        <v>6.989449363210834E-2</v>
      </c>
      <c r="G67" s="71">
        <f t="shared" si="17"/>
        <v>7.9030051814493629E-2</v>
      </c>
      <c r="H67" s="71">
        <f t="shared" si="17"/>
        <v>8.9503592608735458E-2</v>
      </c>
      <c r="I67" s="71">
        <f t="shared" si="17"/>
        <v>9.6152111719508021E-2</v>
      </c>
      <c r="J67" s="71">
        <f t="shared" si="17"/>
        <v>0.125344605603425</v>
      </c>
      <c r="K67" s="71">
        <f t="shared" si="17"/>
        <v>0.11112050005739726</v>
      </c>
      <c r="L67" s="71">
        <f t="shared" si="17"/>
        <v>0.1278817077978239</v>
      </c>
      <c r="M67" s="71">
        <f t="shared" si="17"/>
        <v>0.14768770107713075</v>
      </c>
      <c r="N67" s="71">
        <f t="shared" si="17"/>
        <v>0.14896243167117462</v>
      </c>
      <c r="O67" s="71">
        <f t="shared" si="17"/>
        <v>0.14291755585519647</v>
      </c>
      <c r="P67" s="71">
        <f t="shared" si="17"/>
        <v>0.1584280237776054</v>
      </c>
      <c r="Q67" s="71">
        <f t="shared" si="17"/>
        <v>0.1567954217560272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36.933178532405101</v>
      </c>
      <c r="C71" s="253">
        <f t="shared" si="18"/>
        <v>36.911064110938554</v>
      </c>
      <c r="D71" s="253">
        <f t="shared" si="18"/>
        <v>37.038361975986469</v>
      </c>
      <c r="E71" s="253">
        <f t="shared" si="18"/>
        <v>36.518238903698482</v>
      </c>
      <c r="F71" s="253">
        <f t="shared" si="18"/>
        <v>36.154224980349177</v>
      </c>
      <c r="G71" s="253">
        <f t="shared" si="18"/>
        <v>36.1353562791776</v>
      </c>
      <c r="H71" s="253">
        <f t="shared" si="18"/>
        <v>35.937047190693477</v>
      </c>
      <c r="I71" s="253">
        <f t="shared" si="18"/>
        <v>35.569792285092994</v>
      </c>
      <c r="J71" s="253">
        <f t="shared" si="18"/>
        <v>35.269572501174707</v>
      </c>
      <c r="K71" s="253">
        <f t="shared" si="18"/>
        <v>35.088021196272074</v>
      </c>
      <c r="L71" s="253">
        <f t="shared" si="18"/>
        <v>34.983962792307985</v>
      </c>
      <c r="M71" s="253">
        <f t="shared" si="18"/>
        <v>34.795546351461347</v>
      </c>
      <c r="N71" s="253">
        <f t="shared" si="18"/>
        <v>34.35323965596924</v>
      </c>
      <c r="O71" s="253">
        <f t="shared" si="18"/>
        <v>34.052099497661374</v>
      </c>
      <c r="P71" s="253">
        <f t="shared" si="18"/>
        <v>33.495885741658405</v>
      </c>
      <c r="Q71" s="253">
        <f t="shared" si="18"/>
        <v>32.554072017512553</v>
      </c>
    </row>
    <row r="72" spans="1:17" x14ac:dyDescent="0.25">
      <c r="A72" s="132" t="s">
        <v>84</v>
      </c>
      <c r="B72" s="282">
        <f>IF(B$6=0,0,B$6/MAE!B$5*1000)</f>
        <v>0.92495293391607902</v>
      </c>
      <c r="C72" s="282">
        <f>IF(C$6=0,0,C$6/MAE!C$5*1000)</f>
        <v>0.92592239838297463</v>
      </c>
      <c r="D72" s="282">
        <f>IF(D$6=0,0,D$6/MAE!D$5*1000)</f>
        <v>0.92857976930276365</v>
      </c>
      <c r="E72" s="282">
        <f>IF(E$6=0,0,E$6/MAE!E$5*1000)</f>
        <v>0.92092093601481384</v>
      </c>
      <c r="F72" s="282">
        <f>IF(F$6=0,0,F$6/MAE!F$5*1000)</f>
        <v>0.91563793932950666</v>
      </c>
      <c r="G72" s="282">
        <f>IF(G$6=0,0,G$6/MAE!G$5*1000)</f>
        <v>0.9155356858917103</v>
      </c>
      <c r="H72" s="282">
        <f>IF(H$6=0,0,H$6/MAE!H$5*1000)</f>
        <v>0.90878048307865944</v>
      </c>
      <c r="I72" s="282">
        <f>IF(I$6=0,0,I$6/MAE!I$5*1000)</f>
        <v>0.89758570061209775</v>
      </c>
      <c r="J72" s="282">
        <f>IF(J$6=0,0,J$6/MAE!J$5*1000)</f>
        <v>0.8960247969867543</v>
      </c>
      <c r="K72" s="282">
        <f>IF(K$6=0,0,K$6/MAE!K$5*1000)</f>
        <v>0.89223466321809031</v>
      </c>
      <c r="L72" s="282">
        <f>IF(L$6=0,0,L$6/MAE!L$5*1000)</f>
        <v>0.88759177949155466</v>
      </c>
      <c r="M72" s="282">
        <f>IF(M$6=0,0,M$6/MAE!M$5*1000)</f>
        <v>0.88189244702701619</v>
      </c>
      <c r="N72" s="282">
        <f>IF(N$6=0,0,N$6/MAE!N$5*1000)</f>
        <v>0.87240420797839702</v>
      </c>
      <c r="O72" s="282">
        <f>IF(O$6=0,0,O$6/MAE!O$5*1000)</f>
        <v>0.86406116881219941</v>
      </c>
      <c r="P72" s="282">
        <f>IF(P$6=0,0,P$6/MAE!P$5*1000)</f>
        <v>0.84823359002235976</v>
      </c>
      <c r="Q72" s="282">
        <f>IF(Q$6=0,0,Q$6/MAE!Q$5*1000)</f>
        <v>0.82072981631624886</v>
      </c>
    </row>
    <row r="73" spans="1:17" x14ac:dyDescent="0.25">
      <c r="A73" s="76" t="s">
        <v>83</v>
      </c>
      <c r="B73" s="281">
        <f>IF(B$7=0,0,B$7/MAE!B$5*1000)</f>
        <v>1.2478922467880018</v>
      </c>
      <c r="C73" s="281">
        <f>IF(C$7=0,0,C$7/MAE!C$5*1000)</f>
        <v>1.2484741782564512</v>
      </c>
      <c r="D73" s="281">
        <f>IF(D$7=0,0,D$7/MAE!D$5*1000)</f>
        <v>1.2511633832309812</v>
      </c>
      <c r="E73" s="281">
        <f>IF(E$7=0,0,E$7/MAE!E$5*1000)</f>
        <v>1.2423310869003503</v>
      </c>
      <c r="F73" s="281">
        <f>IF(F$7=0,0,F$7/MAE!F$5*1000)</f>
        <v>1.2350513576544835</v>
      </c>
      <c r="G73" s="281">
        <f>IF(G$7=0,0,G$7/MAE!G$5*1000)</f>
        <v>1.2379847053741504</v>
      </c>
      <c r="H73" s="281">
        <f>IF(H$7=0,0,H$7/MAE!H$5*1000)</f>
        <v>1.22840597247596</v>
      </c>
      <c r="I73" s="281">
        <f>IF(I$7=0,0,I$7/MAE!I$5*1000)</f>
        <v>1.2144310567374881</v>
      </c>
      <c r="J73" s="281">
        <f>IF(J$7=0,0,J$7/MAE!J$5*1000)</f>
        <v>1.2141098497168592</v>
      </c>
      <c r="K73" s="281">
        <f>IF(K$7=0,0,K$7/MAE!K$5*1000)</f>
        <v>1.2115633737106624</v>
      </c>
      <c r="L73" s="281">
        <f>IF(L$7=0,0,L$7/MAE!L$5*1000)</f>
        <v>1.2035877197255029</v>
      </c>
      <c r="M73" s="281">
        <f>IF(M$7=0,0,M$7/MAE!M$5*1000)</f>
        <v>1.1943477942771485</v>
      </c>
      <c r="N73" s="281">
        <f>IF(N$7=0,0,N$7/MAE!N$5*1000)</f>
        <v>1.1836648505254463</v>
      </c>
      <c r="O73" s="281">
        <f>IF(O$7=0,0,O$7/MAE!O$5*1000)</f>
        <v>1.1731593554863324</v>
      </c>
      <c r="P73" s="281">
        <f>IF(P$7=0,0,P$7/MAE!P$5*1000)</f>
        <v>1.1518246215344512</v>
      </c>
      <c r="Q73" s="281">
        <f>IF(Q$7=0,0,Q$7/MAE!Q$5*1000)</f>
        <v>1.1146710347271978</v>
      </c>
    </row>
    <row r="74" spans="1:17" x14ac:dyDescent="0.25">
      <c r="A74" s="76" t="s">
        <v>82</v>
      </c>
      <c r="B74" s="281">
        <f>IF(B$8=0,0,B$8/MAE!B$5*1000)</f>
        <v>1.5418394759123286</v>
      </c>
      <c r="C74" s="281">
        <f>IF(C$8=0,0,C$8/MAE!C$5*1000)</f>
        <v>1.5416539867231307</v>
      </c>
      <c r="D74" s="281">
        <f>IF(D$8=0,0,D$8/MAE!D$5*1000)</f>
        <v>1.5449693115144174</v>
      </c>
      <c r="E74" s="281">
        <f>IF(E$8=0,0,E$8/MAE!E$5*1000)</f>
        <v>1.5361044000436124</v>
      </c>
      <c r="F74" s="281">
        <f>IF(F$8=0,0,F$8/MAE!F$5*1000)</f>
        <v>1.5269329693053537</v>
      </c>
      <c r="G74" s="281">
        <f>IF(G$8=0,0,G$8/MAE!G$5*1000)</f>
        <v>1.53073310734678</v>
      </c>
      <c r="H74" s="281">
        <f>IF(H$8=0,0,H$8/MAE!H$5*1000)</f>
        <v>1.5191183287430103</v>
      </c>
      <c r="I74" s="281">
        <f>IF(I$8=0,0,I$8/MAE!I$5*1000)</f>
        <v>1.5026640123324602</v>
      </c>
      <c r="J74" s="281">
        <f>IF(J$8=0,0,J$8/MAE!J$5*1000)</f>
        <v>1.5024572778481513</v>
      </c>
      <c r="K74" s="281">
        <f>IF(K$8=0,0,K$8/MAE!K$5*1000)</f>
        <v>1.4996059900136822</v>
      </c>
      <c r="L74" s="281">
        <f>IF(L$8=0,0,L$8/MAE!L$5*1000)</f>
        <v>1.4901286855921168</v>
      </c>
      <c r="M74" s="281">
        <f>IF(M$8=0,0,M$8/MAE!M$5*1000)</f>
        <v>1.4788830015921131</v>
      </c>
      <c r="N74" s="281">
        <f>IF(N$8=0,0,N$8/MAE!N$5*1000)</f>
        <v>1.4650863898006594</v>
      </c>
      <c r="O74" s="281">
        <f>IF(O$8=0,0,O$8/MAE!O$5*1000)</f>
        <v>1.4518852049808582</v>
      </c>
      <c r="P74" s="281">
        <f>IF(P$8=0,0,P$8/MAE!P$5*1000)</f>
        <v>1.4254410327342362</v>
      </c>
      <c r="Q74" s="281">
        <f>IF(Q$8=0,0,Q$8/MAE!Q$5*1000)</f>
        <v>1.3799022552179301</v>
      </c>
    </row>
    <row r="75" spans="1:17" x14ac:dyDescent="0.25">
      <c r="A75" s="76" t="s">
        <v>81</v>
      </c>
      <c r="B75" s="281">
        <f>IF(B$9=0,0,B$9/MAE!B$5*1000)</f>
        <v>0.96074439680422807</v>
      </c>
      <c r="C75" s="281">
        <f>IF(C$9=0,0,C$9/MAE!C$5*1000)</f>
        <v>0.96166858612238582</v>
      </c>
      <c r="D75" s="281">
        <f>IF(D$9=0,0,D$9/MAE!D$5*1000)</f>
        <v>0.96436913073302577</v>
      </c>
      <c r="E75" s="281">
        <f>IF(E$9=0,0,E$9/MAE!E$5*1000)</f>
        <v>0.95618799157440015</v>
      </c>
      <c r="F75" s="281">
        <f>IF(F$9=0,0,F$9/MAE!F$5*1000)</f>
        <v>0.95136922993904549</v>
      </c>
      <c r="G75" s="281">
        <f>IF(G$9=0,0,G$9/MAE!G$5*1000)</f>
        <v>0.95125875742315125</v>
      </c>
      <c r="H75" s="281">
        <f>IF(H$9=0,0,H$9/MAE!H$5*1000)</f>
        <v>0.94417139379692627</v>
      </c>
      <c r="I75" s="281">
        <f>IF(I$9=0,0,I$9/MAE!I$5*1000)</f>
        <v>0.93248367128210463</v>
      </c>
      <c r="J75" s="281">
        <f>IF(J$9=0,0,J$9/MAE!J$5*1000)</f>
        <v>0.93101845195120803</v>
      </c>
      <c r="K75" s="281">
        <f>IF(K$9=0,0,K$9/MAE!K$5*1000)</f>
        <v>0.92834286375211372</v>
      </c>
      <c r="L75" s="281">
        <f>IF(L$9=0,0,L$9/MAE!L$5*1000)</f>
        <v>0.92338292258090238</v>
      </c>
      <c r="M75" s="281">
        <f>IF(M$9=0,0,M$9/MAE!M$5*1000)</f>
        <v>0.91674220588908817</v>
      </c>
      <c r="N75" s="281">
        <f>IF(N$9=0,0,N$9/MAE!N$5*1000)</f>
        <v>0.90739968985603936</v>
      </c>
      <c r="O75" s="281">
        <f>IF(O$9=0,0,O$9/MAE!O$5*1000)</f>
        <v>0.89867007342401706</v>
      </c>
      <c r="P75" s="281">
        <f>IF(P$9=0,0,P$9/MAE!P$5*1000)</f>
        <v>0.88199492231745868</v>
      </c>
      <c r="Q75" s="281">
        <f>IF(Q$9=0,0,Q$9/MAE!Q$5*1000)</f>
        <v>0.85337594596710886</v>
      </c>
    </row>
    <row r="76" spans="1:17" x14ac:dyDescent="0.25">
      <c r="A76" s="129" t="s">
        <v>80</v>
      </c>
      <c r="B76" s="280">
        <f>IF(B$10=0,0,B$10/MAE!B$5*1000)</f>
        <v>1.0096625437023428</v>
      </c>
      <c r="C76" s="280">
        <f>IF(C$10=0,0,C$10/MAE!C$5*1000)</f>
        <v>1.0101076018571225</v>
      </c>
      <c r="D76" s="280">
        <f>IF(D$10=0,0,D$10/MAE!D$5*1000)</f>
        <v>1.0132772997494655</v>
      </c>
      <c r="E76" s="280">
        <f>IF(E$10=0,0,E$10/MAE!E$5*1000)</f>
        <v>1.0043610023213909</v>
      </c>
      <c r="F76" s="280">
        <f>IF(F$10=0,0,F$10/MAE!F$5*1000)</f>
        <v>0.99821875480862177</v>
      </c>
      <c r="G76" s="280">
        <f>IF(G$10=0,0,G$10/MAE!G$5*1000)</f>
        <v>0.99820364382237126</v>
      </c>
      <c r="H76" s="280">
        <f>IF(H$10=0,0,H$10/MAE!H$5*1000)</f>
        <v>0.99100408847981869</v>
      </c>
      <c r="I76" s="280">
        <f>IF(I$10=0,0,I$10/MAE!I$5*1000)</f>
        <v>0.98125762323562604</v>
      </c>
      <c r="J76" s="280">
        <f>IF(J$10=0,0,J$10/MAE!J$5*1000)</f>
        <v>0.9800542651167623</v>
      </c>
      <c r="K76" s="280">
        <f>IF(K$10=0,0,K$10/MAE!K$5*1000)</f>
        <v>0.97763622997432353</v>
      </c>
      <c r="L76" s="280">
        <f>IF(L$10=0,0,L$10/MAE!L$5*1000)</f>
        <v>0.97223937138831429</v>
      </c>
      <c r="M76" s="280">
        <f>IF(M$10=0,0,M$10/MAE!M$5*1000)</f>
        <v>0.9653455620163004</v>
      </c>
      <c r="N76" s="280">
        <f>IF(N$10=0,0,N$10/MAE!N$5*1000)</f>
        <v>0.95470970724389015</v>
      </c>
      <c r="O76" s="280">
        <f>IF(O$10=0,0,O$10/MAE!O$5*1000)</f>
        <v>0.94531574926347384</v>
      </c>
      <c r="P76" s="280">
        <f>IF(P$10=0,0,P$10/MAE!P$5*1000)</f>
        <v>0.92905467396304664</v>
      </c>
      <c r="Q76" s="280">
        <f>IF(Q$10=0,0,Q$10/MAE!Q$5*1000)</f>
        <v>0.89854093111169431</v>
      </c>
    </row>
    <row r="77" spans="1:17" x14ac:dyDescent="0.25">
      <c r="A77" s="127" t="s">
        <v>296</v>
      </c>
      <c r="B77" s="305">
        <f>IF(B$15=0,0,B$15/MAE!B$5*1000)</f>
        <v>6.5080706099266603</v>
      </c>
      <c r="C77" s="305">
        <f>IF(C$15=0,0,C$15/MAE!C$5*1000)</f>
        <v>6.5079060852910207</v>
      </c>
      <c r="D77" s="305">
        <f>IF(D$15=0,0,D$15/MAE!D$5*1000)</f>
        <v>6.5276048481360061</v>
      </c>
      <c r="E77" s="305">
        <f>IF(E$15=0,0,E$15/MAE!E$5*1000)</f>
        <v>6.4574035017841318</v>
      </c>
      <c r="F77" s="305">
        <f>IF(F$15=0,0,F$15/MAE!F$5*1000)</f>
        <v>6.3996032964046821</v>
      </c>
      <c r="G77" s="305">
        <f>IF(G$15=0,0,G$15/MAE!G$5*1000)</f>
        <v>6.4075288701435271</v>
      </c>
      <c r="H77" s="305">
        <f>IF(H$15=0,0,H$15/MAE!H$5*1000)</f>
        <v>6.357887696714732</v>
      </c>
      <c r="I77" s="305">
        <f>IF(I$15=0,0,I$15/MAE!I$5*1000)</f>
        <v>6.2869056494779008</v>
      </c>
      <c r="J77" s="305">
        <f>IF(J$15=0,0,J$15/MAE!J$5*1000)</f>
        <v>6.2724652933619574</v>
      </c>
      <c r="K77" s="305">
        <f>IF(K$15=0,0,K$15/MAE!K$5*1000)</f>
        <v>6.2311276955325363</v>
      </c>
      <c r="L77" s="305">
        <f>IF(L$15=0,0,L$15/MAE!L$5*1000)</f>
        <v>6.1899256571553192</v>
      </c>
      <c r="M77" s="305">
        <f>IF(M$15=0,0,M$15/MAE!M$5*1000)</f>
        <v>6.1477803343286057</v>
      </c>
      <c r="N77" s="305">
        <f>IF(N$15=0,0,N$15/MAE!N$5*1000)</f>
        <v>6.0798289766367768</v>
      </c>
      <c r="O77" s="305">
        <f>IF(O$15=0,0,O$15/MAE!O$5*1000)</f>
        <v>6.0289598954927897</v>
      </c>
      <c r="P77" s="305">
        <f>IF(P$15=0,0,P$15/MAE!P$5*1000)</f>
        <v>5.9251368236472493</v>
      </c>
      <c r="Q77" s="305">
        <f>IF(Q$15=0,0,Q$15/MAE!Q$5*1000)</f>
        <v>5.7440409089624724</v>
      </c>
    </row>
    <row r="78" spans="1:17" x14ac:dyDescent="0.25">
      <c r="A78" s="127" t="s">
        <v>295</v>
      </c>
      <c r="B78" s="305">
        <f>IF(B$23=0,0,B$23/MAE!B$5*1000)</f>
        <v>3.2057472726536789</v>
      </c>
      <c r="C78" s="305">
        <f>IF(C$23=0,0,C$23/MAE!C$5*1000)</f>
        <v>3.208881262989864</v>
      </c>
      <c r="D78" s="305">
        <f>IF(D$23=0,0,D$23/MAE!D$5*1000)</f>
        <v>3.2208625072601933</v>
      </c>
      <c r="E78" s="305">
        <f>IF(E$23=0,0,E$23/MAE!E$5*1000)</f>
        <v>3.1742828125613967</v>
      </c>
      <c r="F78" s="305">
        <f>IF(F$23=0,0,F$23/MAE!F$5*1000)</f>
        <v>3.1455232868449285</v>
      </c>
      <c r="G78" s="305">
        <f>IF(G$23=0,0,G$23/MAE!G$5*1000)</f>
        <v>3.1343211422102297</v>
      </c>
      <c r="H78" s="305">
        <f>IF(H$23=0,0,H$23/MAE!H$5*1000)</f>
        <v>3.1189426466834504</v>
      </c>
      <c r="I78" s="305">
        <f>IF(I$23=0,0,I$23/MAE!I$5*1000)</f>
        <v>3.0844499178488576</v>
      </c>
      <c r="J78" s="305">
        <f>IF(J$23=0,0,J$23/MAE!J$5*1000)</f>
        <v>3.0762992773008233</v>
      </c>
      <c r="K78" s="305">
        <f>IF(K$23=0,0,K$23/MAE!K$5*1000)</f>
        <v>3.0540865935400636</v>
      </c>
      <c r="L78" s="305">
        <f>IF(L$23=0,0,L$23/MAE!L$5*1000)</f>
        <v>3.0344675159976799</v>
      </c>
      <c r="M78" s="305">
        <f>IF(M$23=0,0,M$23/MAE!M$5*1000)</f>
        <v>3.0143632169557049</v>
      </c>
      <c r="N78" s="305">
        <f>IF(N$23=0,0,N$23/MAE!N$5*1000)</f>
        <v>2.9794195909189574</v>
      </c>
      <c r="O78" s="305">
        <f>IF(O$23=0,0,O$23/MAE!O$5*1000)</f>
        <v>2.9540691492286175</v>
      </c>
      <c r="P78" s="305">
        <f>IF(P$23=0,0,P$23/MAE!P$5*1000)</f>
        <v>2.908731105780936</v>
      </c>
      <c r="Q78" s="305">
        <f>IF(Q$23=0,0,Q$23/MAE!Q$5*1000)</f>
        <v>2.8161463469766934</v>
      </c>
    </row>
    <row r="79" spans="1:17" x14ac:dyDescent="0.25">
      <c r="A79" s="127" t="s">
        <v>294</v>
      </c>
      <c r="B79" s="305">
        <f>IF(B$26=0,0,B$26/MAE!B$5*1000)</f>
        <v>9.2878362728252597</v>
      </c>
      <c r="C79" s="305">
        <f>IF(C$26=0,0,C$26/MAE!C$5*1000)</f>
        <v>9.2816621519970024</v>
      </c>
      <c r="D79" s="305">
        <f>IF(D$26=0,0,D$26/MAE!D$5*1000)</f>
        <v>9.3058607593597866</v>
      </c>
      <c r="E79" s="305">
        <f>IF(E$26=0,0,E$26/MAE!E$5*1000)</f>
        <v>9.2052700969618027</v>
      </c>
      <c r="F79" s="305">
        <f>IF(F$26=0,0,F$26/MAE!F$5*1000)</f>
        <v>9.1244867567800281</v>
      </c>
      <c r="G79" s="305">
        <f>IF(G$26=0,0,G$26/MAE!G$5*1000)</f>
        <v>9.1631262659659569</v>
      </c>
      <c r="H79" s="305">
        <f>IF(H$26=0,0,H$26/MAE!H$5*1000)</f>
        <v>9.093849077330967</v>
      </c>
      <c r="I79" s="305">
        <f>IF(I$26=0,0,I$26/MAE!I$5*1000)</f>
        <v>8.9960569046029288</v>
      </c>
      <c r="J79" s="305">
        <f>IF(J$26=0,0,J$26/MAE!J$5*1000)</f>
        <v>8.9742074467476058</v>
      </c>
      <c r="K79" s="305">
        <f>IF(K$26=0,0,K$26/MAE!K$5*1000)</f>
        <v>8.9201409951843509</v>
      </c>
      <c r="L79" s="305">
        <f>IF(L$26=0,0,L$26/MAE!L$5*1000)</f>
        <v>8.8589908814873315</v>
      </c>
      <c r="M79" s="305">
        <f>IF(M$26=0,0,M$26/MAE!M$5*1000)</f>
        <v>8.7977299775244813</v>
      </c>
      <c r="N79" s="305">
        <f>IF(N$26=0,0,N$26/MAE!N$5*1000)</f>
        <v>8.7021505258280971</v>
      </c>
      <c r="O79" s="305">
        <f>IF(O$26=0,0,O$26/MAE!O$5*1000)</f>
        <v>8.6284327138390573</v>
      </c>
      <c r="P79" s="305">
        <f>IF(P$26=0,0,P$26/MAE!P$5*1000)</f>
        <v>8.4930564146388043</v>
      </c>
      <c r="Q79" s="305">
        <f>IF(Q$26=0,0,Q$26/MAE!Q$5*1000)</f>
        <v>8.2268076498967595</v>
      </c>
    </row>
    <row r="80" spans="1:17" x14ac:dyDescent="0.25">
      <c r="A80" s="127" t="s">
        <v>293</v>
      </c>
      <c r="B80" s="305">
        <f>IF(B$34=0,0,B$34/MAE!B$5*1000)</f>
        <v>7.0925766008810553</v>
      </c>
      <c r="C80" s="305">
        <f>IF(C$34=0,0,C$34/MAE!C$5*1000)</f>
        <v>7.3398769242697304</v>
      </c>
      <c r="D80" s="305">
        <f>IF(D$34=0,0,D$34/MAE!D$5*1000)</f>
        <v>6.9515124201766749</v>
      </c>
      <c r="E80" s="305">
        <f>IF(E$34=0,0,E$34/MAE!E$5*1000)</f>
        <v>6.9363175577809368</v>
      </c>
      <c r="F80" s="305">
        <f>IF(F$34=0,0,F$34/MAE!F$5*1000)</f>
        <v>6.9143537421923646</v>
      </c>
      <c r="G80" s="305">
        <f>IF(G$34=0,0,G$34/MAE!G$5*1000)</f>
        <v>6.515113537951474</v>
      </c>
      <c r="H80" s="305">
        <f>IF(H$34=0,0,H$34/MAE!H$5*1000)</f>
        <v>6.1428037408831209</v>
      </c>
      <c r="I80" s="305">
        <f>IF(I$34=0,0,I$34/MAE!I$5*1000)</f>
        <v>5.8691740057373183</v>
      </c>
      <c r="J80" s="305">
        <f>IF(J$34=0,0,J$34/MAE!J$5*1000)</f>
        <v>4.7252538868798872</v>
      </c>
      <c r="K80" s="305">
        <f>IF(K$34=0,0,K$34/MAE!K$5*1000)</f>
        <v>5.1722545452104427</v>
      </c>
      <c r="L80" s="305">
        <f>IF(L$34=0,0,L$34/MAE!L$5*1000)</f>
        <v>4.6420653322075216</v>
      </c>
      <c r="M80" s="305">
        <f>IF(M$34=0,0,M$34/MAE!M$5*1000)</f>
        <v>3.9821483060959944</v>
      </c>
      <c r="N80" s="305">
        <f>IF(N$34=0,0,N$34/MAE!N$5*1000)</f>
        <v>3.8437655522047849</v>
      </c>
      <c r="O80" s="305">
        <f>IF(O$34=0,0,O$34/MAE!O$5*1000)</f>
        <v>4.0461850004254227</v>
      </c>
      <c r="P80" s="305">
        <f>IF(P$34=0,0,P$34/MAE!P$5*1000)</f>
        <v>3.4793450178266401</v>
      </c>
      <c r="Q80" s="305">
        <f>IF(Q$34=0,0,Q$34/MAE!Q$5*1000)</f>
        <v>3.4632320844475939</v>
      </c>
    </row>
    <row r="81" spans="1:17" x14ac:dyDescent="0.25">
      <c r="A81" s="127" t="s">
        <v>292</v>
      </c>
      <c r="B81" s="305">
        <f>IF(B$45=0,0,B$45/MAE!B$5*1000)</f>
        <v>2.6434964539486514</v>
      </c>
      <c r="C81" s="305">
        <f>IF(C$45=0,0,C$45/MAE!C$5*1000)</f>
        <v>2.6274236049635862</v>
      </c>
      <c r="D81" s="305">
        <f>IF(D$45=0,0,D$45/MAE!D$5*1000)</f>
        <v>2.6130520461289444</v>
      </c>
      <c r="E81" s="305">
        <f>IF(E$45=0,0,E$45/MAE!E$5*1000)</f>
        <v>2.4750859653274873</v>
      </c>
      <c r="F81" s="305">
        <f>IF(F$45=0,0,F$45/MAE!F$5*1000)</f>
        <v>2.4160663994273421</v>
      </c>
      <c r="G81" s="305">
        <f>IF(G$45=0,0,G$45/MAE!G$5*1000)</f>
        <v>2.4257714839696534</v>
      </c>
      <c r="H81" s="305">
        <f>IF(H$45=0,0,H$45/MAE!H$5*1000)</f>
        <v>2.4155889311901069</v>
      </c>
      <c r="I81" s="305">
        <f>IF(I$45=0,0,I$45/MAE!I$5*1000)</f>
        <v>2.3846731015902556</v>
      </c>
      <c r="J81" s="305">
        <f>IF(J$45=0,0,J$45/MAE!J$5*1000)</f>
        <v>2.2768313003035483</v>
      </c>
      <c r="K81" s="305">
        <f>IF(K$45=0,0,K$45/MAE!K$5*1000)</f>
        <v>2.3020297847814963</v>
      </c>
      <c r="L81" s="305">
        <f>IF(L$45=0,0,L$45/MAE!L$5*1000)</f>
        <v>2.3077740192658696</v>
      </c>
      <c r="M81" s="305">
        <f>IF(M$45=0,0,M$45/MAE!M$5*1000)</f>
        <v>2.2774392573848239</v>
      </c>
      <c r="N81" s="305">
        <f>IF(N$45=0,0,N$45/MAE!N$5*1000)</f>
        <v>2.2474680500403879</v>
      </c>
      <c r="O81" s="305">
        <f>IF(O$45=0,0,O$45/MAE!O$5*1000)</f>
        <v>2.194718354764877</v>
      </c>
      <c r="P81" s="305">
        <f>IF(P$45=0,0,P$45/MAE!P$5*1000)</f>
        <v>2.1463805564618172</v>
      </c>
      <c r="Q81" s="305">
        <f>IF(Q$45=0,0,Q$45/MAE!Q$5*1000)</f>
        <v>2.132295592026888</v>
      </c>
    </row>
    <row r="82" spans="1:17" x14ac:dyDescent="0.25">
      <c r="A82" s="72" t="s">
        <v>291</v>
      </c>
      <c r="B82" s="304">
        <f>IF(B$46=0,0,B$46/MAE!B$5*1000)</f>
        <v>2.510359725046809</v>
      </c>
      <c r="C82" s="304">
        <f>IF(C$46=0,0,C$46/MAE!C$5*1000)</f>
        <v>2.2574873300852851</v>
      </c>
      <c r="D82" s="304">
        <f>IF(D$46=0,0,D$46/MAE!D$5*1000)</f>
        <v>2.717110500394214</v>
      </c>
      <c r="E82" s="304">
        <f>IF(E$46=0,0,E$46/MAE!E$5*1000)</f>
        <v>2.6099735524281611</v>
      </c>
      <c r="F82" s="304">
        <f>IF(F$46=0,0,F$46/MAE!F$5*1000)</f>
        <v>2.5269812476628277</v>
      </c>
      <c r="G82" s="304">
        <f>IF(G$46=0,0,G$46/MAE!G$5*1000)</f>
        <v>2.8557790790785931</v>
      </c>
      <c r="H82" s="304">
        <f>IF(H$46=0,0,H$46/MAE!H$5*1000)</f>
        <v>3.2164948313167301</v>
      </c>
      <c r="I82" s="304">
        <f>IF(I$46=0,0,I$46/MAE!I$5*1000)</f>
        <v>3.4201106416359557</v>
      </c>
      <c r="J82" s="304">
        <f>IF(J$46=0,0,J$46/MAE!J$5*1000)</f>
        <v>4.4208506549611473</v>
      </c>
      <c r="K82" s="304">
        <f>IF(K$46=0,0,K$46/MAE!K$5*1000)</f>
        <v>3.8989984613543074</v>
      </c>
      <c r="L82" s="304">
        <f>IF(L$46=0,0,L$46/MAE!L$5*1000)</f>
        <v>4.4738089074158713</v>
      </c>
      <c r="M82" s="304">
        <f>IF(M$46=0,0,M$46/MAE!M$5*1000)</f>
        <v>5.1388742483700725</v>
      </c>
      <c r="N82" s="304">
        <f>IF(N$46=0,0,N$46/MAE!N$5*1000)</f>
        <v>5.1173421149358029</v>
      </c>
      <c r="O82" s="304">
        <f>IF(O$46=0,0,O$46/MAE!O$5*1000)</f>
        <v>4.8666428319437278</v>
      </c>
      <c r="P82" s="304">
        <f>IF(P$46=0,0,P$46/MAE!P$5*1000)</f>
        <v>5.3066869827314127</v>
      </c>
      <c r="Q82" s="304">
        <f>IF(Q$46=0,0,Q$46/MAE!Q$5*1000)</f>
        <v>5.1043294518619637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10214.027402647447</v>
      </c>
      <c r="C5" s="96">
        <v>10470.037162481138</v>
      </c>
      <c r="D5" s="96">
        <v>10263.530834318592</v>
      </c>
      <c r="E5" s="96">
        <v>11249.994541311089</v>
      </c>
      <c r="F5" s="96">
        <v>11442.178494027876</v>
      </c>
      <c r="G5" s="96">
        <v>11347.350649714634</v>
      </c>
      <c r="H5" s="96">
        <v>11448.435416147002</v>
      </c>
      <c r="I5" s="96">
        <v>11534.210224692486</v>
      </c>
      <c r="J5" s="96">
        <v>11995.929273542562</v>
      </c>
      <c r="K5" s="96">
        <v>10428.676453419992</v>
      </c>
      <c r="L5" s="96">
        <v>11248.079585430405</v>
      </c>
      <c r="M5" s="96">
        <v>11108.583158182049</v>
      </c>
      <c r="N5" s="96">
        <v>10894.771935792893</v>
      </c>
      <c r="O5" s="96">
        <v>10990.699946912306</v>
      </c>
      <c r="P5" s="96">
        <v>10785.837644856258</v>
      </c>
      <c r="Q5" s="96">
        <v>10909.299719917604</v>
      </c>
    </row>
    <row r="6" spans="1:17" x14ac:dyDescent="0.25">
      <c r="A6" s="76" t="s">
        <v>84</v>
      </c>
      <c r="B6" s="95">
        <v>222.53254056859325</v>
      </c>
      <c r="C6" s="95">
        <v>228.2603906880525</v>
      </c>
      <c r="D6" s="95">
        <v>224.25404416722839</v>
      </c>
      <c r="E6" s="95">
        <v>244.47586681761018</v>
      </c>
      <c r="F6" s="95">
        <v>248.75798232791277</v>
      </c>
      <c r="G6" s="95">
        <v>247.65913757358109</v>
      </c>
      <c r="H6" s="95">
        <v>250.083984863506</v>
      </c>
      <c r="I6" s="95">
        <v>250.93514161950498</v>
      </c>
      <c r="J6" s="95">
        <v>263.86069769245472</v>
      </c>
      <c r="K6" s="95">
        <v>228.7055497448757</v>
      </c>
      <c r="L6" s="95">
        <v>246.92170698220318</v>
      </c>
      <c r="M6" s="95">
        <v>244.217327082921</v>
      </c>
      <c r="N6" s="95">
        <v>240.11511451848247</v>
      </c>
      <c r="O6" s="95">
        <v>242.34706787191385</v>
      </c>
      <c r="P6" s="95">
        <v>236.89554528864647</v>
      </c>
      <c r="Q6" s="95">
        <v>239.2697607893077</v>
      </c>
    </row>
    <row r="7" spans="1:17" x14ac:dyDescent="0.25">
      <c r="A7" s="76" t="s">
        <v>83</v>
      </c>
      <c r="B7" s="95">
        <v>75.811973153552856</v>
      </c>
      <c r="C7" s="95">
        <v>77.724612733167248</v>
      </c>
      <c r="D7" s="95">
        <v>76.311792008672967</v>
      </c>
      <c r="E7" s="95">
        <v>83.265407049599432</v>
      </c>
      <c r="F7" s="95">
        <v>84.715827457917186</v>
      </c>
      <c r="G7" s="95">
        <v>84.531373191122157</v>
      </c>
      <c r="H7" s="95">
        <v>85.342544887181319</v>
      </c>
      <c r="I7" s="95">
        <v>85.722014041313386</v>
      </c>
      <c r="J7" s="95">
        <v>90.267674728992475</v>
      </c>
      <c r="K7" s="95">
        <v>78.407167742187809</v>
      </c>
      <c r="L7" s="95">
        <v>84.54155085948949</v>
      </c>
      <c r="M7" s="95">
        <v>83.493323558760778</v>
      </c>
      <c r="N7" s="95">
        <v>82.229879771051827</v>
      </c>
      <c r="O7" s="95">
        <v>83.048469539825703</v>
      </c>
      <c r="P7" s="95">
        <v>81.192315592769816</v>
      </c>
      <c r="Q7" s="95">
        <v>82.012534533889053</v>
      </c>
    </row>
    <row r="8" spans="1:17" x14ac:dyDescent="0.25">
      <c r="A8" s="76" t="s">
        <v>82</v>
      </c>
      <c r="B8" s="95">
        <v>510.12023693958247</v>
      </c>
      <c r="C8" s="95">
        <v>522.7223067649976</v>
      </c>
      <c r="D8" s="95">
        <v>513.23211491946199</v>
      </c>
      <c r="E8" s="95">
        <v>560.60424330140427</v>
      </c>
      <c r="F8" s="95">
        <v>570.32140443330354</v>
      </c>
      <c r="G8" s="95">
        <v>569.11220382710803</v>
      </c>
      <c r="H8" s="95">
        <v>574.66643692391506</v>
      </c>
      <c r="I8" s="95">
        <v>577.58116637686533</v>
      </c>
      <c r="J8" s="95">
        <v>608.2673712544937</v>
      </c>
      <c r="K8" s="95">
        <v>528.45089333608166</v>
      </c>
      <c r="L8" s="95">
        <v>569.91771761883842</v>
      </c>
      <c r="M8" s="95">
        <v>562.92427272961083</v>
      </c>
      <c r="N8" s="95">
        <v>554.15408034621635</v>
      </c>
      <c r="O8" s="95">
        <v>559.58486174866334</v>
      </c>
      <c r="P8" s="95">
        <v>547.04705088082278</v>
      </c>
      <c r="Q8" s="95">
        <v>552.66109850954842</v>
      </c>
    </row>
    <row r="9" spans="1:17" x14ac:dyDescent="0.25">
      <c r="A9" s="76" t="s">
        <v>81</v>
      </c>
      <c r="B9" s="95">
        <v>226.41259176235477</v>
      </c>
      <c r="C9" s="95">
        <v>232.22008164180448</v>
      </c>
      <c r="D9" s="95">
        <v>228.12942297861247</v>
      </c>
      <c r="E9" s="95">
        <v>248.6381780146427</v>
      </c>
      <c r="F9" s="95">
        <v>253.17980356558988</v>
      </c>
      <c r="G9" s="95">
        <v>252.06061022634009</v>
      </c>
      <c r="H9" s="95">
        <v>254.51527142425482</v>
      </c>
      <c r="I9" s="95">
        <v>255.37138037094977</v>
      </c>
      <c r="J9" s="95">
        <v>268.57456135494556</v>
      </c>
      <c r="K9" s="95">
        <v>233.1101414871199</v>
      </c>
      <c r="L9" s="95">
        <v>251.63969146061743</v>
      </c>
      <c r="M9" s="95">
        <v>248.69343696116633</v>
      </c>
      <c r="N9" s="95">
        <v>244.65145805552336</v>
      </c>
      <c r="O9" s="95">
        <v>246.91139124191531</v>
      </c>
      <c r="P9" s="95">
        <v>241.3058590116309</v>
      </c>
      <c r="Q9" s="95">
        <v>243.72024383366744</v>
      </c>
    </row>
    <row r="10" spans="1:17" x14ac:dyDescent="0.25">
      <c r="A10" s="76" t="s">
        <v>80</v>
      </c>
      <c r="B10" s="95">
        <v>367.53603560655199</v>
      </c>
      <c r="C10" s="95">
        <v>375.83850993684814</v>
      </c>
      <c r="D10" s="95">
        <v>369.57049607564858</v>
      </c>
      <c r="E10" s="95">
        <v>404.08318006251795</v>
      </c>
      <c r="F10" s="95">
        <v>410.6662071706632</v>
      </c>
      <c r="G10" s="95">
        <v>408.41129902841271</v>
      </c>
      <c r="H10" s="95">
        <v>412.32565308759592</v>
      </c>
      <c r="I10" s="95">
        <v>415.16102384378036</v>
      </c>
      <c r="J10" s="95">
        <v>439.24945635079138</v>
      </c>
      <c r="K10" s="95">
        <v>381.38754740679701</v>
      </c>
      <c r="L10" s="95">
        <v>411.58917702479175</v>
      </c>
      <c r="M10" s="95">
        <v>406.1021456977864</v>
      </c>
      <c r="N10" s="95">
        <v>399.09720749887606</v>
      </c>
      <c r="O10" s="95">
        <v>402.86835122659772</v>
      </c>
      <c r="P10" s="95">
        <v>394.3199939413737</v>
      </c>
      <c r="Q10" s="95">
        <v>398.26115488334324</v>
      </c>
    </row>
    <row r="11" spans="1:17" x14ac:dyDescent="0.25">
      <c r="A11" s="92" t="s">
        <v>126</v>
      </c>
      <c r="B11" s="91">
        <v>57.866746767516979</v>
      </c>
      <c r="C11" s="91">
        <v>60.855875024665067</v>
      </c>
      <c r="D11" s="91">
        <v>58.908734847696685</v>
      </c>
      <c r="E11" s="91">
        <v>61.819476277010992</v>
      </c>
      <c r="F11" s="91">
        <v>63.403953474564275</v>
      </c>
      <c r="G11" s="91">
        <v>63.682426672368962</v>
      </c>
      <c r="H11" s="91">
        <v>64.544384148121253</v>
      </c>
      <c r="I11" s="91">
        <v>64.438966327239569</v>
      </c>
      <c r="J11" s="91">
        <v>61.178306102128047</v>
      </c>
      <c r="K11" s="91">
        <v>53.483754408255081</v>
      </c>
      <c r="L11" s="91">
        <v>57.656502383848824</v>
      </c>
      <c r="M11" s="91">
        <v>58.504585993218186</v>
      </c>
      <c r="N11" s="91">
        <v>57.521455500532227</v>
      </c>
      <c r="O11" s="91">
        <v>57.295823833886899</v>
      </c>
      <c r="P11" s="91">
        <v>55.922010592436145</v>
      </c>
      <c r="Q11" s="91">
        <v>55.483624985688493</v>
      </c>
    </row>
    <row r="12" spans="1:17" x14ac:dyDescent="0.25">
      <c r="A12" s="92" t="s">
        <v>27</v>
      </c>
      <c r="B12" s="91">
        <v>97.31167386522749</v>
      </c>
      <c r="C12" s="91">
        <v>101.05511703866196</v>
      </c>
      <c r="D12" s="91">
        <v>99.720565543110737</v>
      </c>
      <c r="E12" s="91">
        <v>106.28030841822199</v>
      </c>
      <c r="F12" s="91">
        <v>108.59021278687506</v>
      </c>
      <c r="G12" s="91">
        <v>109.09966636143345</v>
      </c>
      <c r="H12" s="91">
        <v>110.91633154668597</v>
      </c>
      <c r="I12" s="91">
        <v>112.29109654969399</v>
      </c>
      <c r="J12" s="91">
        <v>118.12690270389541</v>
      </c>
      <c r="K12" s="91">
        <v>102.58812391224907</v>
      </c>
      <c r="L12" s="91">
        <v>110.67364173856133</v>
      </c>
      <c r="M12" s="91">
        <v>109.2552885448362</v>
      </c>
      <c r="N12" s="91">
        <v>107.31501480713612</v>
      </c>
      <c r="O12" s="91">
        <v>108.48200372308382</v>
      </c>
      <c r="P12" s="91">
        <v>105.91896928352341</v>
      </c>
      <c r="Q12" s="91">
        <v>106.87963172246302</v>
      </c>
    </row>
    <row r="13" spans="1:17" x14ac:dyDescent="0.25">
      <c r="A13" s="92" t="s">
        <v>127</v>
      </c>
      <c r="B13" s="91">
        <v>6.9603674088792283E-2</v>
      </c>
      <c r="C13" s="91">
        <v>0</v>
      </c>
      <c r="D13" s="91">
        <v>0.28954522707704605</v>
      </c>
      <c r="E13" s="91">
        <v>0.61750743960580468</v>
      </c>
      <c r="F13" s="91">
        <v>0.52362781075367304</v>
      </c>
      <c r="G13" s="91">
        <v>0.63538804776531244</v>
      </c>
      <c r="H13" s="91">
        <v>0.56058944822280765</v>
      </c>
      <c r="I13" s="91">
        <v>0.30643398486124312</v>
      </c>
      <c r="J13" s="91">
        <v>0.32355848413469634</v>
      </c>
      <c r="K13" s="91">
        <v>0.30302197037724998</v>
      </c>
      <c r="L13" s="91">
        <v>0.35805007636518926</v>
      </c>
      <c r="M13" s="91">
        <v>0.94246955212468952</v>
      </c>
      <c r="N13" s="91">
        <v>0.7520533949401591</v>
      </c>
      <c r="O13" s="91">
        <v>0.51471926664321155</v>
      </c>
      <c r="P13" s="91">
        <v>0.66162660595689482</v>
      </c>
      <c r="Q13" s="91">
        <v>0.66622280255838406</v>
      </c>
    </row>
    <row r="14" spans="1:17" x14ac:dyDescent="0.25">
      <c r="A14" s="90" t="s">
        <v>22</v>
      </c>
      <c r="B14" s="89">
        <v>212.2880112997187</v>
      </c>
      <c r="C14" s="89">
        <v>213.92751787352105</v>
      </c>
      <c r="D14" s="89">
        <v>210.65165045776413</v>
      </c>
      <c r="E14" s="89">
        <v>235.36588792767924</v>
      </c>
      <c r="F14" s="89">
        <v>238.1484130984702</v>
      </c>
      <c r="G14" s="89">
        <v>234.9938179468449</v>
      </c>
      <c r="H14" s="89">
        <v>236.30434794456579</v>
      </c>
      <c r="I14" s="89">
        <v>238.12452698198553</v>
      </c>
      <c r="J14" s="89">
        <v>259.62068906063308</v>
      </c>
      <c r="K14" s="89">
        <v>225.01264711591563</v>
      </c>
      <c r="L14" s="89">
        <v>242.90098282601645</v>
      </c>
      <c r="M14" s="89">
        <v>237.39980160760726</v>
      </c>
      <c r="N14" s="89">
        <v>233.5086837962676</v>
      </c>
      <c r="O14" s="89">
        <v>236.57580440298366</v>
      </c>
      <c r="P14" s="89">
        <v>231.81738745945717</v>
      </c>
      <c r="Q14" s="89">
        <v>235.23167537263325</v>
      </c>
    </row>
    <row r="15" spans="1:17" x14ac:dyDescent="0.25">
      <c r="A15" s="74" t="s">
        <v>296</v>
      </c>
      <c r="B15" s="313">
        <v>1936.4336195717756</v>
      </c>
      <c r="C15" s="313">
        <v>1986.9089423437649</v>
      </c>
      <c r="D15" s="313">
        <v>1950.9586592211062</v>
      </c>
      <c r="E15" s="313">
        <v>2205.4167268887004</v>
      </c>
      <c r="F15" s="313">
        <v>2247.3533505925416</v>
      </c>
      <c r="G15" s="313">
        <v>2238.1763044928844</v>
      </c>
      <c r="H15" s="313">
        <v>2260.6905237508604</v>
      </c>
      <c r="I15" s="313">
        <v>2271.5258087544335</v>
      </c>
      <c r="J15" s="313">
        <v>2398.1556760809785</v>
      </c>
      <c r="K15" s="313">
        <v>2074.193041667625</v>
      </c>
      <c r="L15" s="313">
        <v>2227.328343177157</v>
      </c>
      <c r="M15" s="313">
        <v>2205.4777957588631</v>
      </c>
      <c r="N15" s="313">
        <v>2178.333060745867</v>
      </c>
      <c r="O15" s="313">
        <v>2201.2476488669972</v>
      </c>
      <c r="P15" s="313">
        <v>2155.9009238942594</v>
      </c>
      <c r="Q15" s="313">
        <v>2174.3782205422613</v>
      </c>
    </row>
    <row r="16" spans="1:17" x14ac:dyDescent="0.25">
      <c r="A16" s="310" t="s">
        <v>302</v>
      </c>
      <c r="B16" s="309">
        <v>898.73937617415766</v>
      </c>
      <c r="C16" s="309">
        <v>921.31256182446623</v>
      </c>
      <c r="D16" s="309">
        <v>907.90681422976866</v>
      </c>
      <c r="E16" s="309">
        <v>667.88906456072539</v>
      </c>
      <c r="F16" s="309">
        <v>655.43363401684303</v>
      </c>
      <c r="G16" s="309">
        <v>656.55908629005614</v>
      </c>
      <c r="H16" s="309">
        <v>658.84701718004146</v>
      </c>
      <c r="I16" s="309">
        <v>667.15659260937923</v>
      </c>
      <c r="J16" s="309">
        <v>656.10580660777293</v>
      </c>
      <c r="K16" s="309">
        <v>569.22506674400859</v>
      </c>
      <c r="L16" s="309">
        <v>641.52815213834697</v>
      </c>
      <c r="M16" s="309">
        <v>620.37847272695285</v>
      </c>
      <c r="N16" s="309">
        <v>560.31149938156557</v>
      </c>
      <c r="O16" s="309">
        <v>559.02148053426549</v>
      </c>
      <c r="P16" s="309">
        <v>553.36213913132974</v>
      </c>
      <c r="Q16" s="309">
        <v>589.69509217792495</v>
      </c>
    </row>
    <row r="17" spans="1:17" x14ac:dyDescent="0.25">
      <c r="A17" s="154" t="s">
        <v>34</v>
      </c>
      <c r="B17" s="83">
        <v>22.566264132470771</v>
      </c>
      <c r="C17" s="83">
        <v>18.135910912568541</v>
      </c>
      <c r="D17" s="83">
        <v>16.513879786440178</v>
      </c>
      <c r="E17" s="83">
        <v>21.130961006352329</v>
      </c>
      <c r="F17" s="83">
        <v>8.810372446798036</v>
      </c>
      <c r="G17" s="83">
        <v>7.9362913894528635</v>
      </c>
      <c r="H17" s="83">
        <v>5.9250860258924689</v>
      </c>
      <c r="I17" s="83">
        <v>4.6731482659055601</v>
      </c>
      <c r="J17" s="83">
        <v>4.0562666787708341</v>
      </c>
      <c r="K17" s="83">
        <v>2.0499991754813087</v>
      </c>
      <c r="L17" s="83">
        <v>2.566025076124367</v>
      </c>
      <c r="M17" s="83">
        <v>2.6927797756231007</v>
      </c>
      <c r="N17" s="83">
        <v>3.4143923144378929</v>
      </c>
      <c r="O17" s="83">
        <v>2.8071569107012531</v>
      </c>
      <c r="P17" s="83">
        <v>2.2751168444415373</v>
      </c>
      <c r="Q17" s="83">
        <v>4.181493773004795</v>
      </c>
    </row>
    <row r="18" spans="1:17" x14ac:dyDescent="0.25">
      <c r="A18" s="154" t="s">
        <v>31</v>
      </c>
      <c r="B18" s="83">
        <v>50.17236594824741</v>
      </c>
      <c r="C18" s="83">
        <v>51.580953698425496</v>
      </c>
      <c r="D18" s="83">
        <v>49.524621646569145</v>
      </c>
      <c r="E18" s="83">
        <v>46.072793512076004</v>
      </c>
      <c r="F18" s="83">
        <v>45.242395037928787</v>
      </c>
      <c r="G18" s="83">
        <v>46.247563911988514</v>
      </c>
      <c r="H18" s="83">
        <v>48.65211571994142</v>
      </c>
      <c r="I18" s="83">
        <v>40.946115032700398</v>
      </c>
      <c r="J18" s="83">
        <v>43.068824921703907</v>
      </c>
      <c r="K18" s="83">
        <v>37.570805719061958</v>
      </c>
      <c r="L18" s="83">
        <v>36.937303219300517</v>
      </c>
      <c r="M18" s="83">
        <v>32.782815495116829</v>
      </c>
      <c r="N18" s="83">
        <v>33.187864978169173</v>
      </c>
      <c r="O18" s="83">
        <v>39.746086218737311</v>
      </c>
      <c r="P18" s="83">
        <v>37.384458300029308</v>
      </c>
      <c r="Q18" s="83">
        <v>35.825430774698226</v>
      </c>
    </row>
    <row r="19" spans="1:17" x14ac:dyDescent="0.25">
      <c r="A19" s="154" t="s">
        <v>126</v>
      </c>
      <c r="B19" s="83">
        <v>122.79876368730216</v>
      </c>
      <c r="C19" s="83">
        <v>123.77068359668496</v>
      </c>
      <c r="D19" s="83">
        <v>126.53445904216949</v>
      </c>
      <c r="E19" s="83">
        <v>63.138820911680135</v>
      </c>
      <c r="F19" s="83">
        <v>56.27549276885528</v>
      </c>
      <c r="G19" s="83">
        <v>58.811326736006365</v>
      </c>
      <c r="H19" s="83">
        <v>52.632455171749037</v>
      </c>
      <c r="I19" s="83">
        <v>59.636610763772218</v>
      </c>
      <c r="J19" s="83">
        <v>51.370244088017373</v>
      </c>
      <c r="K19" s="83">
        <v>46.628999579052234</v>
      </c>
      <c r="L19" s="83">
        <v>55.692094852448442</v>
      </c>
      <c r="M19" s="83">
        <v>46.122693288886907</v>
      </c>
      <c r="N19" s="83">
        <v>39.233401944098695</v>
      </c>
      <c r="O19" s="83">
        <v>39.054136242854568</v>
      </c>
      <c r="P19" s="83">
        <v>33.871387041221126</v>
      </c>
      <c r="Q19" s="83">
        <v>35.787159205996041</v>
      </c>
    </row>
    <row r="20" spans="1:17" x14ac:dyDescent="0.25">
      <c r="A20" s="154" t="s">
        <v>30</v>
      </c>
      <c r="B20" s="83">
        <v>6.1181492864328799</v>
      </c>
      <c r="C20" s="83">
        <v>1.1070096333137525</v>
      </c>
      <c r="D20" s="83">
        <v>4.4812313688214029</v>
      </c>
      <c r="E20" s="83">
        <v>3.5301680358792598</v>
      </c>
      <c r="F20" s="83">
        <v>1.184130984529421</v>
      </c>
      <c r="G20" s="83">
        <v>1.1001536861125967</v>
      </c>
      <c r="H20" s="83">
        <v>1.3638878062445494</v>
      </c>
      <c r="I20" s="83">
        <v>0.68607348989614847</v>
      </c>
      <c r="J20" s="83">
        <v>0.53349205220955265</v>
      </c>
      <c r="K20" s="83">
        <v>0.13753455630866163</v>
      </c>
      <c r="L20" s="83">
        <v>0.22505165900292112</v>
      </c>
      <c r="M20" s="83">
        <v>0.17214393866328576</v>
      </c>
      <c r="N20" s="83">
        <v>0.16404196408576474</v>
      </c>
      <c r="O20" s="83">
        <v>6.6115619165035122</v>
      </c>
      <c r="P20" s="83">
        <v>2.243686098873745</v>
      </c>
      <c r="Q20" s="83">
        <v>0.73053272061621899</v>
      </c>
    </row>
    <row r="21" spans="1:17" x14ac:dyDescent="0.25">
      <c r="A21" s="154" t="s">
        <v>27</v>
      </c>
      <c r="B21" s="83">
        <v>697.08383311970454</v>
      </c>
      <c r="C21" s="83">
        <v>726.71800398347341</v>
      </c>
      <c r="D21" s="83">
        <v>710.85262238576877</v>
      </c>
      <c r="E21" s="83">
        <v>534.0163210947378</v>
      </c>
      <c r="F21" s="83">
        <v>543.92124277873154</v>
      </c>
      <c r="G21" s="83">
        <v>542.46375056649561</v>
      </c>
      <c r="H21" s="83">
        <v>550.27347245621388</v>
      </c>
      <c r="I21" s="83">
        <v>561.21464505710503</v>
      </c>
      <c r="J21" s="83">
        <v>557.07697886707115</v>
      </c>
      <c r="K21" s="83">
        <v>482.8377277141044</v>
      </c>
      <c r="L21" s="83">
        <v>546.10767733147088</v>
      </c>
      <c r="M21" s="83">
        <v>538.60804022866273</v>
      </c>
      <c r="N21" s="83">
        <v>484.31179818077413</v>
      </c>
      <c r="O21" s="83">
        <v>470.80253924546889</v>
      </c>
      <c r="P21" s="83">
        <v>477.58749084676407</v>
      </c>
      <c r="Q21" s="83">
        <v>513.17047570360967</v>
      </c>
    </row>
    <row r="22" spans="1:17" x14ac:dyDescent="0.25">
      <c r="A22" s="152" t="s">
        <v>301</v>
      </c>
      <c r="B22" s="264">
        <v>1037.6942433976185</v>
      </c>
      <c r="C22" s="264">
        <v>1065.5963805192985</v>
      </c>
      <c r="D22" s="264">
        <v>1043.0518449913375</v>
      </c>
      <c r="E22" s="264">
        <v>1537.5276623279756</v>
      </c>
      <c r="F22" s="264">
        <v>1591.9197165756991</v>
      </c>
      <c r="G22" s="264">
        <v>1581.6172182028283</v>
      </c>
      <c r="H22" s="264">
        <v>1601.843506570819</v>
      </c>
      <c r="I22" s="264">
        <v>1604.3692161450535</v>
      </c>
      <c r="J22" s="264">
        <v>1742.0498694732055</v>
      </c>
      <c r="K22" s="264">
        <v>1504.9679749236168</v>
      </c>
      <c r="L22" s="264">
        <v>1585.80019103881</v>
      </c>
      <c r="M22" s="264">
        <v>1585.0993230319107</v>
      </c>
      <c r="N22" s="264">
        <v>1618.021561364302</v>
      </c>
      <c r="O22" s="264">
        <v>1642.226168332731</v>
      </c>
      <c r="P22" s="264">
        <v>1602.5387847629299</v>
      </c>
      <c r="Q22" s="264">
        <v>1584.6831283643369</v>
      </c>
    </row>
    <row r="23" spans="1:17" x14ac:dyDescent="0.25">
      <c r="A23" s="74" t="s">
        <v>295</v>
      </c>
      <c r="B23" s="313">
        <v>780.87627825844504</v>
      </c>
      <c r="C23" s="313">
        <v>800.62173720726491</v>
      </c>
      <c r="D23" s="313">
        <v>787.28734718425255</v>
      </c>
      <c r="E23" s="313">
        <v>852.80905935050669</v>
      </c>
      <c r="F23" s="313">
        <v>864.66219739187045</v>
      </c>
      <c r="G23" s="313">
        <v>857.69430237401593</v>
      </c>
      <c r="H23" s="313">
        <v>867.88099478148183</v>
      </c>
      <c r="I23" s="313">
        <v>873.10475026294091</v>
      </c>
      <c r="J23" s="313">
        <v>915.93348054530475</v>
      </c>
      <c r="K23" s="313">
        <v>792.8447207376222</v>
      </c>
      <c r="L23" s="313">
        <v>855.25895590164509</v>
      </c>
      <c r="M23" s="313">
        <v>845.19314899311109</v>
      </c>
      <c r="N23" s="313">
        <v>829.070009264595</v>
      </c>
      <c r="O23" s="313">
        <v>836.9563720618554</v>
      </c>
      <c r="P23" s="313">
        <v>821.46923732647133</v>
      </c>
      <c r="Q23" s="313">
        <v>830.22805544510231</v>
      </c>
    </row>
    <row r="24" spans="1:17" x14ac:dyDescent="0.25">
      <c r="A24" s="310" t="s">
        <v>300</v>
      </c>
      <c r="B24" s="312">
        <v>542.92210579525511</v>
      </c>
      <c r="C24" s="312">
        <v>558.05000526794402</v>
      </c>
      <c r="D24" s="312">
        <v>548.27131366922879</v>
      </c>
      <c r="E24" s="312">
        <v>594.80137070249793</v>
      </c>
      <c r="F24" s="312">
        <v>605.0872795661603</v>
      </c>
      <c r="G24" s="312">
        <v>600.16490558290889</v>
      </c>
      <c r="H24" s="312">
        <v>607.40195136019213</v>
      </c>
      <c r="I24" s="312">
        <v>608.5593966326785</v>
      </c>
      <c r="J24" s="312">
        <v>642.60238177507506</v>
      </c>
      <c r="K24" s="312">
        <v>552.27211720006494</v>
      </c>
      <c r="L24" s="312">
        <v>590.46517762223732</v>
      </c>
      <c r="M24" s="312">
        <v>583.71227871559381</v>
      </c>
      <c r="N24" s="312">
        <v>575.14699537251488</v>
      </c>
      <c r="O24" s="312">
        <v>583.74724771923718</v>
      </c>
      <c r="P24" s="312">
        <v>571.13630347486946</v>
      </c>
      <c r="Q24" s="312">
        <v>576.65614288112226</v>
      </c>
    </row>
    <row r="25" spans="1:17" x14ac:dyDescent="0.25">
      <c r="A25" s="149" t="s">
        <v>299</v>
      </c>
      <c r="B25" s="148">
        <v>237.95417246318982</v>
      </c>
      <c r="C25" s="148">
        <v>242.5717319393209</v>
      </c>
      <c r="D25" s="148">
        <v>239.01603351502385</v>
      </c>
      <c r="E25" s="148">
        <v>258.00768864800875</v>
      </c>
      <c r="F25" s="148">
        <v>259.57491782571037</v>
      </c>
      <c r="G25" s="148">
        <v>257.5293967911071</v>
      </c>
      <c r="H25" s="148">
        <v>260.47904342128965</v>
      </c>
      <c r="I25" s="148">
        <v>264.54535363026247</v>
      </c>
      <c r="J25" s="148">
        <v>273.33109877022957</v>
      </c>
      <c r="K25" s="148">
        <v>240.57260353755709</v>
      </c>
      <c r="L25" s="148">
        <v>264.79377827940812</v>
      </c>
      <c r="M25" s="148">
        <v>261.48087027751734</v>
      </c>
      <c r="N25" s="148">
        <v>253.92301389208035</v>
      </c>
      <c r="O25" s="148">
        <v>253.20912434261817</v>
      </c>
      <c r="P25" s="148">
        <v>250.33293385160178</v>
      </c>
      <c r="Q25" s="148">
        <v>253.57191256398011</v>
      </c>
    </row>
    <row r="26" spans="1:17" x14ac:dyDescent="0.25">
      <c r="A26" s="127" t="s">
        <v>294</v>
      </c>
      <c r="B26" s="311">
        <v>2185.7676247907293</v>
      </c>
      <c r="C26" s="311">
        <v>2243.5514655421416</v>
      </c>
      <c r="D26" s="311">
        <v>2202.2487305767245</v>
      </c>
      <c r="E26" s="311">
        <v>2388.6067860088765</v>
      </c>
      <c r="F26" s="311">
        <v>2445.6368398099585</v>
      </c>
      <c r="G26" s="311">
        <v>2436.7929085517608</v>
      </c>
      <c r="H26" s="311">
        <v>2466.0601685900656</v>
      </c>
      <c r="I26" s="311">
        <v>2482.587551206861</v>
      </c>
      <c r="J26" s="311">
        <v>2629.1857866216656</v>
      </c>
      <c r="K26" s="311">
        <v>2268.4076778254039</v>
      </c>
      <c r="L26" s="311">
        <v>2439.062678453708</v>
      </c>
      <c r="M26" s="311">
        <v>2414.5044478326986</v>
      </c>
      <c r="N26" s="311">
        <v>2369.1709332788255</v>
      </c>
      <c r="O26" s="311">
        <v>2395.2658785772032</v>
      </c>
      <c r="P26" s="311">
        <v>2387.9167129060525</v>
      </c>
      <c r="Q26" s="311">
        <v>2385.7475796765793</v>
      </c>
    </row>
    <row r="27" spans="1:17" x14ac:dyDescent="0.25">
      <c r="A27" s="310" t="s">
        <v>298</v>
      </c>
      <c r="B27" s="309">
        <v>1856.090379462792</v>
      </c>
      <c r="C27" s="309">
        <v>1903.3158016780778</v>
      </c>
      <c r="D27" s="309">
        <v>1870.1215572228928</v>
      </c>
      <c r="E27" s="309">
        <v>2006.4399068764462</v>
      </c>
      <c r="F27" s="309">
        <v>2013.555385190728</v>
      </c>
      <c r="G27" s="309">
        <v>2033.6869388926275</v>
      </c>
      <c r="H27" s="309">
        <v>2034.7848846097304</v>
      </c>
      <c r="I27" s="309">
        <v>2031.5513786832685</v>
      </c>
      <c r="J27" s="309">
        <v>2059.844441701749</v>
      </c>
      <c r="K27" s="309">
        <v>1784.8988420895398</v>
      </c>
      <c r="L27" s="309">
        <v>1960.512747691027</v>
      </c>
      <c r="M27" s="309">
        <v>1929.5628614525215</v>
      </c>
      <c r="N27" s="309">
        <v>1914.1932157508493</v>
      </c>
      <c r="O27" s="309">
        <v>1923.912816165953</v>
      </c>
      <c r="P27" s="309">
        <v>1755.6432133443143</v>
      </c>
      <c r="Q27" s="309">
        <v>1897.6983333544526</v>
      </c>
    </row>
    <row r="28" spans="1:17" x14ac:dyDescent="0.25">
      <c r="A28" s="154" t="s">
        <v>34</v>
      </c>
      <c r="B28" s="83">
        <v>37.128576466872744</v>
      </c>
      <c r="C28" s="83">
        <v>26.910972397063098</v>
      </c>
      <c r="D28" s="83">
        <v>24.960731789597013</v>
      </c>
      <c r="E28" s="83">
        <v>34.289792931767906</v>
      </c>
      <c r="F28" s="83">
        <v>10.862476559472116</v>
      </c>
      <c r="G28" s="83">
        <v>13.872610660161511</v>
      </c>
      <c r="H28" s="83">
        <v>8.8630507043915951</v>
      </c>
      <c r="I28" s="83">
        <v>6.6280704023620718</v>
      </c>
      <c r="J28" s="83">
        <v>4.7626993719070905</v>
      </c>
      <c r="K28" s="83">
        <v>2.8657365456234842</v>
      </c>
      <c r="L28" s="83">
        <v>4.1632087087399237</v>
      </c>
      <c r="M28" s="83">
        <v>4.1023213686590267</v>
      </c>
      <c r="N28" s="83">
        <v>5.9454044131973429</v>
      </c>
      <c r="O28" s="83">
        <v>4.0340206579053479</v>
      </c>
      <c r="P28" s="83">
        <v>3.3469685094192565</v>
      </c>
      <c r="Q28" s="83">
        <v>7.8537158487182426</v>
      </c>
    </row>
    <row r="29" spans="1:17" x14ac:dyDescent="0.25">
      <c r="A29" s="154" t="s">
        <v>31</v>
      </c>
      <c r="B29" s="83">
        <v>87.274779733701749</v>
      </c>
      <c r="C29" s="83">
        <v>95.855021622725616</v>
      </c>
      <c r="D29" s="83">
        <v>90.117426761709282</v>
      </c>
      <c r="E29" s="83">
        <v>152.62591913381536</v>
      </c>
      <c r="F29" s="83">
        <v>105.61532190931828</v>
      </c>
      <c r="G29" s="83">
        <v>109.85176274076852</v>
      </c>
      <c r="H29" s="83">
        <v>146.72982486398027</v>
      </c>
      <c r="I29" s="83">
        <v>134.41657063586447</v>
      </c>
      <c r="J29" s="83">
        <v>110.38275601992221</v>
      </c>
      <c r="K29" s="83">
        <v>101.42176888580532</v>
      </c>
      <c r="L29" s="83">
        <v>98.350354391434834</v>
      </c>
      <c r="M29" s="83">
        <v>95.720306087862156</v>
      </c>
      <c r="N29" s="83">
        <v>87.09549773600483</v>
      </c>
      <c r="O29" s="83">
        <v>89.761318535133242</v>
      </c>
      <c r="P29" s="83">
        <v>71.679787425338489</v>
      </c>
      <c r="Q29" s="83">
        <v>80.461615315216335</v>
      </c>
    </row>
    <row r="30" spans="1:17" x14ac:dyDescent="0.25">
      <c r="A30" s="154" t="s">
        <v>126</v>
      </c>
      <c r="B30" s="83">
        <v>225.36390428436664</v>
      </c>
      <c r="C30" s="83">
        <v>222.09467725703098</v>
      </c>
      <c r="D30" s="83">
        <v>224.01630901025291</v>
      </c>
      <c r="E30" s="83">
        <v>277.99948969938083</v>
      </c>
      <c r="F30" s="83">
        <v>235.13788754354465</v>
      </c>
      <c r="G30" s="83">
        <v>244.44920851989477</v>
      </c>
      <c r="H30" s="83">
        <v>203.46282149271735</v>
      </c>
      <c r="I30" s="83">
        <v>226.87734952313099</v>
      </c>
      <c r="J30" s="83">
        <v>234.4277476184111</v>
      </c>
      <c r="K30" s="83">
        <v>261.8447775684204</v>
      </c>
      <c r="L30" s="83">
        <v>240.10546928584424</v>
      </c>
      <c r="M30" s="83">
        <v>211.75961247806987</v>
      </c>
      <c r="N30" s="83">
        <v>195.97616751760711</v>
      </c>
      <c r="O30" s="83">
        <v>182.84708512954907</v>
      </c>
      <c r="P30" s="83">
        <v>149.50577107479279</v>
      </c>
      <c r="Q30" s="83">
        <v>128.46057584767541</v>
      </c>
    </row>
    <row r="31" spans="1:17" x14ac:dyDescent="0.25">
      <c r="A31" s="154" t="s">
        <v>30</v>
      </c>
      <c r="B31" s="83">
        <v>12.328594613853877</v>
      </c>
      <c r="C31" s="83">
        <v>1.6046492554828962</v>
      </c>
      <c r="D31" s="83">
        <v>9.1909186935760214</v>
      </c>
      <c r="E31" s="83">
        <v>5.7852119211626158</v>
      </c>
      <c r="F31" s="83">
        <v>1.3990633496442832</v>
      </c>
      <c r="G31" s="83">
        <v>1.7409507289188428</v>
      </c>
      <c r="H31" s="83">
        <v>2.0471060311894833</v>
      </c>
      <c r="I31" s="83">
        <v>0.89895204668985418</v>
      </c>
      <c r="J31" s="83">
        <v>0.7134795617048092</v>
      </c>
      <c r="K31" s="83">
        <v>0.18516997813771632</v>
      </c>
      <c r="L31" s="83">
        <v>0.48794613740396608</v>
      </c>
      <c r="M31" s="83">
        <v>0.21582038738326056</v>
      </c>
      <c r="N31" s="83">
        <v>0.22417014111355293</v>
      </c>
      <c r="O31" s="83">
        <v>14.412135709074587</v>
      </c>
      <c r="P31" s="83">
        <v>4.6446005755471624</v>
      </c>
      <c r="Q31" s="83">
        <v>1.2807039159124221</v>
      </c>
    </row>
    <row r="32" spans="1:17" x14ac:dyDescent="0.25">
      <c r="A32" s="154" t="s">
        <v>27</v>
      </c>
      <c r="B32" s="83">
        <v>1493.9945243639972</v>
      </c>
      <c r="C32" s="83">
        <v>1556.8504811457747</v>
      </c>
      <c r="D32" s="83">
        <v>1521.8361709677577</v>
      </c>
      <c r="E32" s="83">
        <v>1535.7394931903198</v>
      </c>
      <c r="F32" s="83">
        <v>1660.5406358287485</v>
      </c>
      <c r="G32" s="83">
        <v>1663.7724062428842</v>
      </c>
      <c r="H32" s="83">
        <v>1673.6820815174519</v>
      </c>
      <c r="I32" s="83">
        <v>1662.7304360752212</v>
      </c>
      <c r="J32" s="83">
        <v>1709.5577591298033</v>
      </c>
      <c r="K32" s="83">
        <v>1418.5813891115529</v>
      </c>
      <c r="L32" s="83">
        <v>1617.4057691676037</v>
      </c>
      <c r="M32" s="83">
        <v>1617.7648011305469</v>
      </c>
      <c r="N32" s="83">
        <v>1624.9519759429259</v>
      </c>
      <c r="O32" s="83">
        <v>1632.8582561342907</v>
      </c>
      <c r="P32" s="83">
        <v>1526.4660857592169</v>
      </c>
      <c r="Q32" s="83">
        <v>1679.6417224269303</v>
      </c>
    </row>
    <row r="33" spans="1:17" x14ac:dyDescent="0.25">
      <c r="A33" s="152" t="s">
        <v>297</v>
      </c>
      <c r="B33" s="264">
        <v>329.67724532793756</v>
      </c>
      <c r="C33" s="264">
        <v>340.23566386406378</v>
      </c>
      <c r="D33" s="264">
        <v>332.12717335383167</v>
      </c>
      <c r="E33" s="264">
        <v>382.16687913243044</v>
      </c>
      <c r="F33" s="264">
        <v>432.08145461923033</v>
      </c>
      <c r="G33" s="264">
        <v>403.10596965913271</v>
      </c>
      <c r="H33" s="264">
        <v>431.27528398033473</v>
      </c>
      <c r="I33" s="264">
        <v>451.03617252359322</v>
      </c>
      <c r="J33" s="264">
        <v>569.34134491991654</v>
      </c>
      <c r="K33" s="264">
        <v>483.50883573586401</v>
      </c>
      <c r="L33" s="264">
        <v>478.5499307626809</v>
      </c>
      <c r="M33" s="264">
        <v>484.94158638017757</v>
      </c>
      <c r="N33" s="264">
        <v>454.97771752797598</v>
      </c>
      <c r="O33" s="264">
        <v>471.35306241125102</v>
      </c>
      <c r="P33" s="264">
        <v>632.27349956173816</v>
      </c>
      <c r="Q33" s="264">
        <v>488.04924632212703</v>
      </c>
    </row>
    <row r="34" spans="1:17" x14ac:dyDescent="0.25">
      <c r="A34" s="86" t="s">
        <v>293</v>
      </c>
      <c r="B34" s="85">
        <v>2326.4247222588456</v>
      </c>
      <c r="C34" s="85">
        <v>2466.03865233326</v>
      </c>
      <c r="D34" s="85">
        <v>2270.0625665663406</v>
      </c>
      <c r="E34" s="85">
        <v>2548.7295108401368</v>
      </c>
      <c r="F34" s="85">
        <v>2618.2998446881461</v>
      </c>
      <c r="G34" s="85">
        <v>2458.2484214420042</v>
      </c>
      <c r="H34" s="85">
        <v>2335.1511041614108</v>
      </c>
      <c r="I34" s="85">
        <v>2292.6684294938577</v>
      </c>
      <c r="J34" s="85">
        <v>1936.9548882793065</v>
      </c>
      <c r="K34" s="85">
        <v>1881.3113427833594</v>
      </c>
      <c r="L34" s="85">
        <v>1837.4917597320052</v>
      </c>
      <c r="M34" s="85">
        <v>1564.0105626105631</v>
      </c>
      <c r="N34" s="85">
        <v>1508.7664942298297</v>
      </c>
      <c r="O34" s="85">
        <v>1593.3996184617249</v>
      </c>
      <c r="P34" s="85">
        <v>1363.1438181954447</v>
      </c>
      <c r="Q34" s="85">
        <v>1412.5847681253124</v>
      </c>
    </row>
    <row r="35" spans="1:17" x14ac:dyDescent="0.25">
      <c r="A35" s="150" t="s">
        <v>34</v>
      </c>
      <c r="B35" s="87">
        <v>196.03823874437998</v>
      </c>
      <c r="C35" s="87">
        <v>186.78614587141504</v>
      </c>
      <c r="D35" s="87">
        <v>161.45534717894466</v>
      </c>
      <c r="E35" s="87">
        <v>133.74994342735573</v>
      </c>
      <c r="F35" s="87">
        <v>103.19031356920532</v>
      </c>
      <c r="G35" s="87">
        <v>92.507072570430807</v>
      </c>
      <c r="H35" s="87">
        <v>89.176997624346711</v>
      </c>
      <c r="I35" s="87">
        <v>77.746326089340513</v>
      </c>
      <c r="J35" s="87">
        <v>79.110926311402324</v>
      </c>
      <c r="K35" s="87">
        <v>60.297794573596526</v>
      </c>
      <c r="L35" s="87">
        <v>60.681244125550336</v>
      </c>
      <c r="M35" s="87">
        <v>55.553209652754447</v>
      </c>
      <c r="N35" s="87">
        <v>44.864612921685286</v>
      </c>
      <c r="O35" s="87">
        <v>49.522083094574896</v>
      </c>
      <c r="P35" s="87">
        <v>49.847396865926228</v>
      </c>
      <c r="Q35" s="87">
        <v>45.268345417191156</v>
      </c>
    </row>
    <row r="36" spans="1:17" x14ac:dyDescent="0.25">
      <c r="A36" s="150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31</v>
      </c>
      <c r="B37" s="87">
        <v>8.3326819614582774</v>
      </c>
      <c r="C37" s="87">
        <v>0</v>
      </c>
      <c r="D37" s="87">
        <v>2.1438984592422213E-15</v>
      </c>
      <c r="E37" s="87">
        <v>1.6592969313242121</v>
      </c>
      <c r="F37" s="87">
        <v>2.1211879356017188E-14</v>
      </c>
      <c r="G37" s="87">
        <v>1.2481652742857219</v>
      </c>
      <c r="H37" s="87">
        <v>1.8815731698095034E-14</v>
      </c>
      <c r="I37" s="87">
        <v>8.2849179351705088E-14</v>
      </c>
      <c r="J37" s="87">
        <v>4.8686632401044751E-15</v>
      </c>
      <c r="K37" s="87">
        <v>8.6057942284754786E-14</v>
      </c>
      <c r="L37" s="87">
        <v>5.8324656637080414E-15</v>
      </c>
      <c r="M37" s="87">
        <v>2.6956615817037299E-15</v>
      </c>
      <c r="N37" s="87">
        <v>0.39745618821289275</v>
      </c>
      <c r="O37" s="87">
        <v>3.6949081880786038E-14</v>
      </c>
      <c r="P37" s="87">
        <v>2.7891411000906894</v>
      </c>
      <c r="Q37" s="87">
        <v>5.4598962684394414E-4</v>
      </c>
    </row>
    <row r="38" spans="1:17" x14ac:dyDescent="0.25">
      <c r="A38" s="150" t="s">
        <v>126</v>
      </c>
      <c r="B38" s="87">
        <v>200.59571225634008</v>
      </c>
      <c r="C38" s="87">
        <v>203.46630470430719</v>
      </c>
      <c r="D38" s="87">
        <v>194.54601601003915</v>
      </c>
      <c r="E38" s="87">
        <v>201.61062932629949</v>
      </c>
      <c r="F38" s="87">
        <v>226.73799484755301</v>
      </c>
      <c r="G38" s="87">
        <v>209.04817368039829</v>
      </c>
      <c r="H38" s="87">
        <v>202.92383235868871</v>
      </c>
      <c r="I38" s="87">
        <v>196.18013991767859</v>
      </c>
      <c r="J38" s="87">
        <v>138.56282157600947</v>
      </c>
      <c r="K38" s="87">
        <v>194.48803130962264</v>
      </c>
      <c r="L38" s="87">
        <v>156.34253576357756</v>
      </c>
      <c r="M38" s="87">
        <v>98.540197680267426</v>
      </c>
      <c r="N38" s="87">
        <v>89.419793002645036</v>
      </c>
      <c r="O38" s="87">
        <v>83.929367824718582</v>
      </c>
      <c r="P38" s="87">
        <v>69.886287882855129</v>
      </c>
      <c r="Q38" s="87">
        <v>75.573621651650726</v>
      </c>
    </row>
    <row r="39" spans="1:17" x14ac:dyDescent="0.25">
      <c r="A39" s="150" t="s">
        <v>30</v>
      </c>
      <c r="B39" s="87">
        <v>367.00880771199581</v>
      </c>
      <c r="C39" s="87">
        <v>452.25583154178213</v>
      </c>
      <c r="D39" s="87">
        <v>444.14501871277656</v>
      </c>
      <c r="E39" s="87">
        <v>415.81668061195569</v>
      </c>
      <c r="F39" s="87">
        <v>356.06266498041293</v>
      </c>
      <c r="G39" s="87">
        <v>326.10965824142988</v>
      </c>
      <c r="H39" s="87">
        <v>352.95935035046284</v>
      </c>
      <c r="I39" s="87">
        <v>301.94034711485102</v>
      </c>
      <c r="J39" s="87">
        <v>308.00759360783388</v>
      </c>
      <c r="K39" s="87">
        <v>192.58996084093016</v>
      </c>
      <c r="L39" s="87">
        <v>128.60583139195634</v>
      </c>
      <c r="M39" s="87">
        <v>103.55086156608976</v>
      </c>
      <c r="N39" s="87">
        <v>104.49612814702289</v>
      </c>
      <c r="O39" s="87">
        <v>133.5045046342612</v>
      </c>
      <c r="P39" s="87">
        <v>131.18833123700838</v>
      </c>
      <c r="Q39" s="87">
        <v>134.06191509514028</v>
      </c>
    </row>
    <row r="40" spans="1:17" x14ac:dyDescent="0.25">
      <c r="A40" s="150" t="s">
        <v>29</v>
      </c>
      <c r="B40" s="87">
        <v>115.62998396012583</v>
      </c>
      <c r="C40" s="87">
        <v>116.14966833407604</v>
      </c>
      <c r="D40" s="87">
        <v>118.78724814777141</v>
      </c>
      <c r="E40" s="87">
        <v>116.67758042531918</v>
      </c>
      <c r="F40" s="87">
        <v>111.35512138274284</v>
      </c>
      <c r="G40" s="87">
        <v>107.20219728553928</v>
      </c>
      <c r="H40" s="87">
        <v>111.9695095443</v>
      </c>
      <c r="I40" s="87">
        <v>92.564071997321363</v>
      </c>
      <c r="J40" s="87">
        <v>83.471593854162705</v>
      </c>
      <c r="K40" s="87">
        <v>80.787015703194172</v>
      </c>
      <c r="L40" s="87">
        <v>101.85682637023876</v>
      </c>
      <c r="M40" s="87">
        <v>75.574244605878988</v>
      </c>
      <c r="N40" s="87">
        <v>70.758246968094909</v>
      </c>
      <c r="O40" s="87">
        <v>55.750543721407368</v>
      </c>
      <c r="P40" s="87">
        <v>32.603938095813611</v>
      </c>
      <c r="Q40" s="87">
        <v>28.720512322523618</v>
      </c>
    </row>
    <row r="41" spans="1:17" x14ac:dyDescent="0.25">
      <c r="A41" s="150" t="s">
        <v>27</v>
      </c>
      <c r="B41" s="87">
        <v>1127.1394819444022</v>
      </c>
      <c r="C41" s="87">
        <v>1162.0292984678056</v>
      </c>
      <c r="D41" s="87">
        <v>1046.0677935242916</v>
      </c>
      <c r="E41" s="87">
        <v>1028.0900986795066</v>
      </c>
      <c r="F41" s="87">
        <v>1225.5292501450745</v>
      </c>
      <c r="G41" s="87">
        <v>1124.3682410489896</v>
      </c>
      <c r="H41" s="87">
        <v>1104.5954013627354</v>
      </c>
      <c r="I41" s="87">
        <v>1079.9920028062324</v>
      </c>
      <c r="J41" s="87">
        <v>723.46983759184491</v>
      </c>
      <c r="K41" s="87">
        <v>780.48091202544799</v>
      </c>
      <c r="L41" s="87">
        <v>760.74552493390308</v>
      </c>
      <c r="M41" s="87">
        <v>650.49541315617387</v>
      </c>
      <c r="N41" s="87">
        <v>580.7159669222234</v>
      </c>
      <c r="O41" s="87">
        <v>646.91811661499787</v>
      </c>
      <c r="P41" s="87">
        <v>517.87418969565704</v>
      </c>
      <c r="Q41" s="87">
        <v>588.0487876689516</v>
      </c>
    </row>
    <row r="42" spans="1:17" x14ac:dyDescent="0.25">
      <c r="A42" s="150" t="s">
        <v>26</v>
      </c>
      <c r="B42" s="87">
        <v>47.065825168016659</v>
      </c>
      <c r="C42" s="87">
        <v>51.039203325605961</v>
      </c>
      <c r="D42" s="87">
        <v>48.05101495630862</v>
      </c>
      <c r="E42" s="87">
        <v>11.104460225888044</v>
      </c>
      <c r="F42" s="87">
        <v>19.799907243530377</v>
      </c>
      <c r="G42" s="87">
        <v>19.078984894400644</v>
      </c>
      <c r="H42" s="87">
        <v>25.067038580429021</v>
      </c>
      <c r="I42" s="87">
        <v>27.133734046774801</v>
      </c>
      <c r="J42" s="87">
        <v>20.144226803668175</v>
      </c>
      <c r="K42" s="87">
        <v>10.06226112288811</v>
      </c>
      <c r="L42" s="87">
        <v>8.6110409774970993</v>
      </c>
      <c r="M42" s="87">
        <v>3.41944196663919</v>
      </c>
      <c r="N42" s="87">
        <v>11.662629795224118</v>
      </c>
      <c r="O42" s="87">
        <v>12.255249449621687</v>
      </c>
      <c r="P42" s="87">
        <v>10.444694854893045</v>
      </c>
      <c r="Q42" s="87">
        <v>11.619829475132018</v>
      </c>
    </row>
    <row r="43" spans="1:17" x14ac:dyDescent="0.25">
      <c r="A43" s="150" t="s">
        <v>87</v>
      </c>
      <c r="B43" s="87">
        <v>12.274139636848227</v>
      </c>
      <c r="C43" s="87">
        <v>17.602198804675361</v>
      </c>
      <c r="D43" s="87">
        <v>19.754421654501744</v>
      </c>
      <c r="E43" s="87">
        <v>24.944607866184057</v>
      </c>
      <c r="F43" s="87">
        <v>27.88103545551354</v>
      </c>
      <c r="G43" s="87">
        <v>41.450024047951025</v>
      </c>
      <c r="H43" s="87">
        <v>47.096186467429007</v>
      </c>
      <c r="I43" s="87">
        <v>46.138420332389337</v>
      </c>
      <c r="J43" s="87">
        <v>47.253213671344838</v>
      </c>
      <c r="K43" s="87">
        <v>49.166167436573041</v>
      </c>
      <c r="L43" s="87">
        <v>65.246514095803079</v>
      </c>
      <c r="M43" s="87">
        <v>57.186274835519797</v>
      </c>
      <c r="N43" s="87">
        <v>57.767570660905363</v>
      </c>
      <c r="O43" s="87">
        <v>102.93160284858591</v>
      </c>
      <c r="P43" s="87">
        <v>66.58246601236479</v>
      </c>
      <c r="Q43" s="87">
        <v>75.799348939656454</v>
      </c>
    </row>
    <row r="44" spans="1:17" x14ac:dyDescent="0.25">
      <c r="A44" s="150" t="s">
        <v>23</v>
      </c>
      <c r="B44" s="87">
        <v>252.33985087527816</v>
      </c>
      <c r="C44" s="87">
        <v>276.71000128359265</v>
      </c>
      <c r="D44" s="87">
        <v>237.25570638170643</v>
      </c>
      <c r="E44" s="87">
        <v>615.07621334630358</v>
      </c>
      <c r="F44" s="87">
        <v>547.74355706411427</v>
      </c>
      <c r="G44" s="87">
        <v>537.23590439857901</v>
      </c>
      <c r="H44" s="87">
        <v>401.3627878730187</v>
      </c>
      <c r="I44" s="87">
        <v>470.97338718927045</v>
      </c>
      <c r="J44" s="87">
        <v>536.93467486303996</v>
      </c>
      <c r="K44" s="87">
        <v>513.43919977110625</v>
      </c>
      <c r="L44" s="87">
        <v>555.40224207347899</v>
      </c>
      <c r="M44" s="87">
        <v>519.69091914723958</v>
      </c>
      <c r="N44" s="87">
        <v>548.68408962381568</v>
      </c>
      <c r="O44" s="87">
        <v>508.58815027355706</v>
      </c>
      <c r="P44" s="87">
        <v>481.92737245083555</v>
      </c>
      <c r="Q44" s="87">
        <v>453.49186156544005</v>
      </c>
    </row>
    <row r="45" spans="1:17" x14ac:dyDescent="0.25">
      <c r="A45" s="86" t="s">
        <v>292</v>
      </c>
      <c r="B45" s="85">
        <v>856.1109127426439</v>
      </c>
      <c r="C45" s="85">
        <v>871.78344606985297</v>
      </c>
      <c r="D45" s="85">
        <v>849.37176495126346</v>
      </c>
      <c r="E45" s="85">
        <v>881.34365460952142</v>
      </c>
      <c r="F45" s="85">
        <v>877.73740564897707</v>
      </c>
      <c r="G45" s="85">
        <v>875.97700353840673</v>
      </c>
      <c r="H45" s="85">
        <v>885.35218309216691</v>
      </c>
      <c r="I45" s="85">
        <v>888.22629781215414</v>
      </c>
      <c r="J45" s="85">
        <v>885.6281774633137</v>
      </c>
      <c r="K45" s="85">
        <v>779.5183090212621</v>
      </c>
      <c r="L45" s="85">
        <v>851.82314705690192</v>
      </c>
      <c r="M45" s="85">
        <v>834.00628765266151</v>
      </c>
      <c r="N45" s="85">
        <v>817.69022450687703</v>
      </c>
      <c r="O45" s="85">
        <v>812.06529828948783</v>
      </c>
      <c r="P45" s="85">
        <v>792.77362985070363</v>
      </c>
      <c r="Q45" s="85">
        <v>825.40768364653945</v>
      </c>
    </row>
    <row r="46" spans="1:17" x14ac:dyDescent="0.25">
      <c r="A46" s="86" t="s">
        <v>291</v>
      </c>
      <c r="B46" s="85">
        <v>726.0008669943735</v>
      </c>
      <c r="C46" s="85">
        <v>664.36701721998634</v>
      </c>
      <c r="D46" s="85">
        <v>792.10389566928063</v>
      </c>
      <c r="E46" s="85">
        <v>832.02192836757263</v>
      </c>
      <c r="F46" s="85">
        <v>820.84763094099515</v>
      </c>
      <c r="G46" s="85">
        <v>918.68708546900166</v>
      </c>
      <c r="H46" s="85">
        <v>1056.3665505845656</v>
      </c>
      <c r="I46" s="85">
        <v>1141.3266609098227</v>
      </c>
      <c r="J46" s="85">
        <v>1559.8515031703171</v>
      </c>
      <c r="K46" s="85">
        <v>1182.3400616676574</v>
      </c>
      <c r="L46" s="85">
        <v>1472.5048571630482</v>
      </c>
      <c r="M46" s="85">
        <v>1699.960409303907</v>
      </c>
      <c r="N46" s="85">
        <v>1671.4934735767517</v>
      </c>
      <c r="O46" s="85">
        <v>1617.0049890261234</v>
      </c>
      <c r="P46" s="85">
        <v>1763.8725579680834</v>
      </c>
      <c r="Q46" s="85">
        <v>1765.0286199320526</v>
      </c>
    </row>
    <row r="48" spans="1:17" ht="12.75" x14ac:dyDescent="0.25">
      <c r="A48" s="98" t="s">
        <v>91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1.0000000000000002</v>
      </c>
      <c r="C50" s="77">
        <f t="shared" si="0"/>
        <v>1</v>
      </c>
      <c r="D50" s="77">
        <f t="shared" si="0"/>
        <v>1.0000000000000002</v>
      </c>
      <c r="E50" s="77">
        <f t="shared" si="0"/>
        <v>1</v>
      </c>
      <c r="F50" s="77">
        <f t="shared" si="0"/>
        <v>1</v>
      </c>
      <c r="G50" s="77">
        <f t="shared" si="0"/>
        <v>1.0000000000000004</v>
      </c>
      <c r="H50" s="77">
        <f t="shared" si="0"/>
        <v>1.0000000000000002</v>
      </c>
      <c r="I50" s="77">
        <f t="shared" si="0"/>
        <v>0.99999999999999978</v>
      </c>
      <c r="J50" s="77">
        <f t="shared" si="0"/>
        <v>1</v>
      </c>
      <c r="K50" s="77">
        <f t="shared" si="0"/>
        <v>0.99999999999999989</v>
      </c>
      <c r="L50" s="77">
        <f t="shared" si="0"/>
        <v>1</v>
      </c>
      <c r="M50" s="77">
        <f t="shared" si="0"/>
        <v>1</v>
      </c>
      <c r="N50" s="77">
        <f t="shared" si="0"/>
        <v>1.0000000000000004</v>
      </c>
      <c r="O50" s="77">
        <f t="shared" si="0"/>
        <v>1.0000000000000002</v>
      </c>
      <c r="P50" s="77">
        <f t="shared" si="0"/>
        <v>1</v>
      </c>
      <c r="Q50" s="77">
        <f t="shared" si="0"/>
        <v>1</v>
      </c>
    </row>
    <row r="51" spans="1:17" x14ac:dyDescent="0.25">
      <c r="A51" s="76" t="s">
        <v>84</v>
      </c>
      <c r="B51" s="75">
        <f t="shared" ref="B51:Q51" si="1">IF(B$6=0,0,B$6/B$5)</f>
        <v>2.1786953548892325E-2</v>
      </c>
      <c r="C51" s="75">
        <f t="shared" si="1"/>
        <v>2.1801297086701119E-2</v>
      </c>
      <c r="D51" s="75">
        <f t="shared" si="1"/>
        <v>2.184960008278836E-2</v>
      </c>
      <c r="E51" s="75">
        <f t="shared" si="1"/>
        <v>2.1731198705907874E-2</v>
      </c>
      <c r="F51" s="75">
        <f t="shared" si="1"/>
        <v>2.1740438890876363E-2</v>
      </c>
      <c r="G51" s="75">
        <f t="shared" si="1"/>
        <v>2.1825282854003397E-2</v>
      </c>
      <c r="H51" s="75">
        <f t="shared" si="1"/>
        <v>2.1844380980722024E-2</v>
      </c>
      <c r="I51" s="75">
        <f t="shared" si="1"/>
        <v>2.1755728110651386E-2</v>
      </c>
      <c r="J51" s="75">
        <f t="shared" si="1"/>
        <v>2.1995853066123741E-2</v>
      </c>
      <c r="K51" s="75">
        <f t="shared" si="1"/>
        <v>2.1930448294795235E-2</v>
      </c>
      <c r="L51" s="75">
        <f t="shared" si="1"/>
        <v>2.1952343518447357E-2</v>
      </c>
      <c r="M51" s="75">
        <f t="shared" si="1"/>
        <v>2.1984561271708374E-2</v>
      </c>
      <c r="N51" s="75">
        <f t="shared" si="1"/>
        <v>2.2039480581472818E-2</v>
      </c>
      <c r="O51" s="75">
        <f t="shared" si="1"/>
        <v>2.2050194168024586E-2</v>
      </c>
      <c r="P51" s="75">
        <f t="shared" si="1"/>
        <v>2.1963574187640535E-2</v>
      </c>
      <c r="Q51" s="75">
        <f t="shared" si="1"/>
        <v>2.1932641593159462E-2</v>
      </c>
    </row>
    <row r="52" spans="1:17" x14ac:dyDescent="0.25">
      <c r="A52" s="76" t="s">
        <v>83</v>
      </c>
      <c r="B52" s="75">
        <f t="shared" ref="B52:Q52" si="2">IF(B$7=0,0,B$7/B$5)</f>
        <v>7.4223389232246041E-3</v>
      </c>
      <c r="C52" s="75">
        <f t="shared" si="2"/>
        <v>7.4235278754969051E-3</v>
      </c>
      <c r="D52" s="75">
        <f t="shared" si="2"/>
        <v>7.4352377598463559E-3</v>
      </c>
      <c r="E52" s="75">
        <f t="shared" si="2"/>
        <v>7.4013731067904655E-3</v>
      </c>
      <c r="F52" s="75">
        <f t="shared" si="2"/>
        <v>7.4038197797852675E-3</v>
      </c>
      <c r="G52" s="75">
        <f t="shared" si="2"/>
        <v>7.4494369479318045E-3</v>
      </c>
      <c r="H52" s="75">
        <f t="shared" si="2"/>
        <v>7.454515991487643E-3</v>
      </c>
      <c r="I52" s="75">
        <f t="shared" si="2"/>
        <v>7.4319795089046788E-3</v>
      </c>
      <c r="J52" s="75">
        <f t="shared" si="2"/>
        <v>7.5248588642549737E-3</v>
      </c>
      <c r="K52" s="75">
        <f t="shared" si="2"/>
        <v>7.5184198198492268E-3</v>
      </c>
      <c r="L52" s="75">
        <f t="shared" si="2"/>
        <v>7.5160875434234871E-3</v>
      </c>
      <c r="M52" s="75">
        <f t="shared" si="2"/>
        <v>7.5161091536019697E-3</v>
      </c>
      <c r="N52" s="75">
        <f t="shared" si="2"/>
        <v>7.5476458117401937E-3</v>
      </c>
      <c r="O52" s="75">
        <f t="shared" si="2"/>
        <v>7.5562493691001993E-3</v>
      </c>
      <c r="P52" s="75">
        <f t="shared" si="2"/>
        <v>7.5276782634949319E-3</v>
      </c>
      <c r="Q52" s="75">
        <f t="shared" si="2"/>
        <v>7.5176717699079292E-3</v>
      </c>
    </row>
    <row r="53" spans="1:17" x14ac:dyDescent="0.25">
      <c r="A53" s="76" t="s">
        <v>82</v>
      </c>
      <c r="B53" s="75">
        <f t="shared" ref="B53:Q53" si="3">IF(B$8=0,0,B$8/B$5)</f>
        <v>4.994310440241826E-2</v>
      </c>
      <c r="C53" s="75">
        <f t="shared" si="3"/>
        <v>4.9925544547076414E-2</v>
      </c>
      <c r="D53" s="75">
        <f t="shared" si="3"/>
        <v>5.0005414628204417E-2</v>
      </c>
      <c r="E53" s="75">
        <f t="shared" si="3"/>
        <v>4.9831512472544782E-2</v>
      </c>
      <c r="F53" s="75">
        <f t="shared" si="3"/>
        <v>4.984377797732982E-2</v>
      </c>
      <c r="G53" s="75">
        <f t="shared" si="3"/>
        <v>5.0153751425793848E-2</v>
      </c>
      <c r="H53" s="75">
        <f t="shared" si="3"/>
        <v>5.0196067500489987E-2</v>
      </c>
      <c r="I53" s="75">
        <f t="shared" si="3"/>
        <v>5.0075484591079945E-2</v>
      </c>
      <c r="J53" s="75">
        <f t="shared" si="3"/>
        <v>5.0706148509565528E-2</v>
      </c>
      <c r="K53" s="75">
        <f t="shared" si="3"/>
        <v>5.0672863013482491E-2</v>
      </c>
      <c r="L53" s="75">
        <f t="shared" si="3"/>
        <v>5.0668001883366003E-2</v>
      </c>
      <c r="M53" s="75">
        <f t="shared" si="3"/>
        <v>5.0674713841880707E-2</v>
      </c>
      <c r="N53" s="75">
        <f t="shared" si="3"/>
        <v>5.0864220344589206E-2</v>
      </c>
      <c r="O53" s="75">
        <f t="shared" si="3"/>
        <v>5.0914397122257114E-2</v>
      </c>
      <c r="P53" s="75">
        <f t="shared" si="3"/>
        <v>5.0719014034270052E-2</v>
      </c>
      <c r="Q53" s="75">
        <f t="shared" si="3"/>
        <v>5.0659631021093859E-2</v>
      </c>
    </row>
    <row r="54" spans="1:17" x14ac:dyDescent="0.25">
      <c r="A54" s="76" t="s">
        <v>81</v>
      </c>
      <c r="B54" s="75">
        <f t="shared" ref="B54:Q54" si="4">IF(B$9=0,0,B$9/B$5)</f>
        <v>2.2166828307477349E-2</v>
      </c>
      <c r="C54" s="75">
        <f t="shared" si="4"/>
        <v>2.2179489722725505E-2</v>
      </c>
      <c r="D54" s="75">
        <f t="shared" si="4"/>
        <v>2.2227187374524827E-2</v>
      </c>
      <c r="E54" s="75">
        <f t="shared" si="4"/>
        <v>2.2101182102944032E-2</v>
      </c>
      <c r="F54" s="75">
        <f t="shared" si="4"/>
        <v>2.2126888135658294E-2</v>
      </c>
      <c r="G54" s="75">
        <f t="shared" si="4"/>
        <v>2.2213168342751353E-2</v>
      </c>
      <c r="H54" s="75">
        <f t="shared" si="4"/>
        <v>2.2231445797849688E-2</v>
      </c>
      <c r="I54" s="75">
        <f t="shared" si="4"/>
        <v>2.2140343846364933E-2</v>
      </c>
      <c r="J54" s="75">
        <f t="shared" si="4"/>
        <v>2.2388808339116842E-2</v>
      </c>
      <c r="K54" s="75">
        <f t="shared" si="4"/>
        <v>2.2352802153591936E-2</v>
      </c>
      <c r="L54" s="75">
        <f t="shared" si="4"/>
        <v>2.2371791517777431E-2</v>
      </c>
      <c r="M54" s="75">
        <f t="shared" si="4"/>
        <v>2.2387502836308217E-2</v>
      </c>
      <c r="N54" s="75">
        <f t="shared" si="4"/>
        <v>2.2455858598725065E-2</v>
      </c>
      <c r="O54" s="75">
        <f t="shared" si="4"/>
        <v>2.2465483766689661E-2</v>
      </c>
      <c r="P54" s="75">
        <f t="shared" si="4"/>
        <v>2.2372472770041105E-2</v>
      </c>
      <c r="Q54" s="75">
        <f t="shared" si="4"/>
        <v>2.2340594730264521E-2</v>
      </c>
    </row>
    <row r="55" spans="1:17" x14ac:dyDescent="0.25">
      <c r="A55" s="76" t="s">
        <v>80</v>
      </c>
      <c r="B55" s="75">
        <f t="shared" ref="B55:Q55" si="5">IF(B$10=0,0,B$10/B$5)</f>
        <v>3.598345893523721E-2</v>
      </c>
      <c r="C55" s="75">
        <f t="shared" si="5"/>
        <v>3.5896578407920737E-2</v>
      </c>
      <c r="D55" s="75">
        <f t="shared" si="5"/>
        <v>3.6008124498432881E-2</v>
      </c>
      <c r="E55" s="75">
        <f t="shared" si="5"/>
        <v>3.5918522322716216E-2</v>
      </c>
      <c r="F55" s="75">
        <f t="shared" si="5"/>
        <v>3.589056117110969E-2</v>
      </c>
      <c r="G55" s="75">
        <f t="shared" si="5"/>
        <v>3.5991775669564206E-2</v>
      </c>
      <c r="H55" s="75">
        <f t="shared" si="5"/>
        <v>3.6015895456426056E-2</v>
      </c>
      <c r="I55" s="75">
        <f t="shared" si="5"/>
        <v>3.5993883911964938E-2</v>
      </c>
      <c r="J55" s="75">
        <f t="shared" si="5"/>
        <v>3.6616542689991621E-2</v>
      </c>
      <c r="K55" s="75">
        <f t="shared" si="5"/>
        <v>3.6571040353037737E-2</v>
      </c>
      <c r="L55" s="75">
        <f t="shared" si="5"/>
        <v>3.6591950999166262E-2</v>
      </c>
      <c r="M55" s="75">
        <f t="shared" si="5"/>
        <v>3.6557510522723234E-2</v>
      </c>
      <c r="N55" s="75">
        <f t="shared" si="5"/>
        <v>3.6631992835729869E-2</v>
      </c>
      <c r="O55" s="75">
        <f t="shared" si="5"/>
        <v>3.6655386205842001E-2</v>
      </c>
      <c r="P55" s="75">
        <f t="shared" si="5"/>
        <v>3.6559051501152906E-2</v>
      </c>
      <c r="Q55" s="75">
        <f t="shared" si="5"/>
        <v>3.6506573758920545E-2</v>
      </c>
    </row>
    <row r="56" spans="1:17" x14ac:dyDescent="0.25">
      <c r="A56" s="74" t="s">
        <v>296</v>
      </c>
      <c r="B56" s="73">
        <f t="shared" ref="B56:Q56" si="6">IF(B$15=0,0,B$15/B$5)</f>
        <v>0.18958570828484927</v>
      </c>
      <c r="C56" s="73">
        <f t="shared" si="6"/>
        <v>0.18977095415322451</v>
      </c>
      <c r="D56" s="73">
        <f t="shared" si="6"/>
        <v>0.19008650051477463</v>
      </c>
      <c r="E56" s="73">
        <f t="shared" si="6"/>
        <v>0.19603713751061769</v>
      </c>
      <c r="F56" s="73">
        <f t="shared" si="6"/>
        <v>0.19640956936351972</v>
      </c>
      <c r="G56" s="73">
        <f t="shared" si="6"/>
        <v>0.19724219102625251</v>
      </c>
      <c r="H56" s="73">
        <f t="shared" si="6"/>
        <v>0.19746720329682405</v>
      </c>
      <c r="I56" s="73">
        <f t="shared" si="6"/>
        <v>0.19693813139382021</v>
      </c>
      <c r="J56" s="73">
        <f t="shared" si="6"/>
        <v>0.19991412264910513</v>
      </c>
      <c r="K56" s="73">
        <f t="shared" si="6"/>
        <v>0.19889322014467251</v>
      </c>
      <c r="L56" s="73">
        <f t="shared" si="6"/>
        <v>0.19801854407771144</v>
      </c>
      <c r="M56" s="73">
        <f t="shared" si="6"/>
        <v>0.19853817218214853</v>
      </c>
      <c r="N56" s="73">
        <f t="shared" si="6"/>
        <v>0.19994297022311497</v>
      </c>
      <c r="O56" s="73">
        <f t="shared" si="6"/>
        <v>0.20028275355523731</v>
      </c>
      <c r="P56" s="73">
        <f t="shared" si="6"/>
        <v>0.19988256775980712</v>
      </c>
      <c r="Q56" s="73">
        <f t="shared" si="6"/>
        <v>0.19931418847833102</v>
      </c>
    </row>
    <row r="57" spans="1:17" x14ac:dyDescent="0.25">
      <c r="A57" s="142" t="s">
        <v>302</v>
      </c>
      <c r="B57" s="199">
        <f t="shared" ref="B57:Q57" si="7">IF(B$16=0,0,B$16/B$5)</f>
        <v>8.7990695613486117E-2</v>
      </c>
      <c r="C57" s="199">
        <f t="shared" si="7"/>
        <v>8.7995156800965743E-2</v>
      </c>
      <c r="D57" s="199">
        <f t="shared" si="7"/>
        <v>8.8459500817590297E-2</v>
      </c>
      <c r="E57" s="199">
        <f t="shared" si="7"/>
        <v>5.9367945656166397E-2</v>
      </c>
      <c r="F57" s="199">
        <f t="shared" si="7"/>
        <v>5.7282241695402643E-2</v>
      </c>
      <c r="G57" s="199">
        <f t="shared" si="7"/>
        <v>5.7860121411385794E-2</v>
      </c>
      <c r="H57" s="199">
        <f t="shared" si="7"/>
        <v>5.7549087995971589E-2</v>
      </c>
      <c r="I57" s="199">
        <f t="shared" si="7"/>
        <v>5.784154958274712E-2</v>
      </c>
      <c r="J57" s="199">
        <f t="shared" si="7"/>
        <v>5.4694037589471042E-2</v>
      </c>
      <c r="K57" s="199">
        <f t="shared" si="7"/>
        <v>5.4582675882838064E-2</v>
      </c>
      <c r="L57" s="199">
        <f t="shared" si="7"/>
        <v>5.7034460617554301E-2</v>
      </c>
      <c r="M57" s="199">
        <f t="shared" si="7"/>
        <v>5.5846768565621423E-2</v>
      </c>
      <c r="N57" s="199">
        <f t="shared" si="7"/>
        <v>5.1429392251962511E-2</v>
      </c>
      <c r="O57" s="199">
        <f t="shared" si="7"/>
        <v>5.0863137310132402E-2</v>
      </c>
      <c r="P57" s="199">
        <f t="shared" si="7"/>
        <v>5.1304512208676434E-2</v>
      </c>
      <c r="Q57" s="199">
        <f t="shared" si="7"/>
        <v>5.4054348795761091E-2</v>
      </c>
    </row>
    <row r="58" spans="1:17" x14ac:dyDescent="0.25">
      <c r="A58" s="142" t="s">
        <v>301</v>
      </c>
      <c r="B58" s="199">
        <f t="shared" ref="B58:Q58" si="8">IF(B$22=0,0,B$22/B$5)</f>
        <v>0.10159501267136321</v>
      </c>
      <c r="C58" s="199">
        <f t="shared" si="8"/>
        <v>0.10177579735225875</v>
      </c>
      <c r="D58" s="199">
        <f t="shared" si="8"/>
        <v>0.10162699969718432</v>
      </c>
      <c r="E58" s="199">
        <f t="shared" si="8"/>
        <v>0.13666919185445134</v>
      </c>
      <c r="F58" s="199">
        <f t="shared" si="8"/>
        <v>0.13912732766811711</v>
      </c>
      <c r="G58" s="199">
        <f t="shared" si="8"/>
        <v>0.13938206961486674</v>
      </c>
      <c r="H58" s="199">
        <f t="shared" si="8"/>
        <v>0.13991811530085246</v>
      </c>
      <c r="I58" s="199">
        <f t="shared" si="8"/>
        <v>0.13909658181107304</v>
      </c>
      <c r="J58" s="199">
        <f t="shared" si="8"/>
        <v>0.1452200850596341</v>
      </c>
      <c r="K58" s="199">
        <f t="shared" si="8"/>
        <v>0.14431054426183448</v>
      </c>
      <c r="L58" s="199">
        <f t="shared" si="8"/>
        <v>0.14098408346015714</v>
      </c>
      <c r="M58" s="199">
        <f t="shared" si="8"/>
        <v>0.14269140361652716</v>
      </c>
      <c r="N58" s="199">
        <f t="shared" si="8"/>
        <v>0.14851357797115253</v>
      </c>
      <c r="O58" s="199">
        <f t="shared" si="8"/>
        <v>0.14941961624510486</v>
      </c>
      <c r="P58" s="199">
        <f t="shared" si="8"/>
        <v>0.14857805555113071</v>
      </c>
      <c r="Q58" s="199">
        <f t="shared" si="8"/>
        <v>0.14525983968257</v>
      </c>
    </row>
    <row r="59" spans="1:17" x14ac:dyDescent="0.25">
      <c r="A59" s="127" t="s">
        <v>295</v>
      </c>
      <c r="B59" s="200">
        <f t="shared" ref="B59:Q59" si="9">IF(B$23=0,0,B$23/B$5)</f>
        <v>7.645135924112012E-2</v>
      </c>
      <c r="C59" s="200">
        <f t="shared" si="9"/>
        <v>7.6467898325734071E-2</v>
      </c>
      <c r="D59" s="200">
        <f t="shared" si="9"/>
        <v>7.670726184713815E-2</v>
      </c>
      <c r="E59" s="200">
        <f t="shared" si="9"/>
        <v>7.5805286502042976E-2</v>
      </c>
      <c r="F59" s="200">
        <f t="shared" si="9"/>
        <v>7.5567969669689358E-2</v>
      </c>
      <c r="G59" s="200">
        <f t="shared" si="9"/>
        <v>7.5585423316021833E-2</v>
      </c>
      <c r="H59" s="200">
        <f t="shared" si="9"/>
        <v>7.580782554421478E-2</v>
      </c>
      <c r="I59" s="200">
        <f t="shared" si="9"/>
        <v>7.5696968691778707E-2</v>
      </c>
      <c r="J59" s="200">
        <f t="shared" si="9"/>
        <v>7.6353691294715101E-2</v>
      </c>
      <c r="K59" s="200">
        <f t="shared" si="9"/>
        <v>7.602544045535288E-2</v>
      </c>
      <c r="L59" s="200">
        <f t="shared" si="9"/>
        <v>7.6035997914653694E-2</v>
      </c>
      <c r="M59" s="200">
        <f t="shared" si="9"/>
        <v>7.6084693876606796E-2</v>
      </c>
      <c r="N59" s="200">
        <f t="shared" si="9"/>
        <v>7.6097968287048637E-2</v>
      </c>
      <c r="O59" s="200">
        <f t="shared" si="9"/>
        <v>7.6151325766744035E-2</v>
      </c>
      <c r="P59" s="200">
        <f t="shared" si="9"/>
        <v>7.6161839661866987E-2</v>
      </c>
      <c r="Q59" s="200">
        <f t="shared" si="9"/>
        <v>7.61027817330307E-2</v>
      </c>
    </row>
    <row r="60" spans="1:17" x14ac:dyDescent="0.25">
      <c r="A60" s="142" t="s">
        <v>300</v>
      </c>
      <c r="B60" s="199">
        <f t="shared" ref="B60:Q60" si="10">IF(B$24=0,0,B$24/B$5)</f>
        <v>5.3154557393739831E-2</v>
      </c>
      <c r="C60" s="199">
        <f t="shared" si="10"/>
        <v>5.3299715808811904E-2</v>
      </c>
      <c r="D60" s="199">
        <f t="shared" si="10"/>
        <v>5.3419366348659604E-2</v>
      </c>
      <c r="E60" s="199">
        <f t="shared" si="10"/>
        <v>5.2871258605355645E-2</v>
      </c>
      <c r="F60" s="199">
        <f t="shared" si="10"/>
        <v>5.2882174481195102E-2</v>
      </c>
      <c r="G60" s="199">
        <f t="shared" si="10"/>
        <v>5.2890311061111167E-2</v>
      </c>
      <c r="H60" s="199">
        <f t="shared" si="10"/>
        <v>5.3055455115159716E-2</v>
      </c>
      <c r="I60" s="199">
        <f t="shared" si="10"/>
        <v>5.2761254110825204E-2</v>
      </c>
      <c r="J60" s="199">
        <f t="shared" si="10"/>
        <v>5.3568370329788194E-2</v>
      </c>
      <c r="K60" s="199">
        <f t="shared" si="10"/>
        <v>5.2957066955409492E-2</v>
      </c>
      <c r="L60" s="199">
        <f t="shared" si="10"/>
        <v>5.2494754605671941E-2</v>
      </c>
      <c r="M60" s="199">
        <f t="shared" si="10"/>
        <v>5.25460601414015E-2</v>
      </c>
      <c r="N60" s="199">
        <f t="shared" si="10"/>
        <v>5.279110005809013E-2</v>
      </c>
      <c r="O60" s="199">
        <f t="shared" si="10"/>
        <v>5.311283635608971E-2</v>
      </c>
      <c r="P60" s="199">
        <f t="shared" si="10"/>
        <v>5.2952429127954018E-2</v>
      </c>
      <c r="Q60" s="199">
        <f t="shared" si="10"/>
        <v>5.285913465447236E-2</v>
      </c>
    </row>
    <row r="61" spans="1:17" x14ac:dyDescent="0.25">
      <c r="A61" s="142" t="s">
        <v>299</v>
      </c>
      <c r="B61" s="199">
        <f t="shared" ref="B61:Q61" si="11">IF(B$25=0,0,B$25/B$5)</f>
        <v>2.3296801847380276E-2</v>
      </c>
      <c r="C61" s="199">
        <f t="shared" si="11"/>
        <v>2.3168182516922171E-2</v>
      </c>
      <c r="D61" s="199">
        <f t="shared" si="11"/>
        <v>2.3287895498478563E-2</v>
      </c>
      <c r="E61" s="199">
        <f t="shared" si="11"/>
        <v>2.2934027896687335E-2</v>
      </c>
      <c r="F61" s="199">
        <f t="shared" si="11"/>
        <v>2.2685795188494284E-2</v>
      </c>
      <c r="G61" s="199">
        <f t="shared" si="11"/>
        <v>2.2695112254910669E-2</v>
      </c>
      <c r="H61" s="199">
        <f t="shared" si="11"/>
        <v>2.2752370429055056E-2</v>
      </c>
      <c r="I61" s="199">
        <f t="shared" si="11"/>
        <v>2.2935714580953507E-2</v>
      </c>
      <c r="J61" s="199">
        <f t="shared" si="11"/>
        <v>2.2785320964926893E-2</v>
      </c>
      <c r="K61" s="199">
        <f t="shared" si="11"/>
        <v>2.3068373499943364E-2</v>
      </c>
      <c r="L61" s="199">
        <f t="shared" si="11"/>
        <v>2.3541243308981784E-2</v>
      </c>
      <c r="M61" s="199">
        <f t="shared" si="11"/>
        <v>2.3538633735205292E-2</v>
      </c>
      <c r="N61" s="199">
        <f t="shared" si="11"/>
        <v>2.3306868228958527E-2</v>
      </c>
      <c r="O61" s="199">
        <f t="shared" si="11"/>
        <v>2.3038489410654322E-2</v>
      </c>
      <c r="P61" s="199">
        <f t="shared" si="11"/>
        <v>2.3209410533912959E-2</v>
      </c>
      <c r="Q61" s="199">
        <f t="shared" si="11"/>
        <v>2.3243647078558336E-2</v>
      </c>
    </row>
    <row r="62" spans="1:17" x14ac:dyDescent="0.25">
      <c r="A62" s="127" t="s">
        <v>294</v>
      </c>
      <c r="B62" s="200">
        <f t="shared" ref="B62:Q62" si="12">IF(B$26=0,0,B$26/B$5)</f>
        <v>0.21399664780850153</v>
      </c>
      <c r="C62" s="200">
        <f t="shared" si="12"/>
        <v>0.21428304701551565</v>
      </c>
      <c r="D62" s="200">
        <f t="shared" si="12"/>
        <v>0.21457028444957504</v>
      </c>
      <c r="E62" s="200">
        <f t="shared" si="12"/>
        <v>0.21232070622236099</v>
      </c>
      <c r="F62" s="200">
        <f t="shared" si="12"/>
        <v>0.21373874224094938</v>
      </c>
      <c r="G62" s="200">
        <f t="shared" si="12"/>
        <v>0.21474553697809998</v>
      </c>
      <c r="H62" s="200">
        <f t="shared" si="12"/>
        <v>0.21540586804655479</v>
      </c>
      <c r="I62" s="200">
        <f t="shared" si="12"/>
        <v>0.21523689119972228</v>
      </c>
      <c r="J62" s="200">
        <f t="shared" si="12"/>
        <v>0.21917316505195023</v>
      </c>
      <c r="K62" s="200">
        <f t="shared" si="12"/>
        <v>0.21751635386880755</v>
      </c>
      <c r="L62" s="200">
        <f t="shared" si="12"/>
        <v>0.21684258721044405</v>
      </c>
      <c r="M62" s="200">
        <f t="shared" si="12"/>
        <v>0.2173548519600621</v>
      </c>
      <c r="N62" s="200">
        <f t="shared" si="12"/>
        <v>0.21745943350088159</v>
      </c>
      <c r="O62" s="200">
        <f t="shared" si="12"/>
        <v>0.21793569928638823</v>
      </c>
      <c r="P62" s="200">
        <f t="shared" si="12"/>
        <v>0.22139371938764948</v>
      </c>
      <c r="Q62" s="200">
        <f t="shared" si="12"/>
        <v>0.21868934220597236</v>
      </c>
    </row>
    <row r="63" spans="1:17" x14ac:dyDescent="0.25">
      <c r="A63" s="142" t="s">
        <v>298</v>
      </c>
      <c r="B63" s="199">
        <f t="shared" ref="B63:Q63" si="13">IF(B$27=0,0,B$27/B$5)</f>
        <v>0.18171973760141849</v>
      </c>
      <c r="C63" s="199">
        <f t="shared" si="13"/>
        <v>0.18178691939112845</v>
      </c>
      <c r="D63" s="199">
        <f t="shared" si="13"/>
        <v>0.18221035113663711</v>
      </c>
      <c r="E63" s="199">
        <f t="shared" si="13"/>
        <v>0.17835030048313366</v>
      </c>
      <c r="F63" s="199">
        <f t="shared" si="13"/>
        <v>0.17597657528605082</v>
      </c>
      <c r="G63" s="199">
        <f t="shared" si="13"/>
        <v>0.17922130034324543</v>
      </c>
      <c r="H63" s="199">
        <f t="shared" si="13"/>
        <v>0.17773475681575204</v>
      </c>
      <c r="I63" s="199">
        <f t="shared" si="13"/>
        <v>0.17613268174479035</v>
      </c>
      <c r="J63" s="199">
        <f t="shared" si="13"/>
        <v>0.1717119528409364</v>
      </c>
      <c r="K63" s="199">
        <f t="shared" si="13"/>
        <v>0.1711529598278215</v>
      </c>
      <c r="L63" s="199">
        <f t="shared" si="13"/>
        <v>0.1742975530001114</v>
      </c>
      <c r="M63" s="199">
        <f t="shared" si="13"/>
        <v>0.1737001770591507</v>
      </c>
      <c r="N63" s="199">
        <f t="shared" si="13"/>
        <v>0.17569832824697301</v>
      </c>
      <c r="O63" s="199">
        <f t="shared" si="13"/>
        <v>0.17504916206055204</v>
      </c>
      <c r="P63" s="199">
        <f t="shared" si="13"/>
        <v>0.16277300578333634</v>
      </c>
      <c r="Q63" s="199">
        <f t="shared" si="13"/>
        <v>0.17395235093685607</v>
      </c>
    </row>
    <row r="64" spans="1:17" x14ac:dyDescent="0.25">
      <c r="A64" s="142" t="s">
        <v>297</v>
      </c>
      <c r="B64" s="199">
        <f t="shared" ref="B64:Q64" si="14">IF(B$33=0,0,B$33/B$5)</f>
        <v>3.2276910207083072E-2</v>
      </c>
      <c r="C64" s="199">
        <f t="shared" si="14"/>
        <v>3.2496127624387194E-2</v>
      </c>
      <c r="D64" s="199">
        <f t="shared" si="14"/>
        <v>3.2359933312937912E-2</v>
      </c>
      <c r="E64" s="199">
        <f t="shared" si="14"/>
        <v>3.3970405739227334E-2</v>
      </c>
      <c r="F64" s="199">
        <f t="shared" si="14"/>
        <v>3.7762166954898549E-2</v>
      </c>
      <c r="G64" s="199">
        <f t="shared" si="14"/>
        <v>3.552423663485451E-2</v>
      </c>
      <c r="H64" s="199">
        <f t="shared" si="14"/>
        <v>3.7671111230802704E-2</v>
      </c>
      <c r="I64" s="199">
        <f t="shared" si="14"/>
        <v>3.9104209454931996E-2</v>
      </c>
      <c r="J64" s="199">
        <f t="shared" si="14"/>
        <v>4.7461212211013834E-2</v>
      </c>
      <c r="K64" s="199">
        <f t="shared" si="14"/>
        <v>4.636339404098605E-2</v>
      </c>
      <c r="L64" s="199">
        <f t="shared" si="14"/>
        <v>4.254503421033265E-2</v>
      </c>
      <c r="M64" s="199">
        <f t="shared" si="14"/>
        <v>4.3654674900911454E-2</v>
      </c>
      <c r="N64" s="199">
        <f t="shared" si="14"/>
        <v>4.1761105253908547E-2</v>
      </c>
      <c r="O64" s="199">
        <f t="shared" si="14"/>
        <v>4.2886537225836241E-2</v>
      </c>
      <c r="P64" s="199">
        <f t="shared" si="14"/>
        <v>5.8620713604313153E-2</v>
      </c>
      <c r="Q64" s="199">
        <f t="shared" si="14"/>
        <v>4.4736991269116323E-2</v>
      </c>
    </row>
    <row r="65" spans="1:17" x14ac:dyDescent="0.25">
      <c r="A65" s="127" t="s">
        <v>293</v>
      </c>
      <c r="B65" s="200">
        <f t="shared" ref="B65:Q65" si="15">IF(B$34=0,0,B$34/B$5)</f>
        <v>0.22776762099305145</v>
      </c>
      <c r="C65" s="200">
        <f t="shared" si="15"/>
        <v>0.23553294167571706</v>
      </c>
      <c r="D65" s="200">
        <f t="shared" si="15"/>
        <v>0.22117754632507544</v>
      </c>
      <c r="E65" s="200">
        <f t="shared" si="15"/>
        <v>0.22655384422463057</v>
      </c>
      <c r="F65" s="200">
        <f t="shared" si="15"/>
        <v>0.22882878868344345</v>
      </c>
      <c r="G65" s="200">
        <f t="shared" si="15"/>
        <v>0.21663633189160547</v>
      </c>
      <c r="H65" s="200">
        <f t="shared" si="15"/>
        <v>0.20397119949402759</v>
      </c>
      <c r="I65" s="200">
        <f t="shared" si="15"/>
        <v>0.19877116723481453</v>
      </c>
      <c r="J65" s="200">
        <f t="shared" si="15"/>
        <v>0.16146768158689695</v>
      </c>
      <c r="K65" s="200">
        <f t="shared" si="15"/>
        <v>0.18039790103627196</v>
      </c>
      <c r="L65" s="200">
        <f t="shared" si="15"/>
        <v>0.16336048707479819</v>
      </c>
      <c r="M65" s="200">
        <f t="shared" si="15"/>
        <v>0.14079298325804834</v>
      </c>
      <c r="N65" s="200">
        <f t="shared" si="15"/>
        <v>0.13848536739654346</v>
      </c>
      <c r="O65" s="200">
        <f t="shared" si="15"/>
        <v>0.14497708300274087</v>
      </c>
      <c r="P65" s="200">
        <f t="shared" si="15"/>
        <v>0.12638274959066578</v>
      </c>
      <c r="Q65" s="200">
        <f t="shared" si="15"/>
        <v>0.12948445861710922</v>
      </c>
    </row>
    <row r="66" spans="1:17" x14ac:dyDescent="0.25">
      <c r="A66" s="127" t="s">
        <v>292</v>
      </c>
      <c r="B66" s="200">
        <f t="shared" ref="B66:Q66" si="16">IF(B$45=0,0,B$45/B$5)</f>
        <v>8.381717406796288E-2</v>
      </c>
      <c r="C66" s="200">
        <f t="shared" si="16"/>
        <v>8.3264599021085239E-2</v>
      </c>
      <c r="D66" s="200">
        <f t="shared" si="16"/>
        <v>8.2756293001155515E-2</v>
      </c>
      <c r="E66" s="200">
        <f t="shared" si="16"/>
        <v>7.8341696200219538E-2</v>
      </c>
      <c r="F66" s="200">
        <f t="shared" si="16"/>
        <v>7.6710689848712182E-2</v>
      </c>
      <c r="G66" s="200">
        <f t="shared" si="16"/>
        <v>7.7196610079237837E-2</v>
      </c>
      <c r="H66" s="200">
        <f t="shared" si="16"/>
        <v>7.7333902049484968E-2</v>
      </c>
      <c r="I66" s="200">
        <f t="shared" si="16"/>
        <v>7.7007985853304067E-2</v>
      </c>
      <c r="J66" s="200">
        <f t="shared" si="16"/>
        <v>7.38273923818972E-2</v>
      </c>
      <c r="K66" s="200">
        <f t="shared" si="16"/>
        <v>7.4747578228455444E-2</v>
      </c>
      <c r="L66" s="200">
        <f t="shared" si="16"/>
        <v>7.5730540541361857E-2</v>
      </c>
      <c r="M66" s="200">
        <f t="shared" si="16"/>
        <v>7.5077647236981113E-2</v>
      </c>
      <c r="N66" s="200">
        <f t="shared" si="16"/>
        <v>7.5053450345343803E-2</v>
      </c>
      <c r="O66" s="200">
        <f t="shared" si="16"/>
        <v>7.3886586132999379E-2</v>
      </c>
      <c r="P66" s="200">
        <f t="shared" si="16"/>
        <v>7.3501350192191672E-2</v>
      </c>
      <c r="Q66" s="200">
        <f t="shared" si="16"/>
        <v>7.5660922775781389E-2</v>
      </c>
    </row>
    <row r="67" spans="1:17" x14ac:dyDescent="0.25">
      <c r="A67" s="72" t="s">
        <v>291</v>
      </c>
      <c r="B67" s="71">
        <f t="shared" ref="B67:Q67" si="17">IF(B$46=0,0,B$46/B$5)</f>
        <v>7.1078805487265098E-2</v>
      </c>
      <c r="C67" s="71">
        <f t="shared" si="17"/>
        <v>6.345412216880307E-2</v>
      </c>
      <c r="D67" s="71">
        <f t="shared" si="17"/>
        <v>7.7176549518484433E-2</v>
      </c>
      <c r="E67" s="71">
        <f t="shared" si="17"/>
        <v>7.3957540629224855E-2</v>
      </c>
      <c r="F67" s="71">
        <f t="shared" si="17"/>
        <v>7.1738754238926436E-2</v>
      </c>
      <c r="G67" s="71">
        <f t="shared" si="17"/>
        <v>8.0960491468738127E-2</v>
      </c>
      <c r="H67" s="71">
        <f t="shared" si="17"/>
        <v>9.2271695841918661E-2</v>
      </c>
      <c r="I67" s="71">
        <f t="shared" si="17"/>
        <v>9.8951435657594122E-2</v>
      </c>
      <c r="J67" s="71">
        <f t="shared" si="17"/>
        <v>0.13003173556638281</v>
      </c>
      <c r="K67" s="71">
        <f t="shared" si="17"/>
        <v>0.11337393263168305</v>
      </c>
      <c r="L67" s="71">
        <f t="shared" si="17"/>
        <v>0.13091166771885027</v>
      </c>
      <c r="M67" s="71">
        <f t="shared" si="17"/>
        <v>0.1530312538599306</v>
      </c>
      <c r="N67" s="71">
        <f t="shared" si="17"/>
        <v>0.1534216120748107</v>
      </c>
      <c r="O67" s="71">
        <f t="shared" si="17"/>
        <v>0.14712484162397682</v>
      </c>
      <c r="P67" s="71">
        <f t="shared" si="17"/>
        <v>0.16353598265121952</v>
      </c>
      <c r="Q67" s="71">
        <f t="shared" si="17"/>
        <v>0.16179119331642888</v>
      </c>
    </row>
    <row r="69" spans="1:17" ht="12.75" x14ac:dyDescent="0.25">
      <c r="A69" s="98" t="s">
        <v>129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0.52111685618573755</v>
      </c>
      <c r="C71" s="253">
        <f>IF(C$5=0,0,C$5/MAE_fec!C$5)</f>
        <v>0.52142907145421025</v>
      </c>
      <c r="D71" s="253">
        <f>IF(D$5=0,0,D$5/MAE_fec!D$5)</f>
        <v>0.51963696175958973</v>
      </c>
      <c r="E71" s="253">
        <f>IF(E$5=0,0,E$5/MAE_fec!E$5)</f>
        <v>0.52703806272005826</v>
      </c>
      <c r="F71" s="253">
        <f>IF(F$5=0,0,F$5/MAE_fec!F$5)</f>
        <v>0.53234447415798614</v>
      </c>
      <c r="G71" s="253">
        <f>IF(G$5=0,0,G$5/MAE_fec!G$5)</f>
        <v>0.53262244703102579</v>
      </c>
      <c r="H71" s="253">
        <f>IF(H$5=0,0,H$5/MAE_fec!H$5)</f>
        <v>0.53556158311019308</v>
      </c>
      <c r="I71" s="253">
        <f>IF(I$5=0,0,I$5/MAE_fec!I$5)</f>
        <v>0.54109120827842372</v>
      </c>
      <c r="J71" s="253">
        <f>IF(J$5=0,0,J$5/MAE_fec!J$5)</f>
        <v>0.54569705615548592</v>
      </c>
      <c r="K71" s="253">
        <f>IF(K$5=0,0,K$5/MAE_fec!K$5)</f>
        <v>0.54852058422144245</v>
      </c>
      <c r="L71" s="253">
        <f>IF(L$5=0,0,L$5/MAE_fec!L$5)</f>
        <v>0.55015213685241215</v>
      </c>
      <c r="M71" s="253">
        <f>IF(M$5=0,0,M$5/MAE_fec!M$5)</f>
        <v>0.553131187863794</v>
      </c>
      <c r="N71" s="253">
        <f>IF(N$5=0,0,N$5/MAE_fec!N$5)</f>
        <v>0.56025289255097166</v>
      </c>
      <c r="O71" s="253">
        <f>IF(O$5=0,0,O$5/MAE_fec!O$5)</f>
        <v>0.56520749585720342</v>
      </c>
      <c r="P71" s="253">
        <f>IF(P$5=0,0,P$5/MAE_fec!P$5)</f>
        <v>0.57459301223424253</v>
      </c>
      <c r="Q71" s="253">
        <f>IF(Q$5=0,0,Q$5/MAE_fec!Q$5)</f>
        <v>0.59121641911340039</v>
      </c>
    </row>
    <row r="72" spans="1:17" x14ac:dyDescent="0.25">
      <c r="A72" s="76" t="s">
        <v>84</v>
      </c>
      <c r="B72" s="308">
        <f>IF(B$6=0,0,B$6/MAE_fec!B$6)</f>
        <v>0.45334484295135546</v>
      </c>
      <c r="C72" s="308">
        <f>IF(C$6=0,0,C$6/MAE_fec!C$6)</f>
        <v>0.45316832838675297</v>
      </c>
      <c r="D72" s="308">
        <f>IF(D$6=0,0,D$6/MAE_fec!D$6)</f>
        <v>0.45287263743868311</v>
      </c>
      <c r="E72" s="308">
        <f>IF(E$6=0,0,E$6/MAE_fec!E$6)</f>
        <v>0.45416445703023128</v>
      </c>
      <c r="F72" s="308">
        <f>IF(F$6=0,0,F$6/MAE_fec!F$6)</f>
        <v>0.45697909636287282</v>
      </c>
      <c r="G72" s="308">
        <f>IF(G$6=0,0,G$6/MAE_fec!G$6)</f>
        <v>0.45881373504032374</v>
      </c>
      <c r="H72" s="308">
        <f>IF(H$6=0,0,H$6/MAE_fec!H$6)</f>
        <v>0.46262868488802544</v>
      </c>
      <c r="I72" s="308">
        <f>IF(I$6=0,0,I$6/MAE_fec!I$6)</f>
        <v>0.46649769690186754</v>
      </c>
      <c r="J72" s="308">
        <f>IF(J$6=0,0,J$6/MAE_fec!J$6)</f>
        <v>0.47246820505366671</v>
      </c>
      <c r="K72" s="308">
        <f>IF(K$6=0,0,K$6/MAE_fec!K$6)</f>
        <v>0.47306435387617946</v>
      </c>
      <c r="L72" s="308">
        <f>IF(L$6=0,0,L$6/MAE_fec!L$6)</f>
        <v>0.47601367057109617</v>
      </c>
      <c r="M72" s="308">
        <f>IF(M$6=0,0,M$6/MAE_fec!M$6)</f>
        <v>0.47979308746754346</v>
      </c>
      <c r="N72" s="308">
        <f>IF(N$6=0,0,N$6/MAE_fec!N$6)</f>
        <v>0.48622290068418411</v>
      </c>
      <c r="O72" s="308">
        <f>IF(O$6=0,0,O$6/MAE_fec!O$6)</f>
        <v>0.49115631966138718</v>
      </c>
      <c r="P72" s="308">
        <f>IF(P$6=0,0,P$6/MAE_fec!P$6)</f>
        <v>0.49835561452968141</v>
      </c>
      <c r="Q72" s="308">
        <f>IF(Q$6=0,0,Q$6/MAE_fec!Q$6)</f>
        <v>0.51433080581495916</v>
      </c>
    </row>
    <row r="73" spans="1:17" x14ac:dyDescent="0.25">
      <c r="A73" s="76" t="s">
        <v>83</v>
      </c>
      <c r="B73" s="308">
        <f>IF(B$7=0,0,B$7/MAE_fec!B$7)</f>
        <v>0.11447627826059635</v>
      </c>
      <c r="C73" s="308">
        <f>IF(C$7=0,0,C$7/MAE_fec!C$7)</f>
        <v>0.11444124815959661</v>
      </c>
      <c r="D73" s="308">
        <f>IF(D$7=0,0,D$7/MAE_fec!D$7)</f>
        <v>0.11437540411098343</v>
      </c>
      <c r="E73" s="308">
        <f>IF(E$7=0,0,E$7/MAE_fec!E$7)</f>
        <v>0.11466391122227007</v>
      </c>
      <c r="F73" s="308">
        <f>IF(F$7=0,0,F$7/MAE_fec!F$7)</f>
        <v>0.11537789944544254</v>
      </c>
      <c r="G73" s="308">
        <f>IF(G$7=0,0,G$7/MAE_fec!G$7)</f>
        <v>0.115813710495591</v>
      </c>
      <c r="H73" s="308">
        <f>IF(H$7=0,0,H$7/MAE_fec!H$7)</f>
        <v>0.1167963680593017</v>
      </c>
      <c r="I73" s="308">
        <f>IF(I$7=0,0,I$7/MAE_fec!I$7)</f>
        <v>0.11778322601308024</v>
      </c>
      <c r="J73" s="308">
        <f>IF(J$7=0,0,J$7/MAE_fec!J$7)</f>
        <v>0.11928674357982298</v>
      </c>
      <c r="K73" s="308">
        <f>IF(K$7=0,0,K$7/MAE_fec!K$7)</f>
        <v>0.11943517308337834</v>
      </c>
      <c r="L73" s="308">
        <f>IF(L$7=0,0,L$7/MAE_fec!L$7)</f>
        <v>0.12018932289453754</v>
      </c>
      <c r="M73" s="308">
        <f>IF(M$7=0,0,M$7/MAE_fec!M$7)</f>
        <v>0.12111950111305812</v>
      </c>
      <c r="N73" s="308">
        <f>IF(N$7=0,0,N$7/MAE_fec!N$7)</f>
        <v>0.12272543134500578</v>
      </c>
      <c r="O73" s="308">
        <f>IF(O$7=0,0,O$7/MAE_fec!O$7)</f>
        <v>0.12396556959759515</v>
      </c>
      <c r="P73" s="308">
        <f>IF(P$7=0,0,P$7/MAE_fec!P$7)</f>
        <v>0.12578431749504634</v>
      </c>
      <c r="Q73" s="308">
        <f>IF(Q$7=0,0,Q$7/MAE_fec!Q$7)</f>
        <v>0.12980411205483583</v>
      </c>
    </row>
    <row r="74" spans="1:17" x14ac:dyDescent="0.25">
      <c r="A74" s="76" t="s">
        <v>82</v>
      </c>
      <c r="B74" s="308">
        <f>IF(B$8=0,0,B$8/MAE_fec!B$8)</f>
        <v>0.62343069306404553</v>
      </c>
      <c r="C74" s="308">
        <f>IF(C$8=0,0,C$8/MAE_fec!C$8)</f>
        <v>0.62328648033078138</v>
      </c>
      <c r="D74" s="308">
        <f>IF(D$8=0,0,D$8/MAE_fec!D$8)</f>
        <v>0.62294396384885209</v>
      </c>
      <c r="E74" s="308">
        <f>IF(E$8=0,0,E$8/MAE_fec!E$8)</f>
        <v>0.62436010127016961</v>
      </c>
      <c r="F74" s="308">
        <f>IF(F$8=0,0,F$8/MAE_fec!F$8)</f>
        <v>0.62826488530808233</v>
      </c>
      <c r="G74" s="308">
        <f>IF(G$8=0,0,G$8/MAE_fec!G$8)</f>
        <v>0.63060259607717095</v>
      </c>
      <c r="H74" s="308">
        <f>IF(H$8=0,0,H$8/MAE_fec!H$8)</f>
        <v>0.63596014183107541</v>
      </c>
      <c r="I74" s="308">
        <f>IF(I$8=0,0,I$8/MAE_fec!I$8)</f>
        <v>0.6413795104577299</v>
      </c>
      <c r="J74" s="308">
        <f>IF(J$8=0,0,J$8/MAE_fec!J$8)</f>
        <v>0.64954657766134738</v>
      </c>
      <c r="K74" s="308">
        <f>IF(K$8=0,0,K$8/MAE_fec!K$8)</f>
        <v>0.65035439978245357</v>
      </c>
      <c r="L74" s="308">
        <f>IF(L$8=0,0,L$8/MAE_fec!L$8)</f>
        <v>0.65442790493498115</v>
      </c>
      <c r="M74" s="308">
        <f>IF(M$8=0,0,M$8/MAE_fec!M$8)</f>
        <v>0.65949163961435209</v>
      </c>
      <c r="N74" s="308">
        <f>IF(N$8=0,0,N$8/MAE_fec!N$8)</f>
        <v>0.66819152754037647</v>
      </c>
      <c r="O74" s="308">
        <f>IF(O$8=0,0,O$8/MAE_fec!O$8)</f>
        <v>0.67493217567324437</v>
      </c>
      <c r="P74" s="308">
        <f>IF(P$8=0,0,P$8/MAE_fec!P$8)</f>
        <v>0.68481513920059656</v>
      </c>
      <c r="Q74" s="308">
        <f>IF(Q$8=0,0,Q$8/MAE_fec!Q$8)</f>
        <v>0.70658677474592146</v>
      </c>
    </row>
    <row r="75" spans="1:17" x14ac:dyDescent="0.25">
      <c r="A75" s="76" t="s">
        <v>81</v>
      </c>
      <c r="B75" s="308">
        <f>IF(B$9=0,0,B$9/MAE_fec!B$9)</f>
        <v>0.44406598075426801</v>
      </c>
      <c r="C75" s="308">
        <f>IF(C$9=0,0,C$9/MAE_fec!C$9)</f>
        <v>0.44389262260788975</v>
      </c>
      <c r="D75" s="308">
        <f>IF(D$9=0,0,D$9/MAE_fec!D$9)</f>
        <v>0.44360151116991653</v>
      </c>
      <c r="E75" s="308">
        <f>IF(E$9=0,0,E$9/MAE_fec!E$9)</f>
        <v>0.44486068301412723</v>
      </c>
      <c r="F75" s="308">
        <f>IF(F$9=0,0,F$9/MAE_fec!F$9)</f>
        <v>0.44763397935004651</v>
      </c>
      <c r="G75" s="308">
        <f>IF(G$9=0,0,G$9/MAE_fec!G$9)</f>
        <v>0.44943164313718542</v>
      </c>
      <c r="H75" s="308">
        <f>IF(H$9=0,0,H$9/MAE_fec!H$9)</f>
        <v>0.45317785126984006</v>
      </c>
      <c r="I75" s="308">
        <f>IF(I$9=0,0,I$9/MAE_fec!I$9)</f>
        <v>0.45697762085678234</v>
      </c>
      <c r="J75" s="308">
        <f>IF(J$9=0,0,J$9/MAE_fec!J$9)</f>
        <v>0.46283319199045142</v>
      </c>
      <c r="K75" s="308">
        <f>IF(K$9=0,0,K$9/MAE_fec!K$9)</f>
        <v>0.4634206451075365</v>
      </c>
      <c r="L75" s="308">
        <f>IF(L$9=0,0,L$9/MAE_fec!L$9)</f>
        <v>0.4663057081791141</v>
      </c>
      <c r="M75" s="308">
        <f>IF(M$9=0,0,M$9/MAE_fec!M$9)</f>
        <v>0.47001339393819563</v>
      </c>
      <c r="N75" s="308">
        <f>IF(N$9=0,0,N$9/MAE_fec!N$9)</f>
        <v>0.47630248246519119</v>
      </c>
      <c r="O75" s="308">
        <f>IF(O$9=0,0,O$9/MAE_fec!O$9)</f>
        <v>0.4811353893565653</v>
      </c>
      <c r="P75" s="308">
        <f>IF(P$9=0,0,P$9/MAE_fec!P$9)</f>
        <v>0.48820217493563006</v>
      </c>
      <c r="Q75" s="308">
        <f>IF(Q$9=0,0,Q$9/MAE_fec!Q$9)</f>
        <v>0.50385565779875363</v>
      </c>
    </row>
    <row r="76" spans="1:17" x14ac:dyDescent="0.25">
      <c r="A76" s="76" t="s">
        <v>80</v>
      </c>
      <c r="B76" s="308">
        <f>IF(B$10=0,0,B$10/MAE_fec!B$10)</f>
        <v>0.68592790192398045</v>
      </c>
      <c r="C76" s="308">
        <f>IF(C$10=0,0,C$10/MAE_fec!C$10)</f>
        <v>0.68397026490042157</v>
      </c>
      <c r="D76" s="308">
        <f>IF(D$10=0,0,D$10/MAE_fec!D$10)</f>
        <v>0.68394943440743139</v>
      </c>
      <c r="E76" s="308">
        <f>IF(E$10=0,0,E$10/MAE_fec!E$10)</f>
        <v>0.68830421135409903</v>
      </c>
      <c r="F76" s="308">
        <f>IF(F$10=0,0,F$10/MAE_fec!F$10)</f>
        <v>0.69200037560198735</v>
      </c>
      <c r="G76" s="308">
        <f>IF(G$10=0,0,G$10/MAE_fec!G$10)</f>
        <v>0.69396238190766679</v>
      </c>
      <c r="H76" s="308">
        <f>IF(H$10=0,0,H$10/MAE_fec!H$10)</f>
        <v>0.69947239156452956</v>
      </c>
      <c r="I76" s="308">
        <f>IF(I$10=0,0,I$10/MAE_fec!I$10)</f>
        <v>0.70598825240502339</v>
      </c>
      <c r="J76" s="308">
        <f>IF(J$10=0,0,J$10/MAE_fec!J$10)</f>
        <v>0.71908299674481402</v>
      </c>
      <c r="K76" s="308">
        <f>IF(K$10=0,0,K$10/MAE_fec!K$10)</f>
        <v>0.71996574547691927</v>
      </c>
      <c r="L76" s="308">
        <f>IF(L$10=0,0,L$10/MAE_fec!L$10)</f>
        <v>0.72437619236010964</v>
      </c>
      <c r="M76" s="308">
        <f>IF(M$10=0,0,M$10/MAE_fec!M$10)</f>
        <v>0.72886251607604757</v>
      </c>
      <c r="N76" s="308">
        <f>IF(N$10=0,0,N$10/MAE_fec!N$10)</f>
        <v>0.73848386985309555</v>
      </c>
      <c r="O76" s="308">
        <f>IF(O$10=0,0,O$10/MAE_fec!O$10)</f>
        <v>0.74629874757024839</v>
      </c>
      <c r="P76" s="308">
        <f>IF(P$10=0,0,P$10/MAE_fec!P$10)</f>
        <v>0.75736538804204623</v>
      </c>
      <c r="Q76" s="308">
        <f>IF(Q$10=0,0,Q$10/MAE_fec!Q$10)</f>
        <v>0.7819608616205862</v>
      </c>
    </row>
    <row r="77" spans="1:17" x14ac:dyDescent="0.25">
      <c r="A77" s="74" t="s">
        <v>296</v>
      </c>
      <c r="B77" s="307">
        <f>IF(B$15=0,0,B$15/MAE_fec!B$15)</f>
        <v>0.56066719473674964</v>
      </c>
      <c r="C77" s="307">
        <f>IF(C$15=0,0,C$15/MAE_fec!C$15)</f>
        <v>0.56122921552700167</v>
      </c>
      <c r="D77" s="307">
        <f>IF(D$15=0,0,D$15/MAE_fec!D$15)</f>
        <v>0.56046594052925913</v>
      </c>
      <c r="E77" s="307">
        <f>IF(E$15=0,0,E$15/MAE_fec!E$15)</f>
        <v>0.58429508636611682</v>
      </c>
      <c r="F77" s="307">
        <f>IF(F$15=0,0,F$15/MAE_fec!F$15)</f>
        <v>0.59069241827204266</v>
      </c>
      <c r="G77" s="307">
        <f>IF(G$15=0,0,G$15/MAE_fec!G$15)</f>
        <v>0.59246275412441329</v>
      </c>
      <c r="H77" s="307">
        <f>IF(H$15=0,0,H$15/MAE_fec!H$15)</f>
        <v>0.59776974396553595</v>
      </c>
      <c r="I77" s="307">
        <f>IF(I$15=0,0,I$15/MAE_fec!I$15)</f>
        <v>0.60289915716529141</v>
      </c>
      <c r="J77" s="307">
        <f>IF(J$15=0,0,J$15/MAE_fec!J$15)</f>
        <v>0.61341870518226083</v>
      </c>
      <c r="K77" s="307">
        <f>IF(K$15=0,0,K$15/MAE_fec!K$15)</f>
        <v>0.61433482406764783</v>
      </c>
      <c r="L77" s="307">
        <f>IF(L$15=0,0,L$15/MAE_fec!L$15)</f>
        <v>0.61570437079486995</v>
      </c>
      <c r="M77" s="307">
        <f>IF(M$15=0,0,M$15/MAE_fec!M$15)</f>
        <v>0.62155202324988168</v>
      </c>
      <c r="N77" s="307">
        <f>IF(N$15=0,0,N$15/MAE_fec!N$15)</f>
        <v>0.63294588848304723</v>
      </c>
      <c r="O77" s="307">
        <f>IF(O$15=0,0,O$15/MAE_fec!O$15)</f>
        <v>0.63937104588580229</v>
      </c>
      <c r="P77" s="307">
        <f>IF(P$15=0,0,P$15/MAE_fec!P$15)</f>
        <v>0.64927449471965404</v>
      </c>
      <c r="Q77" s="307">
        <f>IF(Q$15=0,0,Q$15/MAE_fec!Q$15)</f>
        <v>0.66784010859326093</v>
      </c>
    </row>
    <row r="78" spans="1:17" x14ac:dyDescent="0.25">
      <c r="A78" s="127" t="s">
        <v>295</v>
      </c>
      <c r="B78" s="305">
        <f>IF(B$23=0,0,B$23/MAE_fec!B$23)</f>
        <v>0.45899476928654237</v>
      </c>
      <c r="C78" s="305">
        <f>IF(C$23=0,0,C$23/MAE_fec!C$23)</f>
        <v>0.45864568636440001</v>
      </c>
      <c r="D78" s="305">
        <f>IF(D$23=0,0,D$23/MAE_fec!D$23)</f>
        <v>0.4583699106882333</v>
      </c>
      <c r="E78" s="305">
        <f>IF(E$23=0,0,E$23/MAE_fec!E$23)</f>
        <v>0.45962715856258823</v>
      </c>
      <c r="F78" s="305">
        <f>IF(F$23=0,0,F$23/MAE_fec!F$23)</f>
        <v>0.46237746095628962</v>
      </c>
      <c r="G78" s="305">
        <f>IF(G$23=0,0,G$23/MAE_fec!G$23)</f>
        <v>0.46413718517734343</v>
      </c>
      <c r="H78" s="305">
        <f>IF(H$23=0,0,H$23/MAE_fec!H$23)</f>
        <v>0.46779810422069762</v>
      </c>
      <c r="I78" s="305">
        <f>IF(I$23=0,0,I$23/MAE_fec!I$23)</f>
        <v>0.47233765808336081</v>
      </c>
      <c r="J78" s="305">
        <f>IF(J$23=0,0,J$23/MAE_fec!J$23)</f>
        <v>0.47769782164281716</v>
      </c>
      <c r="K78" s="305">
        <f>IF(K$23=0,0,K$23/MAE_fec!K$23)</f>
        <v>0.47910356771945151</v>
      </c>
      <c r="L78" s="305">
        <f>IF(L$23=0,0,L$23/MAE_fec!L$23)</f>
        <v>0.4822681309107319</v>
      </c>
      <c r="M78" s="305">
        <f>IF(M$23=0,0,M$23/MAE_fec!M$23)</f>
        <v>0.48579553914939183</v>
      </c>
      <c r="N78" s="305">
        <f>IF(N$23=0,0,N$23/MAE_fec!N$23)</f>
        <v>0.49157886140063684</v>
      </c>
      <c r="O78" s="305">
        <f>IF(O$23=0,0,O$23/MAE_fec!O$23)</f>
        <v>0.49614499896015879</v>
      </c>
      <c r="P78" s="305">
        <f>IF(P$23=0,0,P$23/MAE_fec!P$23)</f>
        <v>0.50394792002646438</v>
      </c>
      <c r="Q78" s="305">
        <f>IF(Q$23=0,0,Q$23/MAE_fec!Q$23)</f>
        <v>0.52011229235594336</v>
      </c>
    </row>
    <row r="79" spans="1:17" x14ac:dyDescent="0.25">
      <c r="A79" s="127" t="s">
        <v>294</v>
      </c>
      <c r="B79" s="305">
        <f>IF(B$26=0,0,B$26/MAE_fec!B$26)</f>
        <v>0.44344955752954884</v>
      </c>
      <c r="C79" s="305">
        <f>IF(C$26=0,0,C$26/MAE_fec!C$26)</f>
        <v>0.44433841707778449</v>
      </c>
      <c r="D79" s="305">
        <f>IF(D$26=0,0,D$26/MAE_fec!D$26)</f>
        <v>0.44377704449658334</v>
      </c>
      <c r="E79" s="305">
        <f>IF(E$26=0,0,E$26/MAE_fec!E$26)</f>
        <v>0.44392297343256815</v>
      </c>
      <c r="F79" s="305">
        <f>IF(F$26=0,0,F$26/MAE_fec!F$26)</f>
        <v>0.45084432859111545</v>
      </c>
      <c r="G79" s="305">
        <f>IF(G$26=0,0,G$26/MAE_fec!G$26)</f>
        <v>0.45105788815302883</v>
      </c>
      <c r="H79" s="305">
        <f>IF(H$26=0,0,H$26/MAE_fec!H$26)</f>
        <v>0.45589160434771353</v>
      </c>
      <c r="I79" s="305">
        <f>IF(I$26=0,0,I$26/MAE_fec!I$26)</f>
        <v>0.46048588579287403</v>
      </c>
      <c r="J79" s="305">
        <f>IF(J$26=0,0,J$26/MAE_fec!J$26)</f>
        <v>0.47004894410009562</v>
      </c>
      <c r="K79" s="305">
        <f>IF(K$26=0,0,K$26/MAE_fec!K$26)</f>
        <v>0.46932317742268082</v>
      </c>
      <c r="L79" s="305">
        <f>IF(L$26=0,0,L$26/MAE_fec!L$26)</f>
        <v>0.47109894563485566</v>
      </c>
      <c r="M79" s="305">
        <f>IF(M$26=0,0,M$26/MAE_fec!M$26)</f>
        <v>0.4754999958869075</v>
      </c>
      <c r="N79" s="305">
        <f>IF(N$26=0,0,N$26/MAE_fec!N$26)</f>
        <v>0.4809539187500243</v>
      </c>
      <c r="O79" s="305">
        <f>IF(O$26=0,0,O$26/MAE_fec!O$26)</f>
        <v>0.48612534702402738</v>
      </c>
      <c r="P79" s="305">
        <f>IF(P$26=0,0,P$26/MAE_fec!P$26)</f>
        <v>0.50171038901189224</v>
      </c>
      <c r="Q79" s="305">
        <f>IF(Q$26=0,0,Q$26/MAE_fec!Q$26)</f>
        <v>0.51162066943600704</v>
      </c>
    </row>
    <row r="80" spans="1:17" x14ac:dyDescent="0.25">
      <c r="A80" s="127" t="s">
        <v>293</v>
      </c>
      <c r="B80" s="305">
        <f>IF(B$34=0,0,B$34/MAE_fec!B$34)</f>
        <v>0.61807297878345091</v>
      </c>
      <c r="C80" s="305">
        <f>IF(C$34=0,0,C$34/MAE_fec!C$34)</f>
        <v>0.6176105202976252</v>
      </c>
      <c r="D80" s="305">
        <f>IF(D$34=0,0,D$34/MAE_fec!D$34)</f>
        <v>0.61236948236995481</v>
      </c>
      <c r="E80" s="305">
        <f>IF(E$34=0,0,E$34/MAE_fec!E$34)</f>
        <v>0.62862880105636731</v>
      </c>
      <c r="F80" s="305">
        <f>IF(F$34=0,0,F$34/MAE_fec!F$34)</f>
        <v>0.63695811309679129</v>
      </c>
      <c r="G80" s="305">
        <f>IF(G$34=0,0,G$34/MAE_fec!G$34)</f>
        <v>0.63997220401250421</v>
      </c>
      <c r="H80" s="305">
        <f>IF(H$34=0,0,H$34/MAE_fec!H$34)</f>
        <v>0.63907821921343444</v>
      </c>
      <c r="I80" s="305">
        <f>IF(I$34=0,0,I$34/MAE_fec!I$34)</f>
        <v>0.65182079135472604</v>
      </c>
      <c r="J80" s="305">
        <f>IF(J$34=0,0,J$34/MAE_fec!J$34)</f>
        <v>0.65767641539415467</v>
      </c>
      <c r="K80" s="305">
        <f>IF(K$34=0,0,K$34/MAE_fec!K$34)</f>
        <v>0.67127951885038528</v>
      </c>
      <c r="L80" s="305">
        <f>IF(L$34=0,0,L$34/MAE_fec!L$34)</f>
        <v>0.67731014053771177</v>
      </c>
      <c r="M80" s="305">
        <f>IF(M$34=0,0,M$34/MAE_fec!M$34)</f>
        <v>0.68048003476633168</v>
      </c>
      <c r="N80" s="305">
        <f>IF(N$34=0,0,N$34/MAE_fec!N$34)</f>
        <v>0.69342389605890264</v>
      </c>
      <c r="O80" s="305">
        <f>IF(O$34=0,0,O$34/MAE_fec!O$34)</f>
        <v>0.68961298139109295</v>
      </c>
      <c r="P80" s="305">
        <f>IF(P$34=0,0,P$34/MAE_fec!P$34)</f>
        <v>0.69910451991992162</v>
      </c>
      <c r="Q80" s="305">
        <f>IF(Q$34=0,0,Q$34/MAE_fec!Q$34)</f>
        <v>0.71959453371357729</v>
      </c>
    </row>
    <row r="81" spans="1:17" x14ac:dyDescent="0.25">
      <c r="A81" s="127" t="s">
        <v>292</v>
      </c>
      <c r="B81" s="305">
        <f>IF(B$45=0,0,B$45/MAE_fec!B$45)</f>
        <v>0.61024761215318568</v>
      </c>
      <c r="C81" s="305">
        <f>IF(C$45=0,0,C$45/MAE_fec!C$45)</f>
        <v>0.60993296210339765</v>
      </c>
      <c r="D81" s="305">
        <f>IF(D$45=0,0,D$45/MAE_fec!D$45)</f>
        <v>0.60954359928049962</v>
      </c>
      <c r="E81" s="305">
        <f>IF(E$45=0,0,E$45/MAE_fec!E$45)</f>
        <v>0.6091924178686664</v>
      </c>
      <c r="F81" s="305">
        <f>IF(F$45=0,0,F$45/MAE_fec!F$45)</f>
        <v>0.61108106845930743</v>
      </c>
      <c r="G81" s="305">
        <f>IF(G$45=0,0,G$45/MAE_fec!G$45)</f>
        <v>0.6124916181438701</v>
      </c>
      <c r="H81" s="305">
        <f>IF(H$45=0,0,H$45/MAE_fec!H$45)</f>
        <v>0.61616737533847898</v>
      </c>
      <c r="I81" s="305">
        <f>IF(I$45=0,0,I$45/MAE_fec!I$45)</f>
        <v>0.62152516584152084</v>
      </c>
      <c r="J81" s="305">
        <f>IF(J$45=0,0,J$45/MAE_fec!J$45)</f>
        <v>0.62407743889896949</v>
      </c>
      <c r="K81" s="305">
        <f>IF(K$45=0,0,K$45/MAE_fec!K$45)</f>
        <v>0.62493952721208068</v>
      </c>
      <c r="L81" s="305">
        <f>IF(L$45=0,0,L$45/MAE_fec!L$45)</f>
        <v>0.63158176631268137</v>
      </c>
      <c r="M81" s="305">
        <f>IF(M$45=0,0,M$45/MAE_fec!M$45)</f>
        <v>0.6344766713048422</v>
      </c>
      <c r="N81" s="305">
        <f>IF(N$45=0,0,N$45/MAE_fec!N$45)</f>
        <v>0.6427305489739924</v>
      </c>
      <c r="O81" s="305">
        <f>IF(O$45=0,0,O$45/MAE_fec!O$45)</f>
        <v>0.64794569938930013</v>
      </c>
      <c r="P81" s="305">
        <f>IF(P$45=0,0,P$45/MAE_fec!P$45)</f>
        <v>0.65908343738046371</v>
      </c>
      <c r="Q81" s="305">
        <f>IF(Q$45=0,0,Q$45/MAE_fec!Q$45)</f>
        <v>0.68292974873043089</v>
      </c>
    </row>
    <row r="82" spans="1:17" x14ac:dyDescent="0.25">
      <c r="A82" s="72" t="s">
        <v>291</v>
      </c>
      <c r="B82" s="304">
        <f>IF(B$46=0,0,B$46/MAE_fec!B$46)</f>
        <v>0.54494913625267249</v>
      </c>
      <c r="C82" s="304">
        <f>IF(C$46=0,0,C$46/MAE_fec!C$46)</f>
        <v>0.54098637263871785</v>
      </c>
      <c r="D82" s="304">
        <f>IF(D$46=0,0,D$46/MAE_fec!D$46)</f>
        <v>0.54667581816343269</v>
      </c>
      <c r="E82" s="304">
        <f>IF(E$46=0,0,E$46/MAE_fec!E$46)</f>
        <v>0.5453786854896675</v>
      </c>
      <c r="F82" s="304">
        <f>IF(F$46=0,0,F$46/MAE_fec!F$46)</f>
        <v>0.54639110203849561</v>
      </c>
      <c r="G82" s="304">
        <f>IF(G$46=0,0,G$46/MAE_fec!G$46)</f>
        <v>0.5456326307381415</v>
      </c>
      <c r="H82" s="304">
        <f>IF(H$46=0,0,H$46/MAE_fec!H$46)</f>
        <v>0.5521250495204939</v>
      </c>
      <c r="I82" s="304">
        <f>IF(I$46=0,0,I$46/MAE_fec!I$46)</f>
        <v>0.55684426398291342</v>
      </c>
      <c r="J82" s="304">
        <f>IF(J$46=0,0,J$46/MAE_fec!J$46)</f>
        <v>0.56610282479858709</v>
      </c>
      <c r="K82" s="304">
        <f>IF(K$46=0,0,K$46/MAE_fec!K$46)</f>
        <v>0.55964413164529681</v>
      </c>
      <c r="L82" s="304">
        <f>IF(L$46=0,0,L$46/MAE_fec!L$46)</f>
        <v>0.56318714360854027</v>
      </c>
      <c r="M82" s="304">
        <f>IF(M$46=0,0,M$46/MAE_fec!M$46)</f>
        <v>0.57314426733220103</v>
      </c>
      <c r="N82" s="304">
        <f>IF(N$46=0,0,N$46/MAE_fec!N$46)</f>
        <v>0.57702402532261243</v>
      </c>
      <c r="O82" s="304">
        <f>IF(O$46=0,0,O$46/MAE_fec!O$46)</f>
        <v>0.58184638559680513</v>
      </c>
      <c r="P82" s="304">
        <f>IF(P$46=0,0,P$46/MAE_fec!P$46)</f>
        <v>0.59311875916698586</v>
      </c>
      <c r="Q82" s="304">
        <f>IF(Q$46=0,0,Q$46/MAE_fec!Q$46)</f>
        <v>0.61005359011986637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28771.33292224387</v>
      </c>
      <c r="C5" s="96">
        <v>29749.108383643979</v>
      </c>
      <c r="D5" s="96">
        <v>28817.923923871273</v>
      </c>
      <c r="E5" s="96">
        <v>28211.819711807802</v>
      </c>
      <c r="F5" s="96">
        <v>27884.43748848265</v>
      </c>
      <c r="G5" s="96">
        <v>27273.966797606186</v>
      </c>
      <c r="H5" s="96">
        <v>27133.408105466868</v>
      </c>
      <c r="I5" s="96">
        <v>26375.920002741936</v>
      </c>
      <c r="J5" s="96">
        <v>24736.899489609383</v>
      </c>
      <c r="K5" s="96">
        <v>21861.480381567912</v>
      </c>
      <c r="L5" s="96">
        <v>22740.080353659705</v>
      </c>
      <c r="M5" s="96">
        <v>21194.277947545925</v>
      </c>
      <c r="N5" s="96">
        <v>20132.95285244516</v>
      </c>
      <c r="O5" s="96">
        <v>20418.869257625247</v>
      </c>
      <c r="P5" s="96">
        <v>18402.818774361942</v>
      </c>
      <c r="Q5" s="96">
        <v>18816.919013428611</v>
      </c>
    </row>
    <row r="6" spans="1:17" x14ac:dyDescent="0.25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80</v>
      </c>
      <c r="B10" s="158">
        <v>691.72745507165564</v>
      </c>
      <c r="C10" s="158">
        <v>721.24764973529068</v>
      </c>
      <c r="D10" s="158">
        <v>705.37522289484468</v>
      </c>
      <c r="E10" s="158">
        <v>743.99415747253943</v>
      </c>
      <c r="F10" s="158">
        <v>757.31620840431822</v>
      </c>
      <c r="G10" s="158">
        <v>756.38728008059263</v>
      </c>
      <c r="H10" s="158">
        <v>761.86897793385572</v>
      </c>
      <c r="I10" s="158">
        <v>759.84803610734798</v>
      </c>
      <c r="J10" s="158">
        <v>754.29851273842382</v>
      </c>
      <c r="K10" s="158">
        <v>655.47770031576749</v>
      </c>
      <c r="L10" s="158">
        <v>701.140015872199</v>
      </c>
      <c r="M10" s="158">
        <v>691.83394682827998</v>
      </c>
      <c r="N10" s="158">
        <v>674.79905138400966</v>
      </c>
      <c r="O10" s="158">
        <v>672.19557054326265</v>
      </c>
      <c r="P10" s="158">
        <v>646.83507239192738</v>
      </c>
      <c r="Q10" s="158">
        <v>628.07811342305558</v>
      </c>
    </row>
    <row r="11" spans="1:17" x14ac:dyDescent="0.25">
      <c r="A11" s="92" t="s">
        <v>126</v>
      </c>
      <c r="B11" s="91">
        <v>322.04942157995413</v>
      </c>
      <c r="C11" s="91">
        <v>337.63542158181014</v>
      </c>
      <c r="D11" s="91">
        <v>326.88364789258185</v>
      </c>
      <c r="E11" s="91">
        <v>341.94671811328828</v>
      </c>
      <c r="F11" s="91">
        <v>348.9018754064648</v>
      </c>
      <c r="G11" s="91">
        <v>348.31428699307361</v>
      </c>
      <c r="H11" s="91">
        <v>350.23950445646926</v>
      </c>
      <c r="I11" s="91">
        <v>346.73574936300088</v>
      </c>
      <c r="J11" s="91">
        <v>325.10860551681253</v>
      </c>
      <c r="K11" s="91">
        <v>283.36047813811371</v>
      </c>
      <c r="L11" s="91">
        <v>302.17654040516589</v>
      </c>
      <c r="M11" s="91">
        <v>305.70271112304283</v>
      </c>
      <c r="N11" s="91">
        <v>296.75887719744122</v>
      </c>
      <c r="O11" s="91">
        <v>293.23072295899732</v>
      </c>
      <c r="P11" s="91">
        <v>282.44030007136394</v>
      </c>
      <c r="Q11" s="91">
        <v>271.72237021958574</v>
      </c>
    </row>
    <row r="12" spans="1:17" x14ac:dyDescent="0.25">
      <c r="A12" s="92" t="s">
        <v>27</v>
      </c>
      <c r="B12" s="91">
        <v>369.67803349170151</v>
      </c>
      <c r="C12" s="91">
        <v>383.61222815348083</v>
      </c>
      <c r="D12" s="91">
        <v>378.49157500226278</v>
      </c>
      <c r="E12" s="91">
        <v>402.04743935925097</v>
      </c>
      <c r="F12" s="91">
        <v>408.41433299785319</v>
      </c>
      <c r="G12" s="91">
        <v>408.07299308751931</v>
      </c>
      <c r="H12" s="91">
        <v>411.62947347738645</v>
      </c>
      <c r="I12" s="91">
        <v>413.11228674434733</v>
      </c>
      <c r="J12" s="91">
        <v>429.18990722161112</v>
      </c>
      <c r="K12" s="91">
        <v>372.11722217765379</v>
      </c>
      <c r="L12" s="91">
        <v>398.96347546703328</v>
      </c>
      <c r="M12" s="91">
        <v>386.13123570523737</v>
      </c>
      <c r="N12" s="91">
        <v>378.04017418656844</v>
      </c>
      <c r="O12" s="91">
        <v>378.96484758426544</v>
      </c>
      <c r="P12" s="91">
        <v>364.39477232056345</v>
      </c>
      <c r="Q12" s="91">
        <v>356.35574320346984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296</v>
      </c>
      <c r="B15" s="204">
        <v>4615.529543847023</v>
      </c>
      <c r="C15" s="204">
        <v>4687.768948629423</v>
      </c>
      <c r="D15" s="204">
        <v>4628.7984315553485</v>
      </c>
      <c r="E15" s="204">
        <v>3428.2106372147646</v>
      </c>
      <c r="F15" s="204">
        <v>3266.7456171578146</v>
      </c>
      <c r="G15" s="204">
        <v>3262.7539540968191</v>
      </c>
      <c r="H15" s="204">
        <v>3236.4822682589711</v>
      </c>
      <c r="I15" s="204">
        <v>3228.9391607619027</v>
      </c>
      <c r="J15" s="204">
        <v>3159.6245377181485</v>
      </c>
      <c r="K15" s="204">
        <v>2727.8534537157634</v>
      </c>
      <c r="L15" s="204">
        <v>3052.7652129342914</v>
      </c>
      <c r="M15" s="204">
        <v>2922.4924013340801</v>
      </c>
      <c r="N15" s="204">
        <v>2627.0733073514261</v>
      </c>
      <c r="O15" s="204">
        <v>2632.2385889063535</v>
      </c>
      <c r="P15" s="204">
        <v>2521.746381707047</v>
      </c>
      <c r="Q15" s="204">
        <v>2580.9105365739611</v>
      </c>
    </row>
    <row r="16" spans="1:17" x14ac:dyDescent="0.25">
      <c r="A16" s="152" t="s">
        <v>302</v>
      </c>
      <c r="B16" s="264">
        <v>4615.529543847023</v>
      </c>
      <c r="C16" s="264">
        <v>4687.768948629423</v>
      </c>
      <c r="D16" s="264">
        <v>4628.7984315553485</v>
      </c>
      <c r="E16" s="264">
        <v>3428.2106372147646</v>
      </c>
      <c r="F16" s="264">
        <v>3266.7456171578146</v>
      </c>
      <c r="G16" s="264">
        <v>3262.7539540968191</v>
      </c>
      <c r="H16" s="264">
        <v>3236.4822682589711</v>
      </c>
      <c r="I16" s="264">
        <v>3228.9391607619027</v>
      </c>
      <c r="J16" s="264">
        <v>3159.6245377181485</v>
      </c>
      <c r="K16" s="264">
        <v>2727.8534537157634</v>
      </c>
      <c r="L16" s="264">
        <v>3052.7652129342914</v>
      </c>
      <c r="M16" s="264">
        <v>2922.4924013340801</v>
      </c>
      <c r="N16" s="264">
        <v>2627.0733073514261</v>
      </c>
      <c r="O16" s="264">
        <v>2632.2385889063535</v>
      </c>
      <c r="P16" s="264">
        <v>2521.746381707047</v>
      </c>
      <c r="Q16" s="264">
        <v>2580.9105365739611</v>
      </c>
    </row>
    <row r="17" spans="1:17" x14ac:dyDescent="0.25">
      <c r="A17" s="154" t="s">
        <v>34</v>
      </c>
      <c r="B17" s="83">
        <v>242.98059463804097</v>
      </c>
      <c r="C17" s="83">
        <v>195.36222612820609</v>
      </c>
      <c r="D17" s="83">
        <v>173.81629869832227</v>
      </c>
      <c r="E17" s="83">
        <v>223.03686764719666</v>
      </c>
      <c r="F17" s="83">
        <v>93.977508555045034</v>
      </c>
      <c r="G17" s="83">
        <v>82.637460448809662</v>
      </c>
      <c r="H17" s="83">
        <v>60.576317921068323</v>
      </c>
      <c r="I17" s="83">
        <v>47.177916773004689</v>
      </c>
      <c r="J17" s="83">
        <v>40.740741713322294</v>
      </c>
      <c r="K17" s="83">
        <v>20.592391081602987</v>
      </c>
      <c r="L17" s="83">
        <v>25.870950140699893</v>
      </c>
      <c r="M17" s="83">
        <v>26.960797794784195</v>
      </c>
      <c r="N17" s="83">
        <v>33.080440819124256</v>
      </c>
      <c r="O17" s="83">
        <v>27.296185498063608</v>
      </c>
      <c r="P17" s="83">
        <v>21.527588247855324</v>
      </c>
      <c r="Q17" s="83">
        <v>37.657740122381682</v>
      </c>
    </row>
    <row r="18" spans="1:17" x14ac:dyDescent="0.25">
      <c r="A18" s="154" t="s">
        <v>31</v>
      </c>
      <c r="B18" s="83">
        <v>278.36456676113716</v>
      </c>
      <c r="C18" s="83">
        <v>286.14892183046408</v>
      </c>
      <c r="D18" s="83">
        <v>274.14962499576734</v>
      </c>
      <c r="E18" s="83">
        <v>256.49361311899645</v>
      </c>
      <c r="F18" s="83">
        <v>250.86590523343136</v>
      </c>
      <c r="G18" s="83">
        <v>258.50601004331713</v>
      </c>
      <c r="H18" s="83">
        <v>268.25279454401505</v>
      </c>
      <c r="I18" s="83">
        <v>222.62928986419436</v>
      </c>
      <c r="J18" s="83">
        <v>235.37316426239997</v>
      </c>
      <c r="K18" s="83">
        <v>202.36299453047394</v>
      </c>
      <c r="L18" s="83">
        <v>197.69143970488861</v>
      </c>
      <c r="M18" s="83">
        <v>176.608511524915</v>
      </c>
      <c r="N18" s="83">
        <v>177.50903772863316</v>
      </c>
      <c r="O18" s="83">
        <v>212.30146854227584</v>
      </c>
      <c r="P18" s="83">
        <v>194.09094990473736</v>
      </c>
      <c r="Q18" s="83">
        <v>181.00167882101849</v>
      </c>
    </row>
    <row r="19" spans="1:17" x14ac:dyDescent="0.25">
      <c r="A19" s="154" t="s">
        <v>126</v>
      </c>
      <c r="B19" s="83">
        <v>803.17902450854899</v>
      </c>
      <c r="C19" s="83">
        <v>817.90677746943334</v>
      </c>
      <c r="D19" s="83">
        <v>830.24874505962532</v>
      </c>
      <c r="E19" s="83">
        <v>420.39945901056865</v>
      </c>
      <c r="F19" s="83">
        <v>366.2168855220973</v>
      </c>
      <c r="G19" s="83">
        <v>381.51348189941496</v>
      </c>
      <c r="H19" s="83">
        <v>336.90920778793327</v>
      </c>
      <c r="I19" s="83">
        <v>371.10722720821315</v>
      </c>
      <c r="J19" s="83">
        <v>317.32232313296174</v>
      </c>
      <c r="K19" s="83">
        <v>290.18262070317621</v>
      </c>
      <c r="L19" s="83">
        <v>338.4176595239818</v>
      </c>
      <c r="M19" s="83">
        <v>278.5860009060782</v>
      </c>
      <c r="N19" s="83">
        <v>234.05084508003318</v>
      </c>
      <c r="O19" s="83">
        <v>237.77913028549727</v>
      </c>
      <c r="P19" s="83">
        <v>204.88246114578607</v>
      </c>
      <c r="Q19" s="83">
        <v>207.2179861376116</v>
      </c>
    </row>
    <row r="20" spans="1:17" x14ac:dyDescent="0.25">
      <c r="A20" s="154" t="s">
        <v>30</v>
      </c>
      <c r="B20" s="83">
        <v>44.472806718140212</v>
      </c>
      <c r="C20" s="83">
        <v>8.4688728153471207</v>
      </c>
      <c r="D20" s="83">
        <v>32.766069063641773</v>
      </c>
      <c r="E20" s="83">
        <v>27.429982413050563</v>
      </c>
      <c r="F20" s="83">
        <v>9.0684639140020149</v>
      </c>
      <c r="G20" s="83">
        <v>8.3327070003993118</v>
      </c>
      <c r="H20" s="83">
        <v>10.044620899514845</v>
      </c>
      <c r="I20" s="83">
        <v>5.0400573207668193</v>
      </c>
      <c r="J20" s="83">
        <v>3.8970623368003321</v>
      </c>
      <c r="K20" s="83">
        <v>1.0135675727392517</v>
      </c>
      <c r="L20" s="83">
        <v>1.8044789234729353</v>
      </c>
      <c r="M20" s="83">
        <v>1.2741117142994935</v>
      </c>
      <c r="N20" s="83">
        <v>1.1711740157015837</v>
      </c>
      <c r="O20" s="83">
        <v>45.792558416431852</v>
      </c>
      <c r="P20" s="83">
        <v>15.498462084801332</v>
      </c>
      <c r="Q20" s="83">
        <v>4.9621032093228949</v>
      </c>
    </row>
    <row r="21" spans="1:17" x14ac:dyDescent="0.25">
      <c r="A21" s="154" t="s">
        <v>27</v>
      </c>
      <c r="B21" s="83">
        <v>3246.5325512211562</v>
      </c>
      <c r="C21" s="83">
        <v>3379.8821503859735</v>
      </c>
      <c r="D21" s="83">
        <v>3317.8176937379917</v>
      </c>
      <c r="E21" s="83">
        <v>2500.8507150249525</v>
      </c>
      <c r="F21" s="83">
        <v>2546.6168539332393</v>
      </c>
      <c r="G21" s="83">
        <v>2531.764294704878</v>
      </c>
      <c r="H21" s="83">
        <v>2560.6993271064403</v>
      </c>
      <c r="I21" s="83">
        <v>2582.9846695957235</v>
      </c>
      <c r="J21" s="83">
        <v>2562.291246272664</v>
      </c>
      <c r="K21" s="83">
        <v>2213.7018798277704</v>
      </c>
      <c r="L21" s="83">
        <v>2488.9806846412475</v>
      </c>
      <c r="M21" s="83">
        <v>2439.0629793940043</v>
      </c>
      <c r="N21" s="83">
        <v>2181.2618097079339</v>
      </c>
      <c r="O21" s="83">
        <v>2109.0692461640861</v>
      </c>
      <c r="P21" s="83">
        <v>2085.7469203238666</v>
      </c>
      <c r="Q21" s="83">
        <v>2150.0710282836267</v>
      </c>
    </row>
    <row r="22" spans="1:17" x14ac:dyDescent="0.25">
      <c r="A22" s="152" t="s">
        <v>301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295</v>
      </c>
      <c r="B23" s="204">
        <v>2960.4735357029522</v>
      </c>
      <c r="C23" s="204">
        <v>3043.874042787078</v>
      </c>
      <c r="D23" s="204">
        <v>2992.9418219632344</v>
      </c>
      <c r="E23" s="204">
        <v>3234.8874564034973</v>
      </c>
      <c r="F23" s="204">
        <v>3268.3370550320228</v>
      </c>
      <c r="G23" s="204">
        <v>3227.6974469419602</v>
      </c>
      <c r="H23" s="204">
        <v>3242.6554539485678</v>
      </c>
      <c r="I23" s="204">
        <v>3221.9631549698497</v>
      </c>
      <c r="J23" s="204">
        <v>3358.3994789896533</v>
      </c>
      <c r="K23" s="204">
        <v>2881.1334559813395</v>
      </c>
      <c r="L23" s="204">
        <v>3069.6696342142964</v>
      </c>
      <c r="M23" s="204">
        <v>3006.7802405450202</v>
      </c>
      <c r="N23" s="204">
        <v>2925.2035200362948</v>
      </c>
      <c r="O23" s="204">
        <v>2937.2429472991867</v>
      </c>
      <c r="P23" s="204">
        <v>2829.434280349401</v>
      </c>
      <c r="Q23" s="204">
        <v>2765.8037438378105</v>
      </c>
    </row>
    <row r="24" spans="1:17" x14ac:dyDescent="0.25">
      <c r="A24" s="152" t="s">
        <v>300</v>
      </c>
      <c r="B24" s="151">
        <v>2960.4735357029522</v>
      </c>
      <c r="C24" s="151">
        <v>3043.874042787078</v>
      </c>
      <c r="D24" s="151">
        <v>2992.9418219632344</v>
      </c>
      <c r="E24" s="151">
        <v>3234.8874564034973</v>
      </c>
      <c r="F24" s="151">
        <v>3268.3370550320228</v>
      </c>
      <c r="G24" s="151">
        <v>3227.6974469419602</v>
      </c>
      <c r="H24" s="151">
        <v>3242.6554539485678</v>
      </c>
      <c r="I24" s="151">
        <v>3221.9631549698497</v>
      </c>
      <c r="J24" s="151">
        <v>3358.3994789896533</v>
      </c>
      <c r="K24" s="151">
        <v>2881.1334559813395</v>
      </c>
      <c r="L24" s="151">
        <v>3069.6696342142964</v>
      </c>
      <c r="M24" s="151">
        <v>3006.7802405450202</v>
      </c>
      <c r="N24" s="151">
        <v>2925.2035200362948</v>
      </c>
      <c r="O24" s="151">
        <v>2937.2429472991867</v>
      </c>
      <c r="P24" s="151">
        <v>2829.434280349401</v>
      </c>
      <c r="Q24" s="151">
        <v>2765.8037438378105</v>
      </c>
    </row>
    <row r="25" spans="1:17" x14ac:dyDescent="0.25">
      <c r="A25" s="152" t="s">
        <v>299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294</v>
      </c>
      <c r="B26" s="204">
        <v>10863.834701084692</v>
      </c>
      <c r="C26" s="204">
        <v>11007.895150567747</v>
      </c>
      <c r="D26" s="204">
        <v>10851.935691027091</v>
      </c>
      <c r="E26" s="204">
        <v>11814.800058983641</v>
      </c>
      <c r="F26" s="204">
        <v>11441.410962938189</v>
      </c>
      <c r="G26" s="204">
        <v>11560.974404666049</v>
      </c>
      <c r="H26" s="204">
        <v>11386.528134855271</v>
      </c>
      <c r="I26" s="204">
        <v>11292.007826060346</v>
      </c>
      <c r="J26" s="204">
        <v>11258.21946432211</v>
      </c>
      <c r="K26" s="204">
        <v>9876.5251355152777</v>
      </c>
      <c r="L26" s="204">
        <v>10689.203884360117</v>
      </c>
      <c r="M26" s="204">
        <v>10362.136988410028</v>
      </c>
      <c r="N26" s="204">
        <v>10103.089882337103</v>
      </c>
      <c r="O26" s="204">
        <v>10089.418401041647</v>
      </c>
      <c r="P26" s="204">
        <v>9015.5889207398905</v>
      </c>
      <c r="Q26" s="204">
        <v>9362.0483833289381</v>
      </c>
    </row>
    <row r="27" spans="1:17" x14ac:dyDescent="0.25">
      <c r="A27" s="152" t="s">
        <v>298</v>
      </c>
      <c r="B27" s="264">
        <v>10863.834701084692</v>
      </c>
      <c r="C27" s="264">
        <v>11007.895150567747</v>
      </c>
      <c r="D27" s="264">
        <v>10851.935691027091</v>
      </c>
      <c r="E27" s="264">
        <v>11814.800058983641</v>
      </c>
      <c r="F27" s="264">
        <v>11441.410962938189</v>
      </c>
      <c r="G27" s="264">
        <v>11560.974404666049</v>
      </c>
      <c r="H27" s="264">
        <v>11386.528134855271</v>
      </c>
      <c r="I27" s="264">
        <v>11292.007826060346</v>
      </c>
      <c r="J27" s="264">
        <v>11258.21946432211</v>
      </c>
      <c r="K27" s="264">
        <v>9876.5251355152777</v>
      </c>
      <c r="L27" s="264">
        <v>10689.203884360117</v>
      </c>
      <c r="M27" s="264">
        <v>10362.136988410028</v>
      </c>
      <c r="N27" s="264">
        <v>10103.089882337103</v>
      </c>
      <c r="O27" s="264">
        <v>10089.418401041647</v>
      </c>
      <c r="P27" s="264">
        <v>9015.5889207398905</v>
      </c>
      <c r="Q27" s="264">
        <v>9362.0483833289381</v>
      </c>
    </row>
    <row r="28" spans="1:17" x14ac:dyDescent="0.25">
      <c r="A28" s="154" t="s">
        <v>34</v>
      </c>
      <c r="B28" s="83">
        <v>461.60209659422884</v>
      </c>
      <c r="C28" s="83">
        <v>333.28584415881204</v>
      </c>
      <c r="D28" s="83">
        <v>305.17603840067318</v>
      </c>
      <c r="E28" s="83">
        <v>420.76350218886319</v>
      </c>
      <c r="F28" s="83">
        <v>134.28561451311771</v>
      </c>
      <c r="G28" s="83">
        <v>168.3062059881957</v>
      </c>
      <c r="H28" s="83">
        <v>105.72977374191476</v>
      </c>
      <c r="I28" s="83">
        <v>77.86416186839871</v>
      </c>
      <c r="J28" s="83">
        <v>55.611047367367533</v>
      </c>
      <c r="K28" s="83">
        <v>33.461622879663246</v>
      </c>
      <c r="L28" s="83">
        <v>48.919965342402293</v>
      </c>
      <c r="M28" s="83">
        <v>47.586691056634564</v>
      </c>
      <c r="N28" s="83">
        <v>67.009883457938912</v>
      </c>
      <c r="O28" s="83">
        <v>45.579408304385183</v>
      </c>
      <c r="P28" s="83">
        <v>36.508972955744767</v>
      </c>
      <c r="Q28" s="83">
        <v>82.048622425803714</v>
      </c>
    </row>
    <row r="29" spans="1:17" x14ac:dyDescent="0.25">
      <c r="A29" s="154" t="s">
        <v>31</v>
      </c>
      <c r="B29" s="83">
        <v>571.82822639087067</v>
      </c>
      <c r="C29" s="83">
        <v>625.21912377380386</v>
      </c>
      <c r="D29" s="83">
        <v>588.10044167040473</v>
      </c>
      <c r="E29" s="83">
        <v>999.49293295739506</v>
      </c>
      <c r="F29" s="83">
        <v>695.01828804766876</v>
      </c>
      <c r="G29" s="83">
        <v>724.45492889451123</v>
      </c>
      <c r="H29" s="83">
        <v>943.894249462061</v>
      </c>
      <c r="I29" s="83">
        <v>855.59363544585358</v>
      </c>
      <c r="J29" s="83">
        <v>702.87385607264423</v>
      </c>
      <c r="K29" s="83">
        <v>642.75929536513797</v>
      </c>
      <c r="L29" s="83">
        <v>612.97917369042113</v>
      </c>
      <c r="M29" s="83">
        <v>596.55704943288333</v>
      </c>
      <c r="N29" s="83">
        <v>535.90516372678974</v>
      </c>
      <c r="O29" s="83">
        <v>556.5657247180518</v>
      </c>
      <c r="P29" s="83">
        <v>440.33109112499056</v>
      </c>
      <c r="Q29" s="83">
        <v>474.45114652995943</v>
      </c>
    </row>
    <row r="30" spans="1:17" x14ac:dyDescent="0.25">
      <c r="A30" s="154" t="s">
        <v>126</v>
      </c>
      <c r="B30" s="83">
        <v>1710.4093162395009</v>
      </c>
      <c r="C30" s="83">
        <v>1699.7644971709803</v>
      </c>
      <c r="D30" s="83">
        <v>1705.5832499569556</v>
      </c>
      <c r="E30" s="83">
        <v>2114.4178920106278</v>
      </c>
      <c r="F30" s="83">
        <v>1762.8945176382801</v>
      </c>
      <c r="G30" s="83">
        <v>1822.7013922502954</v>
      </c>
      <c r="H30" s="83">
        <v>1493.7091048538773</v>
      </c>
      <c r="I30" s="83">
        <v>1649.4133979635544</v>
      </c>
      <c r="J30" s="83">
        <v>1662.8960373779726</v>
      </c>
      <c r="K30" s="83">
        <v>1850.9092011424154</v>
      </c>
      <c r="L30" s="83">
        <v>1690.4444123802236</v>
      </c>
      <c r="M30" s="83">
        <v>1474.4467951444024</v>
      </c>
      <c r="N30" s="83">
        <v>1344.8513958398739</v>
      </c>
      <c r="O30" s="83">
        <v>1255.90446113076</v>
      </c>
      <c r="P30" s="83">
        <v>1024.4879824314291</v>
      </c>
      <c r="Q30" s="83">
        <v>856.40741875094432</v>
      </c>
    </row>
    <row r="31" spans="1:17" x14ac:dyDescent="0.25">
      <c r="A31" s="154" t="s">
        <v>30</v>
      </c>
      <c r="B31" s="83">
        <v>104.49588752430756</v>
      </c>
      <c r="C31" s="83">
        <v>14.207702877688298</v>
      </c>
      <c r="D31" s="83">
        <v>77.875777855141052</v>
      </c>
      <c r="E31" s="83">
        <v>52.55008574273262</v>
      </c>
      <c r="F31" s="83">
        <v>12.341580225622252</v>
      </c>
      <c r="G31" s="83">
        <v>15.378473382567527</v>
      </c>
      <c r="H31" s="83">
        <v>17.394445616159416</v>
      </c>
      <c r="I31" s="83">
        <v>7.6658758230969921</v>
      </c>
      <c r="J31" s="83">
        <v>6.0379055827111516</v>
      </c>
      <c r="K31" s="83">
        <v>1.5847189787882123</v>
      </c>
      <c r="L31" s="83">
        <v>4.7983428540440709</v>
      </c>
      <c r="M31" s="83">
        <v>1.8627244647887342</v>
      </c>
      <c r="N31" s="83">
        <v>1.8801547801057308</v>
      </c>
      <c r="O31" s="83">
        <v>115.90039122961132</v>
      </c>
      <c r="P31" s="83">
        <v>37.275531887809009</v>
      </c>
      <c r="Q31" s="83">
        <v>10.127147424266724</v>
      </c>
    </row>
    <row r="32" spans="1:17" x14ac:dyDescent="0.25">
      <c r="A32" s="154" t="s">
        <v>27</v>
      </c>
      <c r="B32" s="83">
        <v>8015.4991743357805</v>
      </c>
      <c r="C32" s="83">
        <v>8335.417982586463</v>
      </c>
      <c r="D32" s="83">
        <v>8175.2001831439175</v>
      </c>
      <c r="E32" s="83">
        <v>8227.5756460840221</v>
      </c>
      <c r="F32" s="83">
        <v>8836.8709625135016</v>
      </c>
      <c r="G32" s="83">
        <v>8830.1334041504815</v>
      </c>
      <c r="H32" s="83">
        <v>8825.8005611812569</v>
      </c>
      <c r="I32" s="83">
        <v>8701.4707549594423</v>
      </c>
      <c r="J32" s="83">
        <v>8830.8006179214153</v>
      </c>
      <c r="K32" s="83">
        <v>7347.8102971492726</v>
      </c>
      <c r="L32" s="83">
        <v>8332.0619900930269</v>
      </c>
      <c r="M32" s="83">
        <v>8241.68372831132</v>
      </c>
      <c r="N32" s="83">
        <v>8153.4432845323927</v>
      </c>
      <c r="O32" s="83">
        <v>8115.4684156588382</v>
      </c>
      <c r="P32" s="83">
        <v>7476.9853423399163</v>
      </c>
      <c r="Q32" s="83">
        <v>7939.0140481979633</v>
      </c>
    </row>
    <row r="33" spans="1:17" x14ac:dyDescent="0.25">
      <c r="A33" s="152" t="s">
        <v>297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293</v>
      </c>
      <c r="B34" s="204">
        <v>9639.7676865375433</v>
      </c>
      <c r="C34" s="204">
        <v>10288.32259192444</v>
      </c>
      <c r="D34" s="204">
        <v>9638.8727564307537</v>
      </c>
      <c r="E34" s="204">
        <v>8989.9274017333682</v>
      </c>
      <c r="F34" s="204">
        <v>9150.6276449503112</v>
      </c>
      <c r="G34" s="204">
        <v>8466.1537118207671</v>
      </c>
      <c r="H34" s="204">
        <v>8505.873270470207</v>
      </c>
      <c r="I34" s="204">
        <v>7873.1618248424784</v>
      </c>
      <c r="J34" s="204">
        <v>6206.35749584105</v>
      </c>
      <c r="K34" s="204">
        <v>5720.4906360397708</v>
      </c>
      <c r="L34" s="204">
        <v>5227.301606278802</v>
      </c>
      <c r="M34" s="204">
        <v>4211.0343704285197</v>
      </c>
      <c r="N34" s="204">
        <v>3802.7870913363308</v>
      </c>
      <c r="O34" s="204">
        <v>4087.7737498347956</v>
      </c>
      <c r="P34" s="204">
        <v>3389.2141191736741</v>
      </c>
      <c r="Q34" s="204">
        <v>3480.0782362648415</v>
      </c>
    </row>
    <row r="35" spans="1:17" x14ac:dyDescent="0.25">
      <c r="A35" s="88" t="s">
        <v>34</v>
      </c>
      <c r="B35" s="87">
        <v>1594.3124811195419</v>
      </c>
      <c r="C35" s="87">
        <v>1508.1743466738446</v>
      </c>
      <c r="D35" s="87">
        <v>1309.8747649235286</v>
      </c>
      <c r="E35" s="87">
        <v>1081.1707489374762</v>
      </c>
      <c r="F35" s="87">
        <v>836.55624900859323</v>
      </c>
      <c r="G35" s="87">
        <v>745.81477739712909</v>
      </c>
      <c r="H35" s="87">
        <v>708.60109020879304</v>
      </c>
      <c r="I35" s="87">
        <v>607.15850868016867</v>
      </c>
      <c r="J35" s="87">
        <v>611.66861473533413</v>
      </c>
      <c r="K35" s="87">
        <v>463.68874279566171</v>
      </c>
      <c r="L35" s="87">
        <v>462.19250076737461</v>
      </c>
      <c r="M35" s="87">
        <v>417.3304747450793</v>
      </c>
      <c r="N35" s="87">
        <v>328.22878462999648</v>
      </c>
      <c r="O35" s="87">
        <v>361.20506903756853</v>
      </c>
      <c r="P35" s="87">
        <v>353.38761078043473</v>
      </c>
      <c r="Q35" s="87">
        <v>312.5981985021578</v>
      </c>
    </row>
    <row r="36" spans="1:17" x14ac:dyDescent="0.25">
      <c r="A36" s="88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31</v>
      </c>
      <c r="B37" s="87">
        <v>30.172327856895457</v>
      </c>
      <c r="C37" s="87">
        <v>0</v>
      </c>
      <c r="D37" s="87">
        <v>9.3858105287836239E-15</v>
      </c>
      <c r="E37" s="87">
        <v>8.6690010150845183</v>
      </c>
      <c r="F37" s="87">
        <v>8.4472294759052599E-14</v>
      </c>
      <c r="G37" s="87">
        <v>6.4430896627287542</v>
      </c>
      <c r="H37" s="87">
        <v>7.5086484230269004E-14</v>
      </c>
      <c r="I37" s="87">
        <v>3.378891790362104E-13</v>
      </c>
      <c r="J37" s="87">
        <v>2.1118073689763153E-14</v>
      </c>
      <c r="K37" s="87">
        <v>3.285033685074268E-13</v>
      </c>
      <c r="L37" s="87">
        <v>2.3464526321959058E-14</v>
      </c>
      <c r="M37" s="87">
        <v>9.3858105287836239E-15</v>
      </c>
      <c r="N37" s="87">
        <v>1.5854471186590868</v>
      </c>
      <c r="O37" s="87">
        <v>1.5017296846053796E-13</v>
      </c>
      <c r="P37" s="87">
        <v>11.125844437233448</v>
      </c>
      <c r="Q37" s="87">
        <v>2.1779449065686875E-3</v>
      </c>
    </row>
    <row r="38" spans="1:17" x14ac:dyDescent="0.25">
      <c r="A38" s="88" t="s">
        <v>126</v>
      </c>
      <c r="B38" s="87">
        <v>972.55266591127486</v>
      </c>
      <c r="C38" s="87">
        <v>997.09668806130753</v>
      </c>
      <c r="D38" s="87">
        <v>955.02910077435729</v>
      </c>
      <c r="E38" s="87">
        <v>994.39191660983488</v>
      </c>
      <c r="F38" s="87">
        <v>1096.2865543561456</v>
      </c>
      <c r="G38" s="87">
        <v>1003.5628218992186</v>
      </c>
      <c r="H38" s="87">
        <v>961.45784047621657</v>
      </c>
      <c r="I38" s="87">
        <v>927.18834342157186</v>
      </c>
      <c r="J38" s="87">
        <v>639.97014408813322</v>
      </c>
      <c r="K38" s="87">
        <v>886.98765430416302</v>
      </c>
      <c r="L38" s="87">
        <v>706.88735604077283</v>
      </c>
      <c r="M38" s="87">
        <v>448.92294069207168</v>
      </c>
      <c r="N38" s="87">
        <v>403.53809764458219</v>
      </c>
      <c r="O38" s="87">
        <v>378.40783627582567</v>
      </c>
      <c r="P38" s="87">
        <v>312.15335431913638</v>
      </c>
      <c r="Q38" s="87">
        <v>329.11935558122661</v>
      </c>
    </row>
    <row r="39" spans="1:17" x14ac:dyDescent="0.25">
      <c r="A39" s="88" t="s">
        <v>30</v>
      </c>
      <c r="B39" s="87">
        <v>2148.271077909988</v>
      </c>
      <c r="C39" s="87">
        <v>2614.8294567529883</v>
      </c>
      <c r="D39" s="87">
        <v>2567.4630868143063</v>
      </c>
      <c r="E39" s="87">
        <v>2412.1505178191933</v>
      </c>
      <c r="F39" s="87">
        <v>2062.9333941586965</v>
      </c>
      <c r="G39" s="87">
        <v>1886.4819158532464</v>
      </c>
      <c r="H39" s="87">
        <v>2025.1917005291261</v>
      </c>
      <c r="I39" s="87">
        <v>1699.8835686885525</v>
      </c>
      <c r="J39" s="87">
        <v>1737.4287461446247</v>
      </c>
      <c r="K39" s="87">
        <v>1085.0776694862009</v>
      </c>
      <c r="L39" s="87">
        <v>717.86578923084949</v>
      </c>
      <c r="M39" s="87">
        <v>575.81381072669251</v>
      </c>
      <c r="N39" s="87">
        <v>578.96308218939578</v>
      </c>
      <c r="O39" s="87">
        <v>729.94296604682563</v>
      </c>
      <c r="P39" s="87">
        <v>705.72537270612474</v>
      </c>
      <c r="Q39" s="87">
        <v>687.70179943509902</v>
      </c>
    </row>
    <row r="40" spans="1:17" x14ac:dyDescent="0.25">
      <c r="A40" s="88" t="s">
        <v>29</v>
      </c>
      <c r="B40" s="87">
        <v>723.12323253031752</v>
      </c>
      <c r="C40" s="87">
        <v>726.12711840089366</v>
      </c>
      <c r="D40" s="87">
        <v>742.69716844521622</v>
      </c>
      <c r="E40" s="87">
        <v>733.94413102853912</v>
      </c>
      <c r="F40" s="87">
        <v>699.1208054975516</v>
      </c>
      <c r="G40" s="87">
        <v>668.55693054973267</v>
      </c>
      <c r="H40" s="87">
        <v>683.76208273196164</v>
      </c>
      <c r="I40" s="87">
        <v>561.4896683327031</v>
      </c>
      <c r="J40" s="87">
        <v>508.38333194969886</v>
      </c>
      <c r="K40" s="87">
        <v>493.45215912925346</v>
      </c>
      <c r="L40" s="87">
        <v>623.45906683023838</v>
      </c>
      <c r="M40" s="87">
        <v>458.45187949015269</v>
      </c>
      <c r="N40" s="87">
        <v>437.1055012938279</v>
      </c>
      <c r="O40" s="87">
        <v>340.98898719921664</v>
      </c>
      <c r="P40" s="87">
        <v>184.90086357004751</v>
      </c>
      <c r="Q40" s="87">
        <v>156.77618466540966</v>
      </c>
    </row>
    <row r="41" spans="1:17" x14ac:dyDescent="0.25">
      <c r="A41" s="88" t="s">
        <v>27</v>
      </c>
      <c r="B41" s="87">
        <v>4025.7809530216327</v>
      </c>
      <c r="C41" s="87">
        <v>4149.7270841731752</v>
      </c>
      <c r="D41" s="87">
        <v>3790.4329403830798</v>
      </c>
      <c r="E41" s="87">
        <v>3712.1152789464077</v>
      </c>
      <c r="F41" s="87">
        <v>4384.7843720152632</v>
      </c>
      <c r="G41" s="87">
        <v>4025.7917759480697</v>
      </c>
      <c r="H41" s="87">
        <v>3916.0785907006916</v>
      </c>
      <c r="I41" s="87">
        <v>3835.7377607919348</v>
      </c>
      <c r="J41" s="87">
        <v>2568.5897558354532</v>
      </c>
      <c r="K41" s="87">
        <v>2714.751674706642</v>
      </c>
      <c r="L41" s="87">
        <v>2652.4504187792604</v>
      </c>
      <c r="M41" s="87">
        <v>2282.5269901203328</v>
      </c>
      <c r="N41" s="87">
        <v>2017.1642291905655</v>
      </c>
      <c r="O41" s="87">
        <v>2243.3205614760554</v>
      </c>
      <c r="P41" s="87">
        <v>1789.3296848407074</v>
      </c>
      <c r="Q41" s="87">
        <v>1942.6978696748567</v>
      </c>
    </row>
    <row r="42" spans="1:17" x14ac:dyDescent="0.25">
      <c r="A42" s="88" t="s">
        <v>26</v>
      </c>
      <c r="B42" s="87">
        <v>135.81247537902527</v>
      </c>
      <c r="C42" s="87">
        <v>281.62563774292801</v>
      </c>
      <c r="D42" s="87">
        <v>249.722767701648</v>
      </c>
      <c r="E42" s="87">
        <v>34.570655123616</v>
      </c>
      <c r="F42" s="87">
        <v>64.819586262960001</v>
      </c>
      <c r="G42" s="87">
        <v>122.23109528487575</v>
      </c>
      <c r="H42" s="87">
        <v>204.40878695999999</v>
      </c>
      <c r="I42" s="87">
        <v>228.35956660819198</v>
      </c>
      <c r="J42" s="87">
        <v>124.42034307312002</v>
      </c>
      <c r="K42" s="87">
        <v>73.586600767152007</v>
      </c>
      <c r="L42" s="87">
        <v>60.324650955868982</v>
      </c>
      <c r="M42" s="87">
        <v>25.520003592725658</v>
      </c>
      <c r="N42" s="87">
        <v>33.946608475344554</v>
      </c>
      <c r="O42" s="87">
        <v>32.030729414733898</v>
      </c>
      <c r="P42" s="87">
        <v>26.893611389993435</v>
      </c>
      <c r="Q42" s="87">
        <v>28.815448438974009</v>
      </c>
    </row>
    <row r="43" spans="1:17" x14ac:dyDescent="0.25">
      <c r="A43" s="88" t="s">
        <v>87</v>
      </c>
      <c r="B43" s="87">
        <v>9.7424728088677028</v>
      </c>
      <c r="C43" s="87">
        <v>10.742260119299999</v>
      </c>
      <c r="D43" s="87">
        <v>23.652927388620007</v>
      </c>
      <c r="E43" s="87">
        <v>12.915152253216002</v>
      </c>
      <c r="F43" s="87">
        <v>6.1266836511000005</v>
      </c>
      <c r="G43" s="87">
        <v>7.2713052257644613</v>
      </c>
      <c r="H43" s="87">
        <v>6.3731788634160003</v>
      </c>
      <c r="I43" s="87">
        <v>13.344408319355999</v>
      </c>
      <c r="J43" s="87">
        <v>15.896560014684002</v>
      </c>
      <c r="K43" s="87">
        <v>2.9461348506960006</v>
      </c>
      <c r="L43" s="87">
        <v>4.121823674435853</v>
      </c>
      <c r="M43" s="87">
        <v>2.4682710614640859</v>
      </c>
      <c r="N43" s="87">
        <v>2.2553407939599275</v>
      </c>
      <c r="O43" s="87">
        <v>1.8776003845699005</v>
      </c>
      <c r="P43" s="87">
        <v>5.6977771299963562</v>
      </c>
      <c r="Q43" s="87">
        <v>22.367202022209526</v>
      </c>
    </row>
    <row r="44" spans="1:17" x14ac:dyDescent="0.25">
      <c r="A44" s="88" t="s">
        <v>23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292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291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135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1</v>
      </c>
      <c r="D50" s="77">
        <f t="shared" si="0"/>
        <v>1</v>
      </c>
      <c r="E50" s="77">
        <f t="shared" si="0"/>
        <v>1.0000000000000002</v>
      </c>
      <c r="F50" s="77">
        <f t="shared" si="0"/>
        <v>1.0000000000000002</v>
      </c>
      <c r="G50" s="77">
        <f t="shared" si="0"/>
        <v>1</v>
      </c>
      <c r="H50" s="77">
        <f t="shared" si="0"/>
        <v>1.0000000000000002</v>
      </c>
      <c r="I50" s="77">
        <f t="shared" si="0"/>
        <v>0.99999999999999956</v>
      </c>
      <c r="J50" s="77">
        <f t="shared" si="0"/>
        <v>1.0000000000000002</v>
      </c>
      <c r="K50" s="77">
        <f t="shared" si="0"/>
        <v>1.0000000000000002</v>
      </c>
      <c r="L50" s="77">
        <f t="shared" si="0"/>
        <v>1</v>
      </c>
      <c r="M50" s="77">
        <f t="shared" si="0"/>
        <v>1.0000000000000002</v>
      </c>
      <c r="N50" s="77">
        <f t="shared" si="0"/>
        <v>1.0000000000000002</v>
      </c>
      <c r="O50" s="77">
        <f t="shared" si="0"/>
        <v>0.99999999999999989</v>
      </c>
      <c r="P50" s="77">
        <f t="shared" si="0"/>
        <v>0.99999999999999989</v>
      </c>
      <c r="Q50" s="77">
        <f t="shared" si="0"/>
        <v>0.99999999999999978</v>
      </c>
    </row>
    <row r="51" spans="1:17" x14ac:dyDescent="0.25">
      <c r="A51" s="132" t="s">
        <v>84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83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82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81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80</v>
      </c>
      <c r="B55" s="201">
        <f t="shared" ref="B55:Q55" si="5">IF(B$10=0,0,B$10/B$5)</f>
        <v>2.4042245694389189E-2</v>
      </c>
      <c r="C55" s="201">
        <f t="shared" si="5"/>
        <v>2.4244345088736564E-2</v>
      </c>
      <c r="D55" s="201">
        <f t="shared" si="5"/>
        <v>2.4476961794966376E-2</v>
      </c>
      <c r="E55" s="201">
        <f t="shared" si="5"/>
        <v>2.6371718133486703E-2</v>
      </c>
      <c r="F55" s="201">
        <f t="shared" si="5"/>
        <v>2.7159099362040889E-2</v>
      </c>
      <c r="G55" s="201">
        <f t="shared" si="5"/>
        <v>2.7732939828429361E-2</v>
      </c>
      <c r="H55" s="201">
        <f t="shared" si="5"/>
        <v>2.8078631883340654E-2</v>
      </c>
      <c r="I55" s="201">
        <f t="shared" si="5"/>
        <v>2.8808399328946903E-2</v>
      </c>
      <c r="J55" s="201">
        <f t="shared" si="5"/>
        <v>3.0492847862977464E-2</v>
      </c>
      <c r="K55" s="201">
        <f t="shared" si="5"/>
        <v>2.9983225695384332E-2</v>
      </c>
      <c r="L55" s="201">
        <f t="shared" si="5"/>
        <v>3.0832785327399255E-2</v>
      </c>
      <c r="M55" s="201">
        <f t="shared" si="5"/>
        <v>3.2642487210015433E-2</v>
      </c>
      <c r="N55" s="201">
        <f t="shared" si="5"/>
        <v>3.3517142583585541E-2</v>
      </c>
      <c r="O55" s="201">
        <f t="shared" si="5"/>
        <v>3.2920313170242625E-2</v>
      </c>
      <c r="P55" s="201">
        <f t="shared" si="5"/>
        <v>3.5148695442954188E-2</v>
      </c>
      <c r="Q55" s="201">
        <f t="shared" si="5"/>
        <v>3.3378371505708791E-2</v>
      </c>
    </row>
    <row r="56" spans="1:17" x14ac:dyDescent="0.25">
      <c r="A56" s="127" t="s">
        <v>296</v>
      </c>
      <c r="B56" s="200">
        <f t="shared" ref="B56:Q56" si="6">IF(B$15=0,0,B$15/B$5)</f>
        <v>0.16042112321736182</v>
      </c>
      <c r="C56" s="200">
        <f t="shared" si="6"/>
        <v>0.1575767881233964</v>
      </c>
      <c r="D56" s="200">
        <f t="shared" si="6"/>
        <v>0.16062220317408404</v>
      </c>
      <c r="E56" s="200">
        <f t="shared" si="6"/>
        <v>0.12151682068845485</v>
      </c>
      <c r="F56" s="200">
        <f t="shared" si="6"/>
        <v>0.11715300401907361</v>
      </c>
      <c r="G56" s="200">
        <f t="shared" si="6"/>
        <v>0.11962887460811855</v>
      </c>
      <c r="H56" s="200">
        <f t="shared" si="6"/>
        <v>0.11928034457296506</v>
      </c>
      <c r="I56" s="200">
        <f t="shared" si="6"/>
        <v>0.12241996337667975</v>
      </c>
      <c r="J56" s="200">
        <f t="shared" si="6"/>
        <v>0.12772920628332318</v>
      </c>
      <c r="K56" s="200">
        <f t="shared" si="6"/>
        <v>0.12477899053971207</v>
      </c>
      <c r="L56" s="200">
        <f t="shared" si="6"/>
        <v>0.13424601696462302</v>
      </c>
      <c r="M56" s="200">
        <f t="shared" si="6"/>
        <v>0.13789063296079279</v>
      </c>
      <c r="N56" s="200">
        <f t="shared" si="6"/>
        <v>0.13048623948038335</v>
      </c>
      <c r="O56" s="200">
        <f t="shared" si="6"/>
        <v>0.12891206440941225</v>
      </c>
      <c r="P56" s="200">
        <f t="shared" si="6"/>
        <v>0.13703044151150592</v>
      </c>
      <c r="Q56" s="200">
        <f t="shared" si="6"/>
        <v>0.13715903941193058</v>
      </c>
    </row>
    <row r="57" spans="1:17" x14ac:dyDescent="0.25">
      <c r="A57" s="142" t="s">
        <v>302</v>
      </c>
      <c r="B57" s="199">
        <f t="shared" ref="B57:Q57" si="7">IF(B$16=0,0,B$16/B$5)</f>
        <v>0.16042112321736182</v>
      </c>
      <c r="C57" s="199">
        <f t="shared" si="7"/>
        <v>0.1575767881233964</v>
      </c>
      <c r="D57" s="199">
        <f t="shared" si="7"/>
        <v>0.16062220317408404</v>
      </c>
      <c r="E57" s="199">
        <f t="shared" si="7"/>
        <v>0.12151682068845485</v>
      </c>
      <c r="F57" s="199">
        <f t="shared" si="7"/>
        <v>0.11715300401907361</v>
      </c>
      <c r="G57" s="199">
        <f t="shared" si="7"/>
        <v>0.11962887460811855</v>
      </c>
      <c r="H57" s="199">
        <f t="shared" si="7"/>
        <v>0.11928034457296506</v>
      </c>
      <c r="I57" s="199">
        <f t="shared" si="7"/>
        <v>0.12241996337667975</v>
      </c>
      <c r="J57" s="199">
        <f t="shared" si="7"/>
        <v>0.12772920628332318</v>
      </c>
      <c r="K57" s="199">
        <f t="shared" si="7"/>
        <v>0.12477899053971207</v>
      </c>
      <c r="L57" s="199">
        <f t="shared" si="7"/>
        <v>0.13424601696462302</v>
      </c>
      <c r="M57" s="199">
        <f t="shared" si="7"/>
        <v>0.13789063296079279</v>
      </c>
      <c r="N57" s="199">
        <f t="shared" si="7"/>
        <v>0.13048623948038335</v>
      </c>
      <c r="O57" s="199">
        <f t="shared" si="7"/>
        <v>0.12891206440941225</v>
      </c>
      <c r="P57" s="199">
        <f t="shared" si="7"/>
        <v>0.13703044151150592</v>
      </c>
      <c r="Q57" s="199">
        <f t="shared" si="7"/>
        <v>0.13715903941193058</v>
      </c>
    </row>
    <row r="58" spans="1:17" x14ac:dyDescent="0.25">
      <c r="A58" s="142" t="s">
        <v>301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295</v>
      </c>
      <c r="B59" s="200">
        <f t="shared" ref="B59:Q59" si="9">IF(B$23=0,0,B$23/B$5)</f>
        <v>0.10289664172681179</v>
      </c>
      <c r="C59" s="200">
        <f t="shared" si="9"/>
        <v>0.10231816038092073</v>
      </c>
      <c r="D59" s="200">
        <f t="shared" si="9"/>
        <v>0.10385695478514456</v>
      </c>
      <c r="E59" s="200">
        <f t="shared" si="9"/>
        <v>0.11466426091790047</v>
      </c>
      <c r="F59" s="200">
        <f t="shared" si="9"/>
        <v>0.11721007663798032</v>
      </c>
      <c r="G59" s="200">
        <f t="shared" si="9"/>
        <v>0.11834352776381808</v>
      </c>
      <c r="H59" s="200">
        <f t="shared" si="9"/>
        <v>0.11950785693210556</v>
      </c>
      <c r="I59" s="200">
        <f t="shared" si="9"/>
        <v>0.1221554794917071</v>
      </c>
      <c r="J59" s="200">
        <f t="shared" si="9"/>
        <v>0.13576477037473242</v>
      </c>
      <c r="K59" s="200">
        <f t="shared" si="9"/>
        <v>0.13179040969295527</v>
      </c>
      <c r="L59" s="200">
        <f t="shared" si="9"/>
        <v>0.13498939258234746</v>
      </c>
      <c r="M59" s="200">
        <f t="shared" si="9"/>
        <v>0.14186754783468214</v>
      </c>
      <c r="N59" s="200">
        <f t="shared" si="9"/>
        <v>0.14529431134494644</v>
      </c>
      <c r="O59" s="200">
        <f t="shared" si="9"/>
        <v>0.14384944191766638</v>
      </c>
      <c r="P59" s="200">
        <f t="shared" si="9"/>
        <v>0.15375004856817118</v>
      </c>
      <c r="Q59" s="200">
        <f t="shared" si="9"/>
        <v>0.14698494168274875</v>
      </c>
    </row>
    <row r="60" spans="1:17" x14ac:dyDescent="0.25">
      <c r="A60" s="142" t="s">
        <v>300</v>
      </c>
      <c r="B60" s="199">
        <f t="shared" ref="B60:Q60" si="10">IF(B$24=0,0,B$24/B$5)</f>
        <v>0.10289664172681179</v>
      </c>
      <c r="C60" s="199">
        <f t="shared" si="10"/>
        <v>0.10231816038092073</v>
      </c>
      <c r="D60" s="199">
        <f t="shared" si="10"/>
        <v>0.10385695478514456</v>
      </c>
      <c r="E60" s="199">
        <f t="shared" si="10"/>
        <v>0.11466426091790047</v>
      </c>
      <c r="F60" s="199">
        <f t="shared" si="10"/>
        <v>0.11721007663798032</v>
      </c>
      <c r="G60" s="199">
        <f t="shared" si="10"/>
        <v>0.11834352776381808</v>
      </c>
      <c r="H60" s="199">
        <f t="shared" si="10"/>
        <v>0.11950785693210556</v>
      </c>
      <c r="I60" s="199">
        <f t="shared" si="10"/>
        <v>0.1221554794917071</v>
      </c>
      <c r="J60" s="199">
        <f t="shared" si="10"/>
        <v>0.13576477037473242</v>
      </c>
      <c r="K60" s="199">
        <f t="shared" si="10"/>
        <v>0.13179040969295527</v>
      </c>
      <c r="L60" s="199">
        <f t="shared" si="10"/>
        <v>0.13498939258234746</v>
      </c>
      <c r="M60" s="199">
        <f t="shared" si="10"/>
        <v>0.14186754783468214</v>
      </c>
      <c r="N60" s="199">
        <f t="shared" si="10"/>
        <v>0.14529431134494644</v>
      </c>
      <c r="O60" s="199">
        <f t="shared" si="10"/>
        <v>0.14384944191766638</v>
      </c>
      <c r="P60" s="199">
        <f t="shared" si="10"/>
        <v>0.15375004856817118</v>
      </c>
      <c r="Q60" s="199">
        <f t="shared" si="10"/>
        <v>0.14698494168274875</v>
      </c>
    </row>
    <row r="61" spans="1:17" x14ac:dyDescent="0.25">
      <c r="A61" s="142" t="s">
        <v>299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294</v>
      </c>
      <c r="B62" s="200">
        <f t="shared" ref="B62:Q62" si="12">IF(B$26=0,0,B$26/B$5)</f>
        <v>0.37759233228591843</v>
      </c>
      <c r="C62" s="200">
        <f t="shared" si="12"/>
        <v>0.37002437211260669</v>
      </c>
      <c r="D62" s="200">
        <f t="shared" si="12"/>
        <v>0.37656896172308618</v>
      </c>
      <c r="E62" s="200">
        <f t="shared" si="12"/>
        <v>0.41878901041036581</v>
      </c>
      <c r="F62" s="200">
        <f t="shared" si="12"/>
        <v>0.41031528671374251</v>
      </c>
      <c r="G62" s="200">
        <f t="shared" si="12"/>
        <v>0.42388312966930597</v>
      </c>
      <c r="H62" s="200">
        <f t="shared" si="12"/>
        <v>0.41964975761968881</v>
      </c>
      <c r="I62" s="200">
        <f t="shared" si="12"/>
        <v>0.42811806469258601</v>
      </c>
      <c r="J62" s="200">
        <f t="shared" si="12"/>
        <v>0.45511845447935267</v>
      </c>
      <c r="K62" s="200">
        <f t="shared" si="12"/>
        <v>0.45177750834488228</v>
      </c>
      <c r="L62" s="200">
        <f t="shared" si="12"/>
        <v>0.47006007534356997</v>
      </c>
      <c r="M62" s="200">
        <f t="shared" si="12"/>
        <v>0.48891200795117695</v>
      </c>
      <c r="N62" s="200">
        <f t="shared" si="12"/>
        <v>0.50181858351245656</v>
      </c>
      <c r="O62" s="200">
        <f t="shared" si="12"/>
        <v>0.49412228824932813</v>
      </c>
      <c r="P62" s="200">
        <f t="shared" si="12"/>
        <v>0.48990260846887446</v>
      </c>
      <c r="Q62" s="200">
        <f t="shared" si="12"/>
        <v>0.49753354290613433</v>
      </c>
    </row>
    <row r="63" spans="1:17" x14ac:dyDescent="0.25">
      <c r="A63" s="142" t="s">
        <v>298</v>
      </c>
      <c r="B63" s="199">
        <f t="shared" ref="B63:Q63" si="13">IF(B$27=0,0,B$27/B$5)</f>
        <v>0.37759233228591843</v>
      </c>
      <c r="C63" s="199">
        <f t="shared" si="13"/>
        <v>0.37002437211260669</v>
      </c>
      <c r="D63" s="199">
        <f t="shared" si="13"/>
        <v>0.37656896172308618</v>
      </c>
      <c r="E63" s="199">
        <f t="shared" si="13"/>
        <v>0.41878901041036581</v>
      </c>
      <c r="F63" s="199">
        <f t="shared" si="13"/>
        <v>0.41031528671374251</v>
      </c>
      <c r="G63" s="199">
        <f t="shared" si="13"/>
        <v>0.42388312966930597</v>
      </c>
      <c r="H63" s="199">
        <f t="shared" si="13"/>
        <v>0.41964975761968881</v>
      </c>
      <c r="I63" s="199">
        <f t="shared" si="13"/>
        <v>0.42811806469258601</v>
      </c>
      <c r="J63" s="199">
        <f t="shared" si="13"/>
        <v>0.45511845447935267</v>
      </c>
      <c r="K63" s="199">
        <f t="shared" si="13"/>
        <v>0.45177750834488228</v>
      </c>
      <c r="L63" s="199">
        <f t="shared" si="13"/>
        <v>0.47006007534356997</v>
      </c>
      <c r="M63" s="199">
        <f t="shared" si="13"/>
        <v>0.48891200795117695</v>
      </c>
      <c r="N63" s="199">
        <f t="shared" si="13"/>
        <v>0.50181858351245656</v>
      </c>
      <c r="O63" s="199">
        <f t="shared" si="13"/>
        <v>0.49412228824932813</v>
      </c>
      <c r="P63" s="199">
        <f t="shared" si="13"/>
        <v>0.48990260846887446</v>
      </c>
      <c r="Q63" s="199">
        <f t="shared" si="13"/>
        <v>0.49753354290613433</v>
      </c>
    </row>
    <row r="64" spans="1:17" x14ac:dyDescent="0.25">
      <c r="A64" s="142" t="s">
        <v>297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293</v>
      </c>
      <c r="B65" s="200">
        <f t="shared" ref="B65:Q65" si="15">IF(B$34=0,0,B$34/B$5)</f>
        <v>0.33504765707551865</v>
      </c>
      <c r="C65" s="200">
        <f t="shared" si="15"/>
        <v>0.34583633429433958</v>
      </c>
      <c r="D65" s="200">
        <f t="shared" si="15"/>
        <v>0.33447491852271882</v>
      </c>
      <c r="E65" s="200">
        <f t="shared" si="15"/>
        <v>0.31865818984979249</v>
      </c>
      <c r="F65" s="200">
        <f t="shared" si="15"/>
        <v>0.32816253326716288</v>
      </c>
      <c r="G65" s="200">
        <f t="shared" si="15"/>
        <v>0.31041152813032807</v>
      </c>
      <c r="H65" s="200">
        <f t="shared" si="15"/>
        <v>0.31348340899190008</v>
      </c>
      <c r="I65" s="200">
        <f t="shared" si="15"/>
        <v>0.2984980931100798</v>
      </c>
      <c r="J65" s="200">
        <f t="shared" si="15"/>
        <v>0.25089472099961441</v>
      </c>
      <c r="K65" s="200">
        <f t="shared" si="15"/>
        <v>0.26166986572706635</v>
      </c>
      <c r="L65" s="200">
        <f t="shared" si="15"/>
        <v>0.2298717297820603</v>
      </c>
      <c r="M65" s="200">
        <f t="shared" si="15"/>
        <v>0.19868732404333281</v>
      </c>
      <c r="N65" s="200">
        <f t="shared" si="15"/>
        <v>0.18888372307862827</v>
      </c>
      <c r="O65" s="200">
        <f t="shared" si="15"/>
        <v>0.20019589225335055</v>
      </c>
      <c r="P65" s="200">
        <f t="shared" si="15"/>
        <v>0.18416820600849415</v>
      </c>
      <c r="Q65" s="200">
        <f t="shared" si="15"/>
        <v>0.18494410449347734</v>
      </c>
    </row>
    <row r="66" spans="1:17" x14ac:dyDescent="0.25">
      <c r="A66" s="127" t="s">
        <v>292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291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134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1.4679054568452337</v>
      </c>
      <c r="C71" s="230">
        <f>IF(C$5=0,0,C$5/MAE_fec!C$5)</f>
        <v>1.4815658932578395</v>
      </c>
      <c r="D71" s="230">
        <f>IF(D$5=0,0,D$5/MAE_fec!D$5)</f>
        <v>1.4590357522917368</v>
      </c>
      <c r="E71" s="230">
        <f>IF(E$5=0,0,E$5/MAE_fec!E$5)</f>
        <v>1.3216631130014682</v>
      </c>
      <c r="F71" s="230">
        <f>IF(F$5=0,0,F$5/MAE_fec!F$5)</f>
        <v>1.2973164349555695</v>
      </c>
      <c r="G71" s="230">
        <f>IF(G$5=0,0,G$5/MAE_fec!G$5)</f>
        <v>1.2801866606941665</v>
      </c>
      <c r="H71" s="230">
        <f>IF(H$5=0,0,H$5/MAE_fec!H$5)</f>
        <v>1.2693097765694019</v>
      </c>
      <c r="I71" s="230">
        <f>IF(I$5=0,0,I$5/MAE_fec!I$5)</f>
        <v>1.2373433590785086</v>
      </c>
      <c r="J71" s="230">
        <f>IF(J$5=0,0,J$5/MAE_fec!J$5)</f>
        <v>1.125286163504329</v>
      </c>
      <c r="K71" s="230">
        <f>IF(K$5=0,0,K$5/MAE_fec!K$5)</f>
        <v>1.1498555971511359</v>
      </c>
      <c r="L71" s="230">
        <f>IF(L$5=0,0,L$5/MAE_fec!L$5)</f>
        <v>1.1122346444780007</v>
      </c>
      <c r="M71" s="230">
        <f>IF(M$5=0,0,M$5/MAE_fec!M$5)</f>
        <v>1.0553295564436345</v>
      </c>
      <c r="N71" s="230">
        <f>IF(N$5=0,0,N$5/MAE_fec!N$5)</f>
        <v>1.0353172271663382</v>
      </c>
      <c r="O71" s="230">
        <f>IF(O$5=0,0,O$5/MAE_fec!O$5)</f>
        <v>1.0500603252825826</v>
      </c>
      <c r="P71" s="230">
        <f>IF(P$5=0,0,P$5/MAE_fec!P$5)</f>
        <v>0.98037180062730489</v>
      </c>
      <c r="Q71" s="230">
        <f>IF(Q$5=0,0,Q$5/MAE_fec!Q$5)</f>
        <v>1.019760366245593</v>
      </c>
    </row>
    <row r="72" spans="1:17" x14ac:dyDescent="0.25">
      <c r="A72" s="132" t="s">
        <v>84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83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82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81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80</v>
      </c>
      <c r="B76" s="273">
        <f>IF(B$10=0,0,B$10/MAE_fec!B$10)</f>
        <v>1.2909622893915136</v>
      </c>
      <c r="C76" s="273">
        <f>IF(C$10=0,0,C$10/MAE_fec!C$10)</f>
        <v>1.312563595814447</v>
      </c>
      <c r="D76" s="273">
        <f>IF(D$10=0,0,D$10/MAE_fec!D$10)</f>
        <v>1.3054099011334295</v>
      </c>
      <c r="E76" s="273">
        <f>IF(E$10=0,0,E$10/MAE_fec!E$10)</f>
        <v>1.267299251931161</v>
      </c>
      <c r="F76" s="273">
        <f>IF(F$10=0,0,F$10/MAE_fec!F$10)</f>
        <v>1.276129108055567</v>
      </c>
      <c r="G76" s="273">
        <f>IF(G$10=0,0,G$10/MAE_fec!G$10)</f>
        <v>1.2852345656893114</v>
      </c>
      <c r="H76" s="273">
        <f>IF(H$10=0,0,H$10/MAE_fec!H$10)</f>
        <v>1.2924403613107365</v>
      </c>
      <c r="I76" s="273">
        <f>IF(I$10=0,0,I$10/MAE_fec!I$10)</f>
        <v>1.2921342715126178</v>
      </c>
      <c r="J76" s="273">
        <f>IF(J$10=0,0,J$10/MAE_fec!J$10)</f>
        <v>1.2348409932849878</v>
      </c>
      <c r="K76" s="273">
        <f>IF(K$10=0,0,K$10/MAE_fec!K$10)</f>
        <v>1.2373804398180195</v>
      </c>
      <c r="L76" s="273">
        <f>IF(L$10=0,0,L$10/MAE_fec!L$10)</f>
        <v>1.2339710647401645</v>
      </c>
      <c r="M76" s="273">
        <f>IF(M$10=0,0,M$10/MAE_fec!M$10)</f>
        <v>1.2416871876548454</v>
      </c>
      <c r="N76" s="273">
        <f>IF(N$10=0,0,N$10/MAE_fec!N$10)</f>
        <v>1.2486386912157603</v>
      </c>
      <c r="O76" s="273">
        <f>IF(O$10=0,0,O$10/MAE_fec!O$10)</f>
        <v>1.2452174783432963</v>
      </c>
      <c r="P76" s="273">
        <f>IF(P$10=0,0,P$10/MAE_fec!P$10)</f>
        <v>1.2423678817416308</v>
      </c>
      <c r="Q76" s="273">
        <f>IF(Q$10=0,0,Q$10/MAE_fec!Q$10)</f>
        <v>1.2331920819171656</v>
      </c>
    </row>
    <row r="77" spans="1:17" x14ac:dyDescent="0.25">
      <c r="A77" s="127" t="s">
        <v>296</v>
      </c>
      <c r="B77" s="296">
        <f>IF(B$15=0,0,B$15/MAE_fec!B$15)</f>
        <v>1.3363618434519653</v>
      </c>
      <c r="C77" s="296">
        <f>IF(C$15=0,0,C$15/MAE_fec!C$15)</f>
        <v>1.3241235335665127</v>
      </c>
      <c r="D77" s="296">
        <f>IF(D$15=0,0,D$15/MAE_fec!D$15)</f>
        <v>1.3297482518147055</v>
      </c>
      <c r="E77" s="296">
        <f>IF(E$15=0,0,E$15/MAE_fec!E$15)</f>
        <v>0.90825765758043508</v>
      </c>
      <c r="F77" s="296">
        <f>IF(F$15=0,0,F$15/MAE_fec!F$15)</f>
        <v>0.85862860327227708</v>
      </c>
      <c r="G77" s="296">
        <f>IF(G$15=0,0,G$15/MAE_fec!G$15)</f>
        <v>0.86367646274966026</v>
      </c>
      <c r="H77" s="296">
        <f>IF(H$15=0,0,H$15/MAE_fec!H$15)</f>
        <v>0.85578771464756798</v>
      </c>
      <c r="I77" s="296">
        <f>IF(I$15=0,0,I$15/MAE_fec!I$15)</f>
        <v>0.85701192170421336</v>
      </c>
      <c r="J77" s="296">
        <f>IF(J$15=0,0,J$15/MAE_fec!J$15)</f>
        <v>0.80819306774800048</v>
      </c>
      <c r="K77" s="296">
        <f>IF(K$15=0,0,K$15/MAE_fec!K$15)</f>
        <v>0.80793606858475653</v>
      </c>
      <c r="L77" s="296">
        <f>IF(L$15=0,0,L$15/MAE_fec!L$15)</f>
        <v>0.84388136592965524</v>
      </c>
      <c r="M77" s="296">
        <f>IF(M$15=0,0,M$15/MAE_fec!M$15)</f>
        <v>0.82362246787281124</v>
      </c>
      <c r="N77" s="296">
        <f>IF(N$15=0,0,N$15/MAE_fec!N$15)</f>
        <v>0.76333379802916834</v>
      </c>
      <c r="O77" s="296">
        <f>IF(O$15=0,0,O$15/MAE_fec!O$15)</f>
        <v>0.76455601916316307</v>
      </c>
      <c r="P77" s="296">
        <f>IF(P$15=0,0,P$15/MAE_fec!P$15)</f>
        <v>0.75945308508725506</v>
      </c>
      <c r="Q77" s="296">
        <f>IF(Q$15=0,0,Q$15/MAE_fec!Q$15)</f>
        <v>0.79270273990566065</v>
      </c>
    </row>
    <row r="78" spans="1:17" x14ac:dyDescent="0.25">
      <c r="A78" s="127" t="s">
        <v>295</v>
      </c>
      <c r="B78" s="296">
        <f>IF(B$23=0,0,B$23/MAE_fec!B$23)</f>
        <v>1.7401500152232281</v>
      </c>
      <c r="C78" s="296">
        <f>IF(C$23=0,0,C$23/MAE_fec!C$23)</f>
        <v>1.7437194553705313</v>
      </c>
      <c r="D78" s="296">
        <f>IF(D$23=0,0,D$23/MAE_fec!D$23)</f>
        <v>1.7425333717541631</v>
      </c>
      <c r="E78" s="296">
        <f>IF(E$23=0,0,E$23/MAE_fec!E$23)</f>
        <v>1.7434642767384136</v>
      </c>
      <c r="F78" s="296">
        <f>IF(F$23=0,0,F$23/MAE_fec!F$23)</f>
        <v>1.7477407866487029</v>
      </c>
      <c r="G78" s="296">
        <f>IF(G$23=0,0,G$23/MAE_fec!G$23)</f>
        <v>1.7466530947928147</v>
      </c>
      <c r="H78" s="296">
        <f>IF(H$23=0,0,H$23/MAE_fec!H$23)</f>
        <v>1.747829579307677</v>
      </c>
      <c r="I78" s="296">
        <f>IF(I$23=0,0,I$23/MAE_fec!I$23)</f>
        <v>1.7430377404212032</v>
      </c>
      <c r="J78" s="296">
        <f>IF(J$23=0,0,J$23/MAE_fec!J$23)</f>
        <v>1.7515465362884244</v>
      </c>
      <c r="K78" s="296">
        <f>IF(K$23=0,0,K$23/MAE_fec!K$23)</f>
        <v>1.7410235342833782</v>
      </c>
      <c r="L78" s="296">
        <f>IF(L$23=0,0,L$23/MAE_fec!L$23)</f>
        <v>1.7309422214062211</v>
      </c>
      <c r="M78" s="296">
        <f>IF(M$23=0,0,M$23/MAE_fec!M$23)</f>
        <v>1.7282208567348571</v>
      </c>
      <c r="N78" s="296">
        <f>IF(N$23=0,0,N$23/MAE_fec!N$23)</f>
        <v>1.7344352101459912</v>
      </c>
      <c r="O78" s="296">
        <f>IF(O$23=0,0,O$23/MAE_fec!O$23)</f>
        <v>1.7411880089321869</v>
      </c>
      <c r="P78" s="296">
        <f>IF(P$23=0,0,P$23/MAE_fec!P$23)</f>
        <v>1.7357771364321646</v>
      </c>
      <c r="Q78" s="296">
        <f>IF(Q$23=0,0,Q$23/MAE_fec!Q$23)</f>
        <v>1.7326908142641715</v>
      </c>
    </row>
    <row r="79" spans="1:17" x14ac:dyDescent="0.25">
      <c r="A79" s="127" t="s">
        <v>294</v>
      </c>
      <c r="B79" s="296">
        <f>IF(B$26=0,0,B$26/MAE_fec!B$26)</f>
        <v>2.2040598628280126</v>
      </c>
      <c r="C79" s="296">
        <f>IF(C$26=0,0,C$26/MAE_fec!C$26)</f>
        <v>2.1801285959711891</v>
      </c>
      <c r="D79" s="296">
        <f>IF(D$26=0,0,D$26/MAE_fec!D$26)</f>
        <v>2.1867829374431373</v>
      </c>
      <c r="E79" s="296">
        <f>IF(E$26=0,0,E$26/MAE_fec!E$26)</f>
        <v>2.1957825806310041</v>
      </c>
      <c r="F79" s="296">
        <f>IF(F$26=0,0,F$26/MAE_fec!F$26)</f>
        <v>2.1091828352249258</v>
      </c>
      <c r="G79" s="296">
        <f>IF(G$26=0,0,G$26/MAE_fec!G$26)</f>
        <v>2.1399720434425751</v>
      </c>
      <c r="H79" s="296">
        <f>IF(H$26=0,0,H$26/MAE_fec!H$26)</f>
        <v>2.1049861821974281</v>
      </c>
      <c r="I79" s="296">
        <f>IF(I$26=0,0,I$26/MAE_fec!I$26)</f>
        <v>2.0945123259140161</v>
      </c>
      <c r="J79" s="296">
        <f>IF(J$26=0,0,J$26/MAE_fec!J$26)</f>
        <v>2.0127577893426545</v>
      </c>
      <c r="K79" s="296">
        <f>IF(K$26=0,0,K$26/MAE_fec!K$26)</f>
        <v>2.0434078952415597</v>
      </c>
      <c r="L79" s="296">
        <f>IF(L$26=0,0,L$26/MAE_fec!L$26)</f>
        <v>2.0645933883054282</v>
      </c>
      <c r="M79" s="296">
        <f>IF(M$26=0,0,M$26/MAE_fec!M$26)</f>
        <v>2.04066557002671</v>
      </c>
      <c r="N79" s="296">
        <f>IF(N$26=0,0,N$26/MAE_fec!N$26)</f>
        <v>2.0509793540599235</v>
      </c>
      <c r="O79" s="296">
        <f>IF(O$26=0,0,O$26/MAE_fec!O$26)</f>
        <v>2.0476733148264947</v>
      </c>
      <c r="P79" s="296">
        <f>IF(P$26=0,0,P$26/MAE_fec!P$26)</f>
        <v>1.8942095426314278</v>
      </c>
      <c r="Q79" s="296">
        <f>IF(Q$26=0,0,Q$26/MAE_fec!Q$26)</f>
        <v>2.0076798995727638</v>
      </c>
    </row>
    <row r="80" spans="1:17" x14ac:dyDescent="0.25">
      <c r="A80" s="127" t="s">
        <v>293</v>
      </c>
      <c r="B80" s="296">
        <f>IF(B$34=0,0,B$34/MAE_fec!B$34)</f>
        <v>2.5610456559341013</v>
      </c>
      <c r="C80" s="296">
        <f>IF(C$34=0,0,C$34/MAE_fec!C$34)</f>
        <v>2.5766734284461505</v>
      </c>
      <c r="D80" s="296">
        <f>IF(D$34=0,0,D$34/MAE_fec!D$34)</f>
        <v>2.6001712936985091</v>
      </c>
      <c r="E80" s="296">
        <f>IF(E$34=0,0,E$34/MAE_fec!E$34)</f>
        <v>2.2173115115195516</v>
      </c>
      <c r="F80" s="296">
        <f>IF(F$34=0,0,F$34/MAE_fec!F$34)</f>
        <v>2.2260882496722219</v>
      </c>
      <c r="G80" s="296">
        <f>IF(G$34=0,0,G$34/MAE_fec!G$34)</f>
        <v>2.204050251066298</v>
      </c>
      <c r="H80" s="296">
        <f>IF(H$34=0,0,H$34/MAE_fec!H$34)</f>
        <v>2.3278657783044729</v>
      </c>
      <c r="I80" s="296">
        <f>IF(I$34=0,0,I$34/MAE_fec!I$34)</f>
        <v>2.2383919563395338</v>
      </c>
      <c r="J80" s="296">
        <f>IF(J$34=0,0,J$34/MAE_fec!J$34)</f>
        <v>2.1073154440604593</v>
      </c>
      <c r="K80" s="296">
        <f>IF(K$34=0,0,K$34/MAE_fec!K$34)</f>
        <v>2.0411550785994006</v>
      </c>
      <c r="L80" s="296">
        <f>IF(L$34=0,0,L$34/MAE_fec!L$34)</f>
        <v>1.9268137485950292</v>
      </c>
      <c r="M80" s="296">
        <f>IF(M$34=0,0,M$34/MAE_fec!M$34)</f>
        <v>1.8321646178708892</v>
      </c>
      <c r="N80" s="296">
        <f>IF(N$34=0,0,N$34/MAE_fec!N$34)</f>
        <v>1.7477478793714889</v>
      </c>
      <c r="O80" s="296">
        <f>IF(O$34=0,0,O$34/MAE_fec!O$34)</f>
        <v>1.7691618663730313</v>
      </c>
      <c r="P80" s="296">
        <f>IF(P$34=0,0,P$34/MAE_fec!P$34)</f>
        <v>1.7381987711519735</v>
      </c>
      <c r="Q80" s="296">
        <f>IF(Q$34=0,0,Q$34/MAE_fec!Q$34)</f>
        <v>1.7728106179675382</v>
      </c>
    </row>
    <row r="81" spans="1:17" x14ac:dyDescent="0.25">
      <c r="A81" s="127" t="s">
        <v>292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291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79</v>
      </c>
      <c r="B3" s="46">
        <v>97959.126715894963</v>
      </c>
      <c r="C3" s="46">
        <v>96669.933272516457</v>
      </c>
      <c r="D3" s="46">
        <v>91042.874445951893</v>
      </c>
      <c r="E3" s="46">
        <v>86157.076898448184</v>
      </c>
      <c r="F3" s="46">
        <v>81470.854780913025</v>
      </c>
      <c r="G3" s="46">
        <v>76021.840198478894</v>
      </c>
      <c r="H3" s="46">
        <v>75034.615442321898</v>
      </c>
      <c r="I3" s="46">
        <v>75169.251430278324</v>
      </c>
      <c r="J3" s="46">
        <v>70741.860648518486</v>
      </c>
      <c r="K3" s="46">
        <v>59781.686139142825</v>
      </c>
      <c r="L3" s="46">
        <v>63178.100000000013</v>
      </c>
      <c r="M3" s="46">
        <v>66063.993811628694</v>
      </c>
      <c r="N3" s="46">
        <v>62969.291722860049</v>
      </c>
      <c r="O3" s="46">
        <v>63512.833379304931</v>
      </c>
      <c r="P3" s="46">
        <v>64311.989363813918</v>
      </c>
      <c r="Q3" s="46">
        <v>64521.290356976671</v>
      </c>
    </row>
    <row r="5" spans="1:17" x14ac:dyDescent="0.25">
      <c r="A5" s="31" t="s">
        <v>258</v>
      </c>
      <c r="B5" s="46">
        <v>129387.42136805059</v>
      </c>
      <c r="C5" s="46">
        <v>128250.98997215935</v>
      </c>
      <c r="D5" s="46">
        <v>127530.00275003159</v>
      </c>
      <c r="E5" s="46">
        <v>125775.59439059999</v>
      </c>
      <c r="F5" s="46">
        <v>118141.4469913037</v>
      </c>
      <c r="G5" s="46">
        <v>99093.126093924337</v>
      </c>
      <c r="H5" s="46">
        <v>93083.729038431993</v>
      </c>
      <c r="I5" s="46">
        <v>87784.18553025955</v>
      </c>
      <c r="J5" s="46">
        <v>78281.69958089522</v>
      </c>
      <c r="K5" s="46">
        <v>65938.308715759893</v>
      </c>
      <c r="L5" s="46">
        <v>67001.331489457094</v>
      </c>
      <c r="M5" s="46">
        <v>64981.7487770015</v>
      </c>
      <c r="N5" s="46">
        <v>63496.79453773376</v>
      </c>
      <c r="O5" s="46">
        <v>62537.921286787197</v>
      </c>
      <c r="P5" s="46">
        <v>61823.988188564108</v>
      </c>
      <c r="Q5" s="46">
        <v>64521.290356976649</v>
      </c>
    </row>
    <row r="6" spans="1:17" x14ac:dyDescent="0.25">
      <c r="A6" s="294" t="s">
        <v>257</v>
      </c>
      <c r="B6" s="293">
        <v>161734.27671006328</v>
      </c>
      <c r="C6" s="293">
        <v>154098.23456028895</v>
      </c>
      <c r="D6" s="293">
        <v>158223.24362303189</v>
      </c>
      <c r="E6" s="293">
        <v>156303.83936120421</v>
      </c>
      <c r="F6" s="293">
        <v>146799.61498262553</v>
      </c>
      <c r="G6" s="293">
        <v>123939.91103867003</v>
      </c>
      <c r="H6" s="293">
        <v>113235.22755864623</v>
      </c>
      <c r="I6" s="293">
        <v>103370.19167307389</v>
      </c>
      <c r="J6" s="293">
        <v>95182.656068557815</v>
      </c>
      <c r="K6" s="293">
        <v>88485.857562073928</v>
      </c>
      <c r="L6" s="293">
        <v>80782.305593282188</v>
      </c>
      <c r="M6" s="293">
        <v>74828.42966410541</v>
      </c>
      <c r="N6" s="293">
        <v>73467.365551223804</v>
      </c>
      <c r="O6" s="293">
        <v>70956.085900848775</v>
      </c>
      <c r="P6" s="293">
        <v>68489.277695246637</v>
      </c>
      <c r="Q6" s="293">
        <v>71776.08163429056</v>
      </c>
    </row>
    <row r="7" spans="1:17" x14ac:dyDescent="0.25">
      <c r="A7" s="292" t="s">
        <v>256</v>
      </c>
      <c r="B7" s="291"/>
      <c r="C7" s="291">
        <v>441.18871090635622</v>
      </c>
      <c r="D7" s="291">
        <v>5304.9093053680353</v>
      </c>
      <c r="E7" s="291">
        <v>2845.5343318461109</v>
      </c>
      <c r="F7" s="291">
        <v>606.84492965764173</v>
      </c>
      <c r="G7" s="291">
        <v>257.56718541138912</v>
      </c>
      <c r="H7" s="291">
        <v>3967.0592222569044</v>
      </c>
      <c r="I7" s="291">
        <v>5554.6230681877041</v>
      </c>
      <c r="J7" s="291">
        <v>1602.1965059926345</v>
      </c>
      <c r="K7" s="291">
        <v>672.4664175681603</v>
      </c>
      <c r="L7" s="291">
        <v>3144.9095944166779</v>
      </c>
      <c r="M7" s="291">
        <v>6661.1691599751503</v>
      </c>
      <c r="N7" s="291">
        <v>3270.3312593348564</v>
      </c>
      <c r="O7" s="291">
        <v>5972.5423030136935</v>
      </c>
      <c r="P7" s="291">
        <v>3459.4672904051486</v>
      </c>
      <c r="Q7" s="291">
        <v>7595.0796460205675</v>
      </c>
    </row>
    <row r="8" spans="1:17" x14ac:dyDescent="0.25">
      <c r="A8" s="290" t="s">
        <v>255</v>
      </c>
      <c r="B8" s="289"/>
      <c r="C8" s="289">
        <f>B6+C7-C6</f>
        <v>8077.230860680691</v>
      </c>
      <c r="D8" s="289">
        <f t="shared" ref="D8:Q8" si="0">C6+D7-D6</f>
        <v>1179.9002426250954</v>
      </c>
      <c r="E8" s="289">
        <f t="shared" si="0"/>
        <v>4764.9385936737817</v>
      </c>
      <c r="F8" s="289">
        <f t="shared" si="0"/>
        <v>10111.069308236329</v>
      </c>
      <c r="G8" s="289">
        <f t="shared" si="0"/>
        <v>23117.271129366869</v>
      </c>
      <c r="H8" s="289">
        <f t="shared" si="0"/>
        <v>14671.74270228071</v>
      </c>
      <c r="I8" s="289">
        <f t="shared" si="0"/>
        <v>15419.658953760052</v>
      </c>
      <c r="J8" s="289">
        <f t="shared" si="0"/>
        <v>9789.732110508703</v>
      </c>
      <c r="K8" s="289">
        <f t="shared" si="0"/>
        <v>7369.2649240520404</v>
      </c>
      <c r="L8" s="289">
        <f t="shared" si="0"/>
        <v>10848.461563208417</v>
      </c>
      <c r="M8" s="289">
        <f t="shared" si="0"/>
        <v>12615.045089151929</v>
      </c>
      <c r="N8" s="289">
        <f t="shared" si="0"/>
        <v>4631.3953722164588</v>
      </c>
      <c r="O8" s="289">
        <f t="shared" si="0"/>
        <v>8483.8219533887168</v>
      </c>
      <c r="P8" s="289">
        <f t="shared" si="0"/>
        <v>5926.2754960072925</v>
      </c>
      <c r="Q8" s="289">
        <f t="shared" si="0"/>
        <v>4308.2757069766376</v>
      </c>
    </row>
    <row r="9" spans="1:17" x14ac:dyDescent="0.25">
      <c r="A9" s="288" t="s">
        <v>254</v>
      </c>
      <c r="B9" s="287">
        <f>B6-B5</f>
        <v>32346.855342012685</v>
      </c>
      <c r="C9" s="287">
        <f t="shared" ref="C9:Q9" si="1">C6-C5</f>
        <v>25847.244588129601</v>
      </c>
      <c r="D9" s="287">
        <f t="shared" si="1"/>
        <v>30693.240873000294</v>
      </c>
      <c r="E9" s="287">
        <f t="shared" si="1"/>
        <v>30528.244970604224</v>
      </c>
      <c r="F9" s="287">
        <f t="shared" si="1"/>
        <v>28658.167991321825</v>
      </c>
      <c r="G9" s="287">
        <f t="shared" si="1"/>
        <v>24846.784944745697</v>
      </c>
      <c r="H9" s="287">
        <f t="shared" si="1"/>
        <v>20151.498520214242</v>
      </c>
      <c r="I9" s="287">
        <f t="shared" si="1"/>
        <v>15586.006142814338</v>
      </c>
      <c r="J9" s="287">
        <f t="shared" si="1"/>
        <v>16900.956487662595</v>
      </c>
      <c r="K9" s="287">
        <f t="shared" si="1"/>
        <v>22547.548846314035</v>
      </c>
      <c r="L9" s="287">
        <f t="shared" si="1"/>
        <v>13780.974103825094</v>
      </c>
      <c r="M9" s="287">
        <f t="shared" si="1"/>
        <v>9846.6808871039102</v>
      </c>
      <c r="N9" s="287">
        <f t="shared" si="1"/>
        <v>9970.5710134900437</v>
      </c>
      <c r="O9" s="287">
        <f t="shared" si="1"/>
        <v>8418.1646140615776</v>
      </c>
      <c r="P9" s="287">
        <f t="shared" si="1"/>
        <v>6665.2895066825295</v>
      </c>
      <c r="Q9" s="287">
        <f t="shared" si="1"/>
        <v>7254.7912773139105</v>
      </c>
    </row>
    <row r="11" spans="1:17" x14ac:dyDescent="0.25">
      <c r="A11" s="31" t="s">
        <v>78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70</v>
      </c>
      <c r="B12" s="38">
        <v>10846.284445059815</v>
      </c>
      <c r="C12" s="38">
        <v>10745.431189999999</v>
      </c>
      <c r="D12" s="38">
        <v>10659.300530000002</v>
      </c>
      <c r="E12" s="38">
        <v>10555.71214</v>
      </c>
      <c r="F12" s="38">
        <v>9855.3425000000007</v>
      </c>
      <c r="G12" s="38">
        <v>8121.4267473880855</v>
      </c>
      <c r="H12" s="38">
        <v>7592.9877399999996</v>
      </c>
      <c r="I12" s="38">
        <v>7036.5364600000012</v>
      </c>
      <c r="J12" s="38">
        <v>6211.3426400000017</v>
      </c>
      <c r="K12" s="38">
        <v>5228.9950899999985</v>
      </c>
      <c r="L12" s="38">
        <v>5229.6954803001481</v>
      </c>
      <c r="M12" s="38">
        <v>4912.0719504397703</v>
      </c>
      <c r="N12" s="38">
        <v>4750.745949862936</v>
      </c>
      <c r="O12" s="38">
        <v>4557.0566764619753</v>
      </c>
      <c r="P12" s="38">
        <v>4422.4203036731651</v>
      </c>
      <c r="Q12" s="38">
        <v>4469.2063855425031</v>
      </c>
    </row>
    <row r="13" spans="1:17" x14ac:dyDescent="0.25">
      <c r="A13" s="55" t="s">
        <v>34</v>
      </c>
      <c r="B13" s="54">
        <v>354.78799532365872</v>
      </c>
      <c r="C13" s="54">
        <v>308.20121</v>
      </c>
      <c r="D13" s="54">
        <v>293.42623000000003</v>
      </c>
      <c r="E13" s="54">
        <v>247.42527999999999</v>
      </c>
      <c r="F13" s="54">
        <v>224.73965999999996</v>
      </c>
      <c r="G13" s="54">
        <v>183.18698691679018</v>
      </c>
      <c r="H13" s="54">
        <v>157.41392999999999</v>
      </c>
      <c r="I13" s="54">
        <v>137.59846999999999</v>
      </c>
      <c r="J13" s="54">
        <v>122.3408</v>
      </c>
      <c r="K13" s="54">
        <v>84.783019999999993</v>
      </c>
      <c r="L13" s="54">
        <v>80.847528655582181</v>
      </c>
      <c r="M13" s="54">
        <v>67.575295772973405</v>
      </c>
      <c r="N13" s="54">
        <v>60.785010407555454</v>
      </c>
      <c r="O13" s="54">
        <v>62.101118186217406</v>
      </c>
      <c r="P13" s="54">
        <v>68.784056126199417</v>
      </c>
      <c r="Q13" s="54">
        <v>63.486713767002044</v>
      </c>
    </row>
    <row r="14" spans="1:17" x14ac:dyDescent="0.25">
      <c r="A14" s="52" t="s">
        <v>33</v>
      </c>
      <c r="B14" s="51">
        <v>1592.178492468689</v>
      </c>
      <c r="C14" s="51">
        <v>1528.40488</v>
      </c>
      <c r="D14" s="51">
        <v>1423.9703399999999</v>
      </c>
      <c r="E14" s="51">
        <v>1396.5129099999999</v>
      </c>
      <c r="F14" s="51">
        <v>1186.0470299999999</v>
      </c>
      <c r="G14" s="51">
        <v>1023.1486505320129</v>
      </c>
      <c r="H14" s="51">
        <v>880.86220999999989</v>
      </c>
      <c r="I14" s="51">
        <v>888.35854000000029</v>
      </c>
      <c r="J14" s="51">
        <v>666.21677999999986</v>
      </c>
      <c r="K14" s="51">
        <v>527.17177000000015</v>
      </c>
      <c r="L14" s="51">
        <v>448.65997120391921</v>
      </c>
      <c r="M14" s="51">
        <v>342.39366727424402</v>
      </c>
      <c r="N14" s="51">
        <v>324.09315289950166</v>
      </c>
      <c r="O14" s="51">
        <v>268.85989618117713</v>
      </c>
      <c r="P14" s="51">
        <v>247.54567231388887</v>
      </c>
      <c r="Q14" s="51">
        <v>255.83074284570364</v>
      </c>
    </row>
    <row r="15" spans="1:17" x14ac:dyDescent="0.25">
      <c r="A15" s="53" t="s">
        <v>32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31</v>
      </c>
      <c r="B16" s="51">
        <v>93.485781137602203</v>
      </c>
      <c r="C16" s="51">
        <v>124.30829000000001</v>
      </c>
      <c r="D16" s="51">
        <v>115.44790999999998</v>
      </c>
      <c r="E16" s="51">
        <v>133.23718</v>
      </c>
      <c r="F16" s="51">
        <v>105.10708999999999</v>
      </c>
      <c r="G16" s="51">
        <v>87.580850973159755</v>
      </c>
      <c r="H16" s="51">
        <v>82.903120000000001</v>
      </c>
      <c r="I16" s="51">
        <v>64.897869999999998</v>
      </c>
      <c r="J16" s="51">
        <v>53.840240000000001</v>
      </c>
      <c r="K16" s="51">
        <v>40.697839999999999</v>
      </c>
      <c r="L16" s="51">
        <v>45.073516740387745</v>
      </c>
      <c r="M16" s="51">
        <v>41.814292160829744</v>
      </c>
      <c r="N16" s="51">
        <v>43.945785309144703</v>
      </c>
      <c r="O16" s="51">
        <v>49.571545422271235</v>
      </c>
      <c r="P16" s="51">
        <v>47.381482890920772</v>
      </c>
      <c r="Q16" s="51">
        <v>42.934464260193359</v>
      </c>
    </row>
    <row r="17" spans="1:17" x14ac:dyDescent="0.25">
      <c r="A17" s="53" t="s">
        <v>77</v>
      </c>
      <c r="B17" s="51">
        <v>440.27215133409254</v>
      </c>
      <c r="C17" s="51">
        <v>511.74021999999997</v>
      </c>
      <c r="D17" s="51">
        <v>472.93016999999992</v>
      </c>
      <c r="E17" s="51">
        <v>467.75074999999998</v>
      </c>
      <c r="F17" s="51">
        <v>424.67349000000007</v>
      </c>
      <c r="G17" s="51">
        <v>480.20912871022182</v>
      </c>
      <c r="H17" s="51">
        <v>357.05678999999998</v>
      </c>
      <c r="I17" s="51">
        <v>382.77482000000003</v>
      </c>
      <c r="J17" s="51">
        <v>255.55096999999995</v>
      </c>
      <c r="K17" s="51">
        <v>232.18570999999997</v>
      </c>
      <c r="L17" s="51">
        <v>222.82907045817171</v>
      </c>
      <c r="M17" s="51">
        <v>197.30084758833411</v>
      </c>
      <c r="N17" s="51">
        <v>172.07526776831128</v>
      </c>
      <c r="O17" s="51">
        <v>135.12120416429849</v>
      </c>
      <c r="P17" s="51">
        <v>131.27876951788704</v>
      </c>
      <c r="Q17" s="51">
        <v>141.14782073685518</v>
      </c>
    </row>
    <row r="18" spans="1:17" x14ac:dyDescent="0.25">
      <c r="A18" s="53" t="s">
        <v>30</v>
      </c>
      <c r="B18" s="51">
        <v>1049.9676279046514</v>
      </c>
      <c r="C18" s="51">
        <v>880.92928000000006</v>
      </c>
      <c r="D18" s="51">
        <v>825.42898000000002</v>
      </c>
      <c r="E18" s="51">
        <v>786.13296999999989</v>
      </c>
      <c r="F18" s="51">
        <v>647.96825000000001</v>
      </c>
      <c r="G18" s="51">
        <v>449.02951400094577</v>
      </c>
      <c r="H18" s="51">
        <v>425.15638000000001</v>
      </c>
      <c r="I18" s="51">
        <v>438.59408999999994</v>
      </c>
      <c r="J18" s="51">
        <v>354.74327000000011</v>
      </c>
      <c r="K18" s="51">
        <v>254.28822</v>
      </c>
      <c r="L18" s="51">
        <v>178.65632186732671</v>
      </c>
      <c r="M18" s="51">
        <v>102.223739865572</v>
      </c>
      <c r="N18" s="51">
        <v>107.01270985235075</v>
      </c>
      <c r="O18" s="51">
        <v>83.116121722942026</v>
      </c>
      <c r="P18" s="51">
        <v>67.832790438119773</v>
      </c>
      <c r="Q18" s="51">
        <v>70.698673183786397</v>
      </c>
    </row>
    <row r="19" spans="1:17" x14ac:dyDescent="0.25">
      <c r="A19" s="53" t="s">
        <v>29</v>
      </c>
      <c r="B19" s="51">
        <v>8.4529320923422109</v>
      </c>
      <c r="C19" s="51">
        <v>11.427089999999998</v>
      </c>
      <c r="D19" s="51">
        <v>10.16328</v>
      </c>
      <c r="E19" s="51">
        <v>9.3920100000000009</v>
      </c>
      <c r="F19" s="51">
        <v>8.2982000000000014</v>
      </c>
      <c r="G19" s="51">
        <v>6.3291568476855229</v>
      </c>
      <c r="H19" s="51">
        <v>15.74592</v>
      </c>
      <c r="I19" s="51">
        <v>2.0917599999999998</v>
      </c>
      <c r="J19" s="51">
        <v>2.0823</v>
      </c>
      <c r="K19" s="51">
        <v>0</v>
      </c>
      <c r="L19" s="51">
        <v>2.1010621380329608</v>
      </c>
      <c r="M19" s="51">
        <v>1.0547876595081451</v>
      </c>
      <c r="N19" s="51">
        <v>1.0593899696949536</v>
      </c>
      <c r="O19" s="51">
        <v>1.0510248716654076</v>
      </c>
      <c r="P19" s="51">
        <v>1.0526294669613412</v>
      </c>
      <c r="Q19" s="51">
        <v>1.0497846648686824</v>
      </c>
    </row>
    <row r="20" spans="1:17" x14ac:dyDescent="0.25">
      <c r="A20" s="52" t="s">
        <v>28</v>
      </c>
      <c r="B20" s="51">
        <v>5125.4590853293003</v>
      </c>
      <c r="C20" s="51">
        <v>5135.7975499999993</v>
      </c>
      <c r="D20" s="51">
        <v>5208.5576599999995</v>
      </c>
      <c r="E20" s="51">
        <v>5339.7215400000014</v>
      </c>
      <c r="F20" s="51">
        <v>4941.4949200000001</v>
      </c>
      <c r="G20" s="51">
        <v>3663.1192431786321</v>
      </c>
      <c r="H20" s="51">
        <v>3518.4715299999998</v>
      </c>
      <c r="I20" s="51">
        <v>3067.47478</v>
      </c>
      <c r="J20" s="51">
        <v>2701.8184600000004</v>
      </c>
      <c r="K20" s="51">
        <v>2382.1521499999999</v>
      </c>
      <c r="L20" s="51">
        <v>2323.7295734138443</v>
      </c>
      <c r="M20" s="51">
        <v>2236.3563933666019</v>
      </c>
      <c r="N20" s="51">
        <v>2237.7539028882215</v>
      </c>
      <c r="O20" s="51">
        <v>2212.2466000312847</v>
      </c>
      <c r="P20" s="51">
        <v>2122.1255978638355</v>
      </c>
      <c r="Q20" s="51">
        <v>2149.886188609667</v>
      </c>
    </row>
    <row r="21" spans="1:17" x14ac:dyDescent="0.25">
      <c r="A21" s="53" t="s">
        <v>67</v>
      </c>
      <c r="B21" s="51">
        <v>5118.3180209618695</v>
      </c>
      <c r="C21" s="51">
        <v>5129.49719</v>
      </c>
      <c r="D21" s="51">
        <v>5202.4563900000003</v>
      </c>
      <c r="E21" s="51">
        <v>5339.7215400000014</v>
      </c>
      <c r="F21" s="51">
        <v>4941.4949200000001</v>
      </c>
      <c r="G21" s="51">
        <v>3663.1192431786321</v>
      </c>
      <c r="H21" s="51">
        <v>3518.2717400000001</v>
      </c>
      <c r="I21" s="51">
        <v>3067.2612899999999</v>
      </c>
      <c r="J21" s="51">
        <v>2701.8184600000004</v>
      </c>
      <c r="K21" s="51">
        <v>2382.1521499999999</v>
      </c>
      <c r="L21" s="51">
        <v>2323.7295734138443</v>
      </c>
      <c r="M21" s="51">
        <v>2236.3563933666019</v>
      </c>
      <c r="N21" s="51">
        <v>2237.7539028882215</v>
      </c>
      <c r="O21" s="51">
        <v>2212.2466000312847</v>
      </c>
      <c r="P21" s="51">
        <v>2122.1255978638355</v>
      </c>
      <c r="Q21" s="51">
        <v>2149.886188609667</v>
      </c>
    </row>
    <row r="22" spans="1:17" x14ac:dyDescent="0.25">
      <c r="A22" s="53" t="s">
        <v>26</v>
      </c>
      <c r="B22" s="51">
        <v>7.1410643674307792</v>
      </c>
      <c r="C22" s="51">
        <v>6.3003599999999995</v>
      </c>
      <c r="D22" s="51">
        <v>6.1012699999999995</v>
      </c>
      <c r="E22" s="51">
        <v>0</v>
      </c>
      <c r="F22" s="51">
        <v>0</v>
      </c>
      <c r="G22" s="51">
        <v>0</v>
      </c>
      <c r="H22" s="51">
        <v>0.19979</v>
      </c>
      <c r="I22" s="51">
        <v>0.21349000000000001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25</v>
      </c>
      <c r="B23" s="51">
        <v>63.462817070496847</v>
      </c>
      <c r="C23" s="51">
        <v>67.609880000000004</v>
      </c>
      <c r="D23" s="51">
        <v>61.902819999999998</v>
      </c>
      <c r="E23" s="51">
        <v>75.492810000000006</v>
      </c>
      <c r="F23" s="51">
        <v>68.984159999999989</v>
      </c>
      <c r="G23" s="51">
        <v>69.410224762217126</v>
      </c>
      <c r="H23" s="51">
        <v>82.424180000000007</v>
      </c>
      <c r="I23" s="51">
        <v>71.606580000000008</v>
      </c>
      <c r="J23" s="51">
        <v>71.982469999999992</v>
      </c>
      <c r="K23" s="51">
        <v>68.701459999999997</v>
      </c>
      <c r="L23" s="51">
        <v>76.404606624865053</v>
      </c>
      <c r="M23" s="51">
        <v>78.989039633594828</v>
      </c>
      <c r="N23" s="51">
        <v>16.289359889739032</v>
      </c>
      <c r="O23" s="51">
        <v>23.093769129533193</v>
      </c>
      <c r="P23" s="51">
        <v>18.769739237685663</v>
      </c>
      <c r="Q23" s="51">
        <v>17.894559731451725</v>
      </c>
    </row>
    <row r="24" spans="1:17" x14ac:dyDescent="0.25">
      <c r="A24" s="53" t="s">
        <v>24</v>
      </c>
      <c r="B24" s="51">
        <v>63.295615949027138</v>
      </c>
      <c r="C24" s="51">
        <v>67.508070000000004</v>
      </c>
      <c r="D24" s="51">
        <v>61.702869999999997</v>
      </c>
      <c r="E24" s="51">
        <v>75.400630000000007</v>
      </c>
      <c r="F24" s="51">
        <v>68.69565999999999</v>
      </c>
      <c r="G24" s="51">
        <v>69.004213895885727</v>
      </c>
      <c r="H24" s="51">
        <v>82.204249999999988</v>
      </c>
      <c r="I24" s="51">
        <v>71.195570000000004</v>
      </c>
      <c r="J24" s="51">
        <v>71.400459999999995</v>
      </c>
      <c r="K24" s="51">
        <v>67.798019999999994</v>
      </c>
      <c r="L24" s="51">
        <v>75.35367725323087</v>
      </c>
      <c r="M24" s="51">
        <v>77.794793840429733</v>
      </c>
      <c r="N24" s="51">
        <v>14.641372852465254</v>
      </c>
      <c r="O24" s="51">
        <v>21.708493562232782</v>
      </c>
      <c r="P24" s="51">
        <v>17.503861476904053</v>
      </c>
      <c r="Q24" s="51">
        <v>17.058572567564042</v>
      </c>
    </row>
    <row r="25" spans="1:17" x14ac:dyDescent="0.25">
      <c r="A25" s="53" t="s">
        <v>75</v>
      </c>
      <c r="B25" s="51">
        <v>7.1657222748436347E-2</v>
      </c>
      <c r="C25" s="51">
        <v>0</v>
      </c>
      <c r="D25" s="51">
        <v>0.19994999999999999</v>
      </c>
      <c r="E25" s="51">
        <v>9.2179999999999998E-2</v>
      </c>
      <c r="F25" s="51">
        <v>0</v>
      </c>
      <c r="G25" s="51">
        <v>2.3881710309902191E-2</v>
      </c>
      <c r="H25" s="51">
        <v>0</v>
      </c>
      <c r="I25" s="51">
        <v>0.20041</v>
      </c>
      <c r="J25" s="51">
        <v>0.37373000000000001</v>
      </c>
      <c r="K25" s="51">
        <v>0.70030999999999999</v>
      </c>
      <c r="L25" s="51">
        <v>0.9792751022884103</v>
      </c>
      <c r="M25" s="51">
        <v>0.97928465466131054</v>
      </c>
      <c r="N25" s="51">
        <v>1.4807948798070525</v>
      </c>
      <c r="O25" s="51">
        <v>1.2897415286310898</v>
      </c>
      <c r="P25" s="51">
        <v>1.1225805983435895</v>
      </c>
      <c r="Q25" s="51">
        <v>0.69267948572354443</v>
      </c>
    </row>
    <row r="26" spans="1:17" x14ac:dyDescent="0.25">
      <c r="A26" s="53" t="s">
        <v>74</v>
      </c>
      <c r="B26" s="51">
        <v>0</v>
      </c>
      <c r="C26" s="51">
        <v>0</v>
      </c>
      <c r="D26" s="51">
        <v>0</v>
      </c>
      <c r="E26" s="51">
        <v>0</v>
      </c>
      <c r="F26" s="51">
        <v>0.20449000000000001</v>
      </c>
      <c r="G26" s="51">
        <v>0.21496207466620057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73</v>
      </c>
      <c r="B27" s="51">
        <v>2.3884478252964456E-2</v>
      </c>
      <c r="C27" s="51">
        <v>0</v>
      </c>
      <c r="D27" s="51">
        <v>0</v>
      </c>
      <c r="E27" s="51">
        <v>0</v>
      </c>
      <c r="F27" s="51">
        <v>0</v>
      </c>
      <c r="G27" s="51">
        <v>4.777016186210517E-2</v>
      </c>
      <c r="H27" s="51">
        <v>0.10001</v>
      </c>
      <c r="I27" s="51">
        <v>0.10988000000000001</v>
      </c>
      <c r="J27" s="51">
        <v>0.10823000000000001</v>
      </c>
      <c r="K27" s="51">
        <v>0.10269</v>
      </c>
      <c r="L27" s="51">
        <v>7.1654269345783617E-2</v>
      </c>
      <c r="M27" s="51">
        <v>7.1653702066936942E-2</v>
      </c>
      <c r="N27" s="51">
        <v>7.1654062833766172E-2</v>
      </c>
      <c r="O27" s="51">
        <v>7.1648989029177781E-2</v>
      </c>
      <c r="P27" s="51">
        <v>0.11941479373477046</v>
      </c>
      <c r="Q27" s="51">
        <v>0.11942308850139016</v>
      </c>
    </row>
    <row r="28" spans="1:17" x14ac:dyDescent="0.25">
      <c r="A28" s="53" t="s">
        <v>72</v>
      </c>
      <c r="B28" s="51">
        <v>7.1659420468310475E-2</v>
      </c>
      <c r="C28" s="51">
        <v>0.10181000000000018</v>
      </c>
      <c r="D28" s="51">
        <v>0</v>
      </c>
      <c r="E28" s="51">
        <v>0</v>
      </c>
      <c r="F28" s="51">
        <v>8.4010000000001195E-2</v>
      </c>
      <c r="G28" s="51">
        <v>0.11939691949320301</v>
      </c>
      <c r="H28" s="51">
        <v>0.11992000000000103</v>
      </c>
      <c r="I28" s="51">
        <v>0.10072000000000148</v>
      </c>
      <c r="J28" s="51">
        <v>0.10004999999999858</v>
      </c>
      <c r="K28" s="51">
        <v>0.10044000000000253</v>
      </c>
      <c r="L28" s="51">
        <v>0</v>
      </c>
      <c r="M28" s="51">
        <v>0.14330743643684016</v>
      </c>
      <c r="N28" s="51">
        <v>9.5538094632963741E-2</v>
      </c>
      <c r="O28" s="51">
        <v>2.3885049640145546E-2</v>
      </c>
      <c r="P28" s="51">
        <v>2.3882368703248318E-2</v>
      </c>
      <c r="Q28" s="51">
        <v>2.3884589662749998E-2</v>
      </c>
    </row>
    <row r="29" spans="1:17" x14ac:dyDescent="0.25">
      <c r="A29" s="52" t="s">
        <v>23</v>
      </c>
      <c r="B29" s="51">
        <v>257.54995096295073</v>
      </c>
      <c r="C29" s="51">
        <v>270.33914999999996</v>
      </c>
      <c r="D29" s="51">
        <v>234.74068</v>
      </c>
      <c r="E29" s="51">
        <v>274.02736000000004</v>
      </c>
      <c r="F29" s="51">
        <v>327.87396999999999</v>
      </c>
      <c r="G29" s="51">
        <v>322.48497495916854</v>
      </c>
      <c r="H29" s="51">
        <v>267.96635000000003</v>
      </c>
      <c r="I29" s="51">
        <v>229.64646999999997</v>
      </c>
      <c r="J29" s="51">
        <v>229.02649</v>
      </c>
      <c r="K29" s="51">
        <v>166.23805000000002</v>
      </c>
      <c r="L29" s="51">
        <v>228.43130798449289</v>
      </c>
      <c r="M29" s="51">
        <v>212.74718570503001</v>
      </c>
      <c r="N29" s="51">
        <v>232.52346480681689</v>
      </c>
      <c r="O29" s="51">
        <v>156.53458036326467</v>
      </c>
      <c r="P29" s="51">
        <v>156.00600292572989</v>
      </c>
      <c r="Q29" s="51">
        <v>179.944353628773</v>
      </c>
    </row>
    <row r="30" spans="1:17" x14ac:dyDescent="0.25">
      <c r="A30" s="63" t="s">
        <v>22</v>
      </c>
      <c r="B30" s="62">
        <v>3452.8461039047202</v>
      </c>
      <c r="C30" s="62">
        <v>3435.0785200000009</v>
      </c>
      <c r="D30" s="62">
        <v>3436.7028</v>
      </c>
      <c r="E30" s="62">
        <v>3222.5322399999995</v>
      </c>
      <c r="F30" s="62">
        <v>3106.2027599999997</v>
      </c>
      <c r="G30" s="62">
        <v>2860.0766670392632</v>
      </c>
      <c r="H30" s="62">
        <v>2685.8495400000002</v>
      </c>
      <c r="I30" s="62">
        <v>2641.8516199999995</v>
      </c>
      <c r="J30" s="62">
        <v>2419.9576400000001</v>
      </c>
      <c r="K30" s="62">
        <v>1999.9486400000005</v>
      </c>
      <c r="L30" s="62">
        <v>2071.6224924174453</v>
      </c>
      <c r="M30" s="62">
        <v>1974.0103686873263</v>
      </c>
      <c r="N30" s="62">
        <v>1879.3010589711014</v>
      </c>
      <c r="O30" s="62">
        <v>1834.220712570497</v>
      </c>
      <c r="P30" s="62">
        <v>1809.1892352058267</v>
      </c>
      <c r="Q30" s="62">
        <v>1802.1638269599055</v>
      </c>
    </row>
    <row r="32" spans="1:17" x14ac:dyDescent="0.25">
      <c r="A32" s="31" t="s">
        <v>64</v>
      </c>
      <c r="B32" s="70">
        <v>18507.616892785216</v>
      </c>
      <c r="C32" s="70">
        <v>18098.904677612762</v>
      </c>
      <c r="D32" s="70">
        <v>17895.409502496554</v>
      </c>
      <c r="E32" s="70">
        <v>17913.744217188476</v>
      </c>
      <c r="F32" s="70">
        <v>16227.853699387357</v>
      </c>
      <c r="G32" s="70">
        <v>12534.35634589771</v>
      </c>
      <c r="H32" s="70">
        <v>11675.684748686474</v>
      </c>
      <c r="I32" s="70">
        <v>10541.436610094785</v>
      </c>
      <c r="J32" s="70">
        <v>8926.0523720656201</v>
      </c>
      <c r="K32" s="70">
        <v>7584.3555987700438</v>
      </c>
      <c r="L32" s="70">
        <v>7174.7571475791046</v>
      </c>
      <c r="M32" s="70">
        <v>6578.501345854067</v>
      </c>
      <c r="N32" s="70">
        <v>6498.3767914798409</v>
      </c>
      <c r="O32" s="70">
        <v>6266.9108797229128</v>
      </c>
      <c r="P32" s="70">
        <v>6014.4622501912754</v>
      </c>
      <c r="Q32" s="70">
        <v>6085.6085801332929</v>
      </c>
    </row>
    <row r="34" spans="1:17" x14ac:dyDescent="0.25">
      <c r="A34" s="184" t="s">
        <v>253</v>
      </c>
      <c r="B34" s="190">
        <f t="shared" ref="B34:Q34" si="2">IF(B$12=0,"",B$12/B$3*1000)</f>
        <v>110.72255142205023</v>
      </c>
      <c r="C34" s="190">
        <f t="shared" si="2"/>
        <v>111.15587676789011</v>
      </c>
      <c r="D34" s="190">
        <f t="shared" si="2"/>
        <v>117.08000867578005</v>
      </c>
      <c r="E34" s="190">
        <f t="shared" si="2"/>
        <v>122.51706441296552</v>
      </c>
      <c r="F34" s="190">
        <f t="shared" si="2"/>
        <v>120.9677071205703</v>
      </c>
      <c r="G34" s="190">
        <f t="shared" si="2"/>
        <v>106.83017835643743</v>
      </c>
      <c r="H34" s="190">
        <f t="shared" si="2"/>
        <v>101.19313193304265</v>
      </c>
      <c r="I34" s="190">
        <f t="shared" si="2"/>
        <v>93.609239497703314</v>
      </c>
      <c r="J34" s="190">
        <f t="shared" si="2"/>
        <v>87.8029300199087</v>
      </c>
      <c r="K34" s="190">
        <f t="shared" si="2"/>
        <v>87.468176756162904</v>
      </c>
      <c r="L34" s="190">
        <f t="shared" si="2"/>
        <v>82.777030019898461</v>
      </c>
      <c r="M34" s="190">
        <f t="shared" si="2"/>
        <v>74.353239443043464</v>
      </c>
      <c r="N34" s="190">
        <f t="shared" si="2"/>
        <v>75.445440465995432</v>
      </c>
      <c r="O34" s="190">
        <f t="shared" si="2"/>
        <v>71.750171327529685</v>
      </c>
      <c r="P34" s="190">
        <f t="shared" si="2"/>
        <v>68.765098816263716</v>
      </c>
      <c r="Q34" s="190">
        <f t="shared" si="2"/>
        <v>69.267157566374507</v>
      </c>
    </row>
    <row r="35" spans="1:17" x14ac:dyDescent="0.25">
      <c r="A35" s="286" t="s">
        <v>252</v>
      </c>
      <c r="B35" s="285">
        <f t="shared" ref="B35:Q35" si="3">IF(B$12=0,"",B$12/B$5*1000)</f>
        <v>83.827966663056699</v>
      </c>
      <c r="C35" s="285">
        <f t="shared" si="3"/>
        <v>83.784391779998032</v>
      </c>
      <c r="D35" s="285">
        <f t="shared" si="3"/>
        <v>83.582688780247537</v>
      </c>
      <c r="E35" s="285">
        <f t="shared" si="3"/>
        <v>83.924963274026837</v>
      </c>
      <c r="F35" s="285">
        <f t="shared" si="3"/>
        <v>83.419856036852536</v>
      </c>
      <c r="G35" s="285">
        <f t="shared" si="3"/>
        <v>81.957518826182564</v>
      </c>
      <c r="H35" s="285">
        <f t="shared" si="3"/>
        <v>81.571589561748667</v>
      </c>
      <c r="I35" s="285">
        <f t="shared" si="3"/>
        <v>80.157222140820338</v>
      </c>
      <c r="J35" s="285">
        <f t="shared" si="3"/>
        <v>79.346037110260824</v>
      </c>
      <c r="K35" s="285">
        <f t="shared" si="3"/>
        <v>79.301322582303627</v>
      </c>
      <c r="L35" s="285">
        <f t="shared" si="3"/>
        <v>78.053605264890294</v>
      </c>
      <c r="M35" s="285">
        <f t="shared" si="3"/>
        <v>75.591562906325819</v>
      </c>
      <c r="N35" s="285">
        <f t="shared" si="3"/>
        <v>74.818673673987533</v>
      </c>
      <c r="O35" s="285">
        <f t="shared" si="3"/>
        <v>72.868694428843682</v>
      </c>
      <c r="P35" s="285">
        <f t="shared" si="3"/>
        <v>71.532433174396886</v>
      </c>
      <c r="Q35" s="285">
        <f t="shared" si="3"/>
        <v>69.267157566374522</v>
      </c>
    </row>
    <row r="36" spans="1:17" x14ac:dyDescent="0.25">
      <c r="A36" s="286" t="s">
        <v>251</v>
      </c>
      <c r="B36" s="285">
        <f>IF(TEL_ued!B$5=0,"",TEL_ued!B$5/B$5*1000)</f>
        <v>34.27686393292489</v>
      </c>
      <c r="C36" s="285">
        <f>IF(TEL_ued!C$5=0,"",TEL_ued!C$5/C$5*1000)</f>
        <v>34.276863932924876</v>
      </c>
      <c r="D36" s="285">
        <f>IF(TEL_ued!D$5=0,"",TEL_ued!D$5/D$5*1000)</f>
        <v>34.276863932924876</v>
      </c>
      <c r="E36" s="285">
        <f>IF(TEL_ued!E$5=0,"",TEL_ued!E$5/E$5*1000)</f>
        <v>34.276863932924876</v>
      </c>
      <c r="F36" s="285">
        <f>IF(TEL_ued!F$5=0,"",TEL_ued!F$5/F$5*1000)</f>
        <v>34.27686393292489</v>
      </c>
      <c r="G36" s="285">
        <f>IF(TEL_ued!G$5=0,"",TEL_ued!G$5/G$5*1000)</f>
        <v>34.276863932924883</v>
      </c>
      <c r="H36" s="285">
        <f>IF(TEL_ued!H$5=0,"",TEL_ued!H$5/H$5*1000)</f>
        <v>34.276863932924869</v>
      </c>
      <c r="I36" s="285">
        <f>IF(TEL_ued!I$5=0,"",TEL_ued!I$5/I$5*1000)</f>
        <v>34.276863932924883</v>
      </c>
      <c r="J36" s="285">
        <f>IF(TEL_ued!J$5=0,"",TEL_ued!J$5/J$5*1000)</f>
        <v>34.276863932924897</v>
      </c>
      <c r="K36" s="285">
        <f>IF(TEL_ued!K$5=0,"",TEL_ued!K$5/K$5*1000)</f>
        <v>34.276863932924876</v>
      </c>
      <c r="L36" s="285">
        <f>IF(TEL_ued!L$5=0,"",TEL_ued!L$5/L$5*1000)</f>
        <v>34.276863932924876</v>
      </c>
      <c r="M36" s="285">
        <f>IF(TEL_ued!M$5=0,"",TEL_ued!M$5/M$5*1000)</f>
        <v>34.276863932924876</v>
      </c>
      <c r="N36" s="285">
        <f>IF(TEL_ued!N$5=0,"",TEL_ued!N$5/N$5*1000)</f>
        <v>34.276863932924883</v>
      </c>
      <c r="O36" s="285">
        <f>IF(TEL_ued!O$5=0,"",TEL_ued!O$5/O$5*1000)</f>
        <v>34.27686393292489</v>
      </c>
      <c r="P36" s="285">
        <f>IF(TEL_ued!P$5=0,"",TEL_ued!P$5/P$5*1000)</f>
        <v>34.276863932924883</v>
      </c>
      <c r="Q36" s="285">
        <f>IF(TEL_ued!Q$5=0,"",TEL_ued!Q$5/Q$5*1000)</f>
        <v>34.276863932924897</v>
      </c>
    </row>
    <row r="37" spans="1:17" x14ac:dyDescent="0.25">
      <c r="A37" s="284" t="s">
        <v>61</v>
      </c>
      <c r="B37" s="283">
        <f t="shared" ref="B37:Q37" si="4">IF(B$12=0,"",B$32/B$12)</f>
        <v>1.7063554792917981</v>
      </c>
      <c r="C37" s="283">
        <f t="shared" si="4"/>
        <v>1.6843348915077612</v>
      </c>
      <c r="D37" s="283">
        <f t="shared" si="4"/>
        <v>1.6788540159957897</v>
      </c>
      <c r="E37" s="283">
        <f t="shared" si="4"/>
        <v>1.6970663825992205</v>
      </c>
      <c r="F37" s="283">
        <f t="shared" si="4"/>
        <v>1.6466047424924457</v>
      </c>
      <c r="G37" s="283">
        <f t="shared" si="4"/>
        <v>1.543368762136389</v>
      </c>
      <c r="H37" s="283">
        <f t="shared" si="4"/>
        <v>1.5376930858427114</v>
      </c>
      <c r="I37" s="283">
        <f t="shared" si="4"/>
        <v>1.4981001903448934</v>
      </c>
      <c r="J37" s="283">
        <f t="shared" si="4"/>
        <v>1.4370568312530925</v>
      </c>
      <c r="K37" s="283">
        <f t="shared" si="4"/>
        <v>1.4504422873286817</v>
      </c>
      <c r="L37" s="283">
        <f t="shared" si="4"/>
        <v>1.371926372119725</v>
      </c>
      <c r="M37" s="283">
        <f t="shared" si="4"/>
        <v>1.3392518294169335</v>
      </c>
      <c r="N37" s="283">
        <f t="shared" si="4"/>
        <v>1.3678645122388255</v>
      </c>
      <c r="O37" s="283">
        <f t="shared" si="4"/>
        <v>1.375210212348827</v>
      </c>
      <c r="P37" s="283">
        <f t="shared" si="4"/>
        <v>1.3599933604672978</v>
      </c>
      <c r="Q37" s="283">
        <f t="shared" si="4"/>
        <v>1.3616754419352195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EU28: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89</v>
      </c>
      <c r="B5" s="96">
        <f t="shared" ref="B5" si="0">SUM(B6:B10,B15,B26)</f>
        <v>330517.30763096572</v>
      </c>
      <c r="C5" s="96">
        <f t="shared" ref="C5:Q5" si="1">SUM(C6:C10,C15,C26)</f>
        <v>329502.10415271658</v>
      </c>
      <c r="D5" s="96">
        <f t="shared" si="1"/>
        <v>326911.07477745845</v>
      </c>
      <c r="E5" s="96">
        <f t="shared" si="1"/>
        <v>334967.99633985071</v>
      </c>
      <c r="F5" s="96">
        <f t="shared" si="1"/>
        <v>333199.27161861421</v>
      </c>
      <c r="G5" s="96">
        <f t="shared" si="1"/>
        <v>327865.34426312562</v>
      </c>
      <c r="H5" s="96">
        <f t="shared" si="1"/>
        <v>322259.11597863957</v>
      </c>
      <c r="I5" s="96">
        <f t="shared" si="1"/>
        <v>324940.86526331614</v>
      </c>
      <c r="J5" s="96">
        <f t="shared" si="1"/>
        <v>312419.37529</v>
      </c>
      <c r="K5" s="96">
        <f t="shared" si="1"/>
        <v>265868.09348000004</v>
      </c>
      <c r="L5" s="96">
        <f t="shared" si="1"/>
        <v>285951.91582050914</v>
      </c>
      <c r="M5" s="96">
        <f t="shared" si="1"/>
        <v>282055.71794296266</v>
      </c>
      <c r="N5" s="96">
        <f t="shared" si="1"/>
        <v>276747.11440504249</v>
      </c>
      <c r="O5" s="96">
        <f t="shared" si="1"/>
        <v>276226.37556489045</v>
      </c>
      <c r="P5" s="96">
        <f t="shared" si="1"/>
        <v>272559.32592795265</v>
      </c>
      <c r="Q5" s="96">
        <f t="shared" si="1"/>
        <v>273308.1794808929</v>
      </c>
    </row>
    <row r="6" spans="1:17" x14ac:dyDescent="0.25">
      <c r="A6" s="76" t="s">
        <v>84</v>
      </c>
      <c r="B6" s="95">
        <v>3916.7986065877585</v>
      </c>
      <c r="C6" s="95">
        <v>3948.1399744024857</v>
      </c>
      <c r="D6" s="95">
        <v>3941.8306684006675</v>
      </c>
      <c r="E6" s="95">
        <v>3825.6342248640085</v>
      </c>
      <c r="F6" s="95">
        <v>3799.6741966158024</v>
      </c>
      <c r="G6" s="95">
        <v>3707.7997544288251</v>
      </c>
      <c r="H6" s="95">
        <v>3634.6700093957625</v>
      </c>
      <c r="I6" s="95">
        <v>3689.5498683637957</v>
      </c>
      <c r="J6" s="95">
        <v>3532.4579068238668</v>
      </c>
      <c r="K6" s="95">
        <v>3088.8618032150102</v>
      </c>
      <c r="L6" s="95">
        <v>3271.0761243072388</v>
      </c>
      <c r="M6" s="95">
        <v>3196.5064554239375</v>
      </c>
      <c r="N6" s="95">
        <v>3171.3876251766615</v>
      </c>
      <c r="O6" s="95">
        <v>3175.0247110233131</v>
      </c>
      <c r="P6" s="95">
        <v>3109.3665408985744</v>
      </c>
      <c r="Q6" s="95">
        <v>3107.726719502748</v>
      </c>
    </row>
    <row r="7" spans="1:17" x14ac:dyDescent="0.25">
      <c r="A7" s="76" t="s">
        <v>83</v>
      </c>
      <c r="B7" s="95">
        <v>5856.6901207061337</v>
      </c>
      <c r="C7" s="95">
        <v>5869.5024861088295</v>
      </c>
      <c r="D7" s="95">
        <v>5920.4794633022484</v>
      </c>
      <c r="E7" s="95">
        <v>5995.7720640062698</v>
      </c>
      <c r="F7" s="95">
        <v>5874.825018075273</v>
      </c>
      <c r="G7" s="95">
        <v>5817.5572321719437</v>
      </c>
      <c r="H7" s="95">
        <v>5696.4598796683777</v>
      </c>
      <c r="I7" s="95">
        <v>5880.6092383417536</v>
      </c>
      <c r="J7" s="95">
        <v>5708.0459622566023</v>
      </c>
      <c r="K7" s="95">
        <v>5012.4390961341796</v>
      </c>
      <c r="L7" s="95">
        <v>5292.3671535304484</v>
      </c>
      <c r="M7" s="95">
        <v>5214.9896386082728</v>
      </c>
      <c r="N7" s="95">
        <v>5209.7759820065667</v>
      </c>
      <c r="O7" s="95">
        <v>5265.0946039748706</v>
      </c>
      <c r="P7" s="95">
        <v>5163.2910280070064</v>
      </c>
      <c r="Q7" s="95">
        <v>5137.7632415780108</v>
      </c>
    </row>
    <row r="8" spans="1:17" x14ac:dyDescent="0.25">
      <c r="A8" s="76" t="s">
        <v>82</v>
      </c>
      <c r="B8" s="95">
        <v>8439.8696928377649</v>
      </c>
      <c r="C8" s="95">
        <v>8421.8888497330245</v>
      </c>
      <c r="D8" s="95">
        <v>8382.4861137461921</v>
      </c>
      <c r="E8" s="95">
        <v>8365.5603916203236</v>
      </c>
      <c r="F8" s="95">
        <v>8391.7340982432925</v>
      </c>
      <c r="G8" s="95">
        <v>8222.8655857131453</v>
      </c>
      <c r="H8" s="95">
        <v>8157.3710133637514</v>
      </c>
      <c r="I8" s="95">
        <v>8264.0532708692572</v>
      </c>
      <c r="J8" s="95">
        <v>7903.8792268211291</v>
      </c>
      <c r="K8" s="95">
        <v>6804.3026256298153</v>
      </c>
      <c r="L8" s="95">
        <v>7348.7850305860629</v>
      </c>
      <c r="M8" s="95">
        <v>7235.3413193851329</v>
      </c>
      <c r="N8" s="95">
        <v>7151.7050151625026</v>
      </c>
      <c r="O8" s="95">
        <v>7181.5616237606228</v>
      </c>
      <c r="P8" s="95">
        <v>7047.0918353393408</v>
      </c>
      <c r="Q8" s="95">
        <v>7093.2167091762012</v>
      </c>
    </row>
    <row r="9" spans="1:17" x14ac:dyDescent="0.25">
      <c r="A9" s="76" t="s">
        <v>81</v>
      </c>
      <c r="B9" s="95">
        <v>8136.1943425943437</v>
      </c>
      <c r="C9" s="95">
        <v>8099.4549576937825</v>
      </c>
      <c r="D9" s="95">
        <v>8205.6164916781818</v>
      </c>
      <c r="E9" s="95">
        <v>8394.9091168947416</v>
      </c>
      <c r="F9" s="95">
        <v>8275.8392722801927</v>
      </c>
      <c r="G9" s="95">
        <v>8178.6109305199352</v>
      </c>
      <c r="H9" s="95">
        <v>7989.985941008068</v>
      </c>
      <c r="I9" s="95">
        <v>8287.8297475287</v>
      </c>
      <c r="J9" s="95">
        <v>8055.6443011133188</v>
      </c>
      <c r="K9" s="95">
        <v>7183.8533031033967</v>
      </c>
      <c r="L9" s="95">
        <v>7567.0972578732062</v>
      </c>
      <c r="M9" s="95">
        <v>7474.5766099546227</v>
      </c>
      <c r="N9" s="95">
        <v>7464.6804733068593</v>
      </c>
      <c r="O9" s="95">
        <v>7600.3765721460122</v>
      </c>
      <c r="P9" s="95">
        <v>7501.1434272542574</v>
      </c>
      <c r="Q9" s="95">
        <v>7505.2542422243469</v>
      </c>
    </row>
    <row r="10" spans="1:17" x14ac:dyDescent="0.25">
      <c r="A10" s="94" t="s">
        <v>80</v>
      </c>
      <c r="B10" s="93">
        <f t="shared" ref="B10" si="2">SUM(B11:B14)</f>
        <v>6090.3181487361435</v>
      </c>
      <c r="C10" s="93">
        <f t="shared" ref="C10:Q10" si="3">SUM(C11:C14)</f>
        <v>6122.8859439115449</v>
      </c>
      <c r="D10" s="93">
        <f t="shared" si="3"/>
        <v>6140.9246949345479</v>
      </c>
      <c r="E10" s="93">
        <f t="shared" si="3"/>
        <v>6062.9213319156979</v>
      </c>
      <c r="F10" s="93">
        <f t="shared" si="3"/>
        <v>5937.4009484026446</v>
      </c>
      <c r="G10" s="93">
        <f t="shared" si="3"/>
        <v>5789.8129610227206</v>
      </c>
      <c r="H10" s="93">
        <f t="shared" si="3"/>
        <v>5654.8100555678857</v>
      </c>
      <c r="I10" s="93">
        <f t="shared" si="3"/>
        <v>5724.8196109186811</v>
      </c>
      <c r="J10" s="93">
        <f t="shared" si="3"/>
        <v>5458.4672931448713</v>
      </c>
      <c r="K10" s="93">
        <f t="shared" si="3"/>
        <v>4845.9536520752845</v>
      </c>
      <c r="L10" s="93">
        <f t="shared" si="3"/>
        <v>5065.0115019792174</v>
      </c>
      <c r="M10" s="93">
        <f t="shared" si="3"/>
        <v>4954.6992321334965</v>
      </c>
      <c r="N10" s="93">
        <f t="shared" si="3"/>
        <v>4915.9053963902461</v>
      </c>
      <c r="O10" s="93">
        <f t="shared" si="3"/>
        <v>4966.3108598945628</v>
      </c>
      <c r="P10" s="93">
        <f t="shared" si="3"/>
        <v>4808.5795754355404</v>
      </c>
      <c r="Q10" s="93">
        <f t="shared" si="3"/>
        <v>4782.403805131351</v>
      </c>
    </row>
    <row r="11" spans="1:17" x14ac:dyDescent="0.25">
      <c r="A11" s="92" t="s">
        <v>69</v>
      </c>
      <c r="B11" s="91">
        <v>786.68966409235327</v>
      </c>
      <c r="C11" s="91">
        <v>806.76372919572259</v>
      </c>
      <c r="D11" s="91">
        <v>794.87823055647846</v>
      </c>
      <c r="E11" s="91">
        <v>787.74697220204212</v>
      </c>
      <c r="F11" s="91">
        <v>811.55210393481275</v>
      </c>
      <c r="G11" s="91">
        <v>805.64867438417673</v>
      </c>
      <c r="H11" s="91">
        <v>758.84124445169175</v>
      </c>
      <c r="I11" s="91">
        <v>780.25376566267983</v>
      </c>
      <c r="J11" s="91">
        <v>740.35911413760368</v>
      </c>
      <c r="K11" s="91">
        <v>599.57166847969938</v>
      </c>
      <c r="L11" s="91">
        <v>629.62525339004196</v>
      </c>
      <c r="M11" s="91">
        <v>627.98093905034216</v>
      </c>
      <c r="N11" s="91">
        <v>615.8273579225081</v>
      </c>
      <c r="O11" s="91">
        <v>599.25830426615357</v>
      </c>
      <c r="P11" s="91">
        <v>578.36077582032863</v>
      </c>
      <c r="Q11" s="91">
        <v>573.32450072438735</v>
      </c>
    </row>
    <row r="12" spans="1:17" x14ac:dyDescent="0.25">
      <c r="A12" s="92" t="s">
        <v>67</v>
      </c>
      <c r="B12" s="91">
        <v>2042.285622101122</v>
      </c>
      <c r="C12" s="91">
        <v>2066.1594414156725</v>
      </c>
      <c r="D12" s="91">
        <v>2075.5426734012581</v>
      </c>
      <c r="E12" s="91">
        <v>2048.7968020542339</v>
      </c>
      <c r="F12" s="91">
        <v>1979.4498046386962</v>
      </c>
      <c r="G12" s="91">
        <v>1880.6581377980265</v>
      </c>
      <c r="H12" s="91">
        <v>1816.1403951114157</v>
      </c>
      <c r="I12" s="91">
        <v>1845.5757070365321</v>
      </c>
      <c r="J12" s="91">
        <v>1750.7213792697651</v>
      </c>
      <c r="K12" s="91">
        <v>1531.9409367487665</v>
      </c>
      <c r="L12" s="91">
        <v>1609.2144578322316</v>
      </c>
      <c r="M12" s="91">
        <v>1563.815147761175</v>
      </c>
      <c r="N12" s="91">
        <v>1570.6210460789093</v>
      </c>
      <c r="O12" s="91">
        <v>1629.970354049693</v>
      </c>
      <c r="P12" s="91">
        <v>1564.9054420638513</v>
      </c>
      <c r="Q12" s="91">
        <v>1549.7249783261368</v>
      </c>
    </row>
    <row r="13" spans="1:17" x14ac:dyDescent="0.25">
      <c r="A13" s="92" t="s">
        <v>73</v>
      </c>
      <c r="B13" s="91">
        <v>0.38215408899096737</v>
      </c>
      <c r="C13" s="91">
        <v>1.213560000000002</v>
      </c>
      <c r="D13" s="91">
        <v>1.1959000000000035</v>
      </c>
      <c r="E13" s="91">
        <v>3.7047900000000098</v>
      </c>
      <c r="F13" s="91">
        <v>3.3067300000000035</v>
      </c>
      <c r="G13" s="91">
        <v>4.0364967986729656</v>
      </c>
      <c r="H13" s="91">
        <v>4.0000000000000053</v>
      </c>
      <c r="I13" s="91">
        <v>3.0030799999999953</v>
      </c>
      <c r="J13" s="91">
        <v>2.9977999999999998</v>
      </c>
      <c r="K13" s="91">
        <v>2.899660000000015</v>
      </c>
      <c r="L13" s="91">
        <v>15.16670603687624</v>
      </c>
      <c r="M13" s="91">
        <v>15.47719891548936</v>
      </c>
      <c r="N13" s="91">
        <v>14.951754769471627</v>
      </c>
      <c r="O13" s="91">
        <v>15.978783457659262</v>
      </c>
      <c r="P13" s="91">
        <v>17.101363695363581</v>
      </c>
      <c r="Q13" s="91">
        <v>17.005813929997412</v>
      </c>
    </row>
    <row r="14" spans="1:17" x14ac:dyDescent="0.25">
      <c r="A14" s="90" t="s">
        <v>22</v>
      </c>
      <c r="B14" s="89">
        <v>3260.9607084536774</v>
      </c>
      <c r="C14" s="89">
        <v>3248.7492133001497</v>
      </c>
      <c r="D14" s="89">
        <v>3269.3078909768114</v>
      </c>
      <c r="E14" s="89">
        <v>3222.6727676594214</v>
      </c>
      <c r="F14" s="89">
        <v>3143.0923098291355</v>
      </c>
      <c r="G14" s="89">
        <v>3099.4696520418438</v>
      </c>
      <c r="H14" s="89">
        <v>3075.8284160047783</v>
      </c>
      <c r="I14" s="89">
        <v>3095.9870582194699</v>
      </c>
      <c r="J14" s="89">
        <v>2964.3889997375031</v>
      </c>
      <c r="K14" s="89">
        <v>2711.5413868468181</v>
      </c>
      <c r="L14" s="89">
        <v>2811.0050847200673</v>
      </c>
      <c r="M14" s="89">
        <v>2747.4259464064903</v>
      </c>
      <c r="N14" s="89">
        <v>2714.5052376193566</v>
      </c>
      <c r="O14" s="89">
        <v>2721.1034181210571</v>
      </c>
      <c r="P14" s="89">
        <v>2648.2119938559963</v>
      </c>
      <c r="Q14" s="89">
        <v>2642.3485121508302</v>
      </c>
    </row>
    <row r="15" spans="1:17" x14ac:dyDescent="0.25">
      <c r="A15" s="86" t="s">
        <v>88</v>
      </c>
      <c r="B15" s="85">
        <f t="shared" ref="B15" si="4">SUM(B16:B25)</f>
        <v>98146.78645719678</v>
      </c>
      <c r="C15" s="85">
        <f t="shared" ref="C15:Q15" si="5">SUM(C16:C25)</f>
        <v>97441.481377037097</v>
      </c>
      <c r="D15" s="85">
        <f t="shared" si="5"/>
        <v>98054.286000232678</v>
      </c>
      <c r="E15" s="85">
        <f t="shared" si="5"/>
        <v>101330.35219546271</v>
      </c>
      <c r="F15" s="85">
        <f t="shared" si="5"/>
        <v>98726.157531827179</v>
      </c>
      <c r="G15" s="85">
        <f t="shared" si="5"/>
        <v>95664.700288523978</v>
      </c>
      <c r="H15" s="85">
        <f t="shared" si="5"/>
        <v>93409.454996064771</v>
      </c>
      <c r="I15" s="85">
        <f t="shared" si="5"/>
        <v>94755.083657907293</v>
      </c>
      <c r="J15" s="85">
        <f t="shared" si="5"/>
        <v>90064.808540399608</v>
      </c>
      <c r="K15" s="85">
        <f t="shared" si="5"/>
        <v>81156.155924146879</v>
      </c>
      <c r="L15" s="85">
        <f t="shared" si="5"/>
        <v>86831.646058459766</v>
      </c>
      <c r="M15" s="85">
        <f t="shared" si="5"/>
        <v>82841.847800897929</v>
      </c>
      <c r="N15" s="85">
        <f t="shared" si="5"/>
        <v>82695.164492759039</v>
      </c>
      <c r="O15" s="85">
        <f t="shared" si="5"/>
        <v>84221.672977348353</v>
      </c>
      <c r="P15" s="85">
        <f t="shared" si="5"/>
        <v>82479.814768429977</v>
      </c>
      <c r="Q15" s="85">
        <f t="shared" si="5"/>
        <v>82966.438291398168</v>
      </c>
    </row>
    <row r="16" spans="1:17" x14ac:dyDescent="0.25">
      <c r="A16" s="88" t="s">
        <v>34</v>
      </c>
      <c r="B16" s="87">
        <v>9904.4459086603856</v>
      </c>
      <c r="C16" s="87">
        <v>9091.8805902730383</v>
      </c>
      <c r="D16" s="87">
        <v>8920.9147485191097</v>
      </c>
      <c r="E16" s="87">
        <v>8638.2934200426444</v>
      </c>
      <c r="F16" s="87">
        <v>8552.6380320034932</v>
      </c>
      <c r="G16" s="87">
        <v>8313.0214930561742</v>
      </c>
      <c r="H16" s="87">
        <v>7890.7905394246727</v>
      </c>
      <c r="I16" s="87">
        <v>7583.4984646250741</v>
      </c>
      <c r="J16" s="87">
        <v>7591.9374513573584</v>
      </c>
      <c r="K16" s="87">
        <v>6339.4808823833318</v>
      </c>
      <c r="L16" s="87">
        <v>6624.3401507719454</v>
      </c>
      <c r="M16" s="87">
        <v>6570.4422403435656</v>
      </c>
      <c r="N16" s="87">
        <v>6465.4236170867953</v>
      </c>
      <c r="O16" s="87">
        <v>6435.3455812199454</v>
      </c>
      <c r="P16" s="87">
        <v>6539.9257987060664</v>
      </c>
      <c r="Q16" s="87">
        <v>6767.9377291498995</v>
      </c>
    </row>
    <row r="17" spans="1:17" x14ac:dyDescent="0.25">
      <c r="A17" s="88" t="s">
        <v>32</v>
      </c>
      <c r="B17" s="87">
        <v>3005.2747278533116</v>
      </c>
      <c r="C17" s="87">
        <v>3291.70732</v>
      </c>
      <c r="D17" s="87">
        <v>3561.9279399999996</v>
      </c>
      <c r="E17" s="87">
        <v>4247.9345299999995</v>
      </c>
      <c r="F17" s="87">
        <v>3792.8151300000004</v>
      </c>
      <c r="G17" s="87">
        <v>3407.6791548430265</v>
      </c>
      <c r="H17" s="87">
        <v>3849.0309099999999</v>
      </c>
      <c r="I17" s="87">
        <v>4559.64635</v>
      </c>
      <c r="J17" s="87">
        <v>3980.5906700000005</v>
      </c>
      <c r="K17" s="87">
        <v>3544.6674699999994</v>
      </c>
      <c r="L17" s="87">
        <v>3612.1318871522944</v>
      </c>
      <c r="M17" s="87">
        <v>3312.6938587815835</v>
      </c>
      <c r="N17" s="87">
        <v>3280.2411259303481</v>
      </c>
      <c r="O17" s="87">
        <v>3201.011328054044</v>
      </c>
      <c r="P17" s="87">
        <v>3243.2173177648838</v>
      </c>
      <c r="Q17" s="87">
        <v>3212.9153266305634</v>
      </c>
    </row>
    <row r="18" spans="1:17" x14ac:dyDescent="0.25">
      <c r="A18" s="88" t="s">
        <v>31</v>
      </c>
      <c r="B18" s="87">
        <v>308.88117326776182</v>
      </c>
      <c r="C18" s="87">
        <v>317.202240783957</v>
      </c>
      <c r="D18" s="87">
        <v>338.70588915933996</v>
      </c>
      <c r="E18" s="87">
        <v>343.99030098554653</v>
      </c>
      <c r="F18" s="87">
        <v>343.14935566630248</v>
      </c>
      <c r="G18" s="87">
        <v>282.80523397884099</v>
      </c>
      <c r="H18" s="87">
        <v>329.79818020395606</v>
      </c>
      <c r="I18" s="87">
        <v>259.73194657813195</v>
      </c>
      <c r="J18" s="87">
        <v>266.20869051729437</v>
      </c>
      <c r="K18" s="87">
        <v>249.25920621143192</v>
      </c>
      <c r="L18" s="87">
        <v>286.67710588586408</v>
      </c>
      <c r="M18" s="87">
        <v>325.42171995513013</v>
      </c>
      <c r="N18" s="87">
        <v>332.95603172960227</v>
      </c>
      <c r="O18" s="87">
        <v>191.03212369012951</v>
      </c>
      <c r="P18" s="87">
        <v>193.29567256398329</v>
      </c>
      <c r="Q18" s="87">
        <v>196.71017758458743</v>
      </c>
    </row>
    <row r="19" spans="1:17" x14ac:dyDescent="0.25">
      <c r="A19" s="88" t="s">
        <v>69</v>
      </c>
      <c r="B19" s="87">
        <v>3434.8833477136182</v>
      </c>
      <c r="C19" s="87">
        <v>3492.6280565260113</v>
      </c>
      <c r="D19" s="87">
        <v>3302.6094411703211</v>
      </c>
      <c r="E19" s="87">
        <v>3746.1817098466331</v>
      </c>
      <c r="F19" s="87">
        <v>3309.6695915954792</v>
      </c>
      <c r="G19" s="87">
        <v>3476.6009666304471</v>
      </c>
      <c r="H19" s="87">
        <v>2879.2716529136392</v>
      </c>
      <c r="I19" s="87">
        <v>3157.0410439757466</v>
      </c>
      <c r="J19" s="87">
        <v>2534.1102674255044</v>
      </c>
      <c r="K19" s="87">
        <v>1999.8148361949584</v>
      </c>
      <c r="L19" s="87">
        <v>2086.0734997627897</v>
      </c>
      <c r="M19" s="87">
        <v>1595.8448754520891</v>
      </c>
      <c r="N19" s="87">
        <v>1635.7274312168215</v>
      </c>
      <c r="O19" s="87">
        <v>1414.3946981403665</v>
      </c>
      <c r="P19" s="87">
        <v>1279.9527575036275</v>
      </c>
      <c r="Q19" s="87">
        <v>1379.1108955639177</v>
      </c>
    </row>
    <row r="20" spans="1:17" x14ac:dyDescent="0.25">
      <c r="A20" s="88" t="s">
        <v>30</v>
      </c>
      <c r="B20" s="87">
        <v>10859.723113338014</v>
      </c>
      <c r="C20" s="87">
        <v>11682.864609433804</v>
      </c>
      <c r="D20" s="87">
        <v>11056.429094036001</v>
      </c>
      <c r="E20" s="87">
        <v>11634.164047353805</v>
      </c>
      <c r="F20" s="87">
        <v>10036.92999854345</v>
      </c>
      <c r="G20" s="87">
        <v>8333.2526064605518</v>
      </c>
      <c r="H20" s="87">
        <v>8728.9867611295576</v>
      </c>
      <c r="I20" s="87">
        <v>8190.1608654246356</v>
      </c>
      <c r="J20" s="87">
        <v>7523.8651412064974</v>
      </c>
      <c r="K20" s="87">
        <v>5843.2427055549269</v>
      </c>
      <c r="L20" s="87">
        <v>5038.1420480748366</v>
      </c>
      <c r="M20" s="87">
        <v>4600.651850289607</v>
      </c>
      <c r="N20" s="87">
        <v>3973.8851403395729</v>
      </c>
      <c r="O20" s="87">
        <v>3604.9368959307826</v>
      </c>
      <c r="P20" s="87">
        <v>3175.9710600873991</v>
      </c>
      <c r="Q20" s="87">
        <v>3368.4717227784085</v>
      </c>
    </row>
    <row r="21" spans="1:17" x14ac:dyDescent="0.25">
      <c r="A21" s="88" t="s">
        <v>29</v>
      </c>
      <c r="B21" s="87">
        <v>3320.1734611356651</v>
      </c>
      <c r="C21" s="87">
        <v>3232.6048900000096</v>
      </c>
      <c r="D21" s="87">
        <v>3058.6075200000028</v>
      </c>
      <c r="E21" s="87">
        <v>3252.5402800000152</v>
      </c>
      <c r="F21" s="87">
        <v>3323.4604700000041</v>
      </c>
      <c r="G21" s="87">
        <v>3196.8330781798632</v>
      </c>
      <c r="H21" s="87">
        <v>3269.2109600000131</v>
      </c>
      <c r="I21" s="87">
        <v>3096.366009999992</v>
      </c>
      <c r="J21" s="87">
        <v>3349.4529299999972</v>
      </c>
      <c r="K21" s="87">
        <v>3115.0100899999975</v>
      </c>
      <c r="L21" s="87">
        <v>3334.6056532210496</v>
      </c>
      <c r="M21" s="87">
        <v>2779.3288360003262</v>
      </c>
      <c r="N21" s="87">
        <v>3243.938534362464</v>
      </c>
      <c r="O21" s="87">
        <v>2720.465162960289</v>
      </c>
      <c r="P21" s="87">
        <v>2519.6930924958469</v>
      </c>
      <c r="Q21" s="87">
        <v>2051.189362036791</v>
      </c>
    </row>
    <row r="22" spans="1:17" x14ac:dyDescent="0.25">
      <c r="A22" s="88" t="s">
        <v>67</v>
      </c>
      <c r="B22" s="87">
        <v>40454.952699149158</v>
      </c>
      <c r="C22" s="87">
        <v>40361.476300020273</v>
      </c>
      <c r="D22" s="87">
        <v>40699.824687347922</v>
      </c>
      <c r="E22" s="87">
        <v>39462.632027234082</v>
      </c>
      <c r="F22" s="87">
        <v>37066.034364018451</v>
      </c>
      <c r="G22" s="87">
        <v>36574.6675121882</v>
      </c>
      <c r="H22" s="87">
        <v>33388.308012392947</v>
      </c>
      <c r="I22" s="87">
        <v>34200.557647303729</v>
      </c>
      <c r="J22" s="87">
        <v>31852.666699892954</v>
      </c>
      <c r="K22" s="87">
        <v>28244.214213802228</v>
      </c>
      <c r="L22" s="87">
        <v>31502.661008762338</v>
      </c>
      <c r="M22" s="87">
        <v>29608.614730832214</v>
      </c>
      <c r="N22" s="87">
        <v>29842.821127537321</v>
      </c>
      <c r="O22" s="87">
        <v>31857.835515690349</v>
      </c>
      <c r="P22" s="87">
        <v>30755.869929710007</v>
      </c>
      <c r="Q22" s="87">
        <v>30315.567192130093</v>
      </c>
    </row>
    <row r="23" spans="1:17" x14ac:dyDescent="0.25">
      <c r="A23" s="88" t="s">
        <v>26</v>
      </c>
      <c r="B23" s="87">
        <v>513.84906486228704</v>
      </c>
      <c r="C23" s="87">
        <v>539.06556</v>
      </c>
      <c r="D23" s="87">
        <v>491.53068999999994</v>
      </c>
      <c r="E23" s="87">
        <v>226.48313999999999</v>
      </c>
      <c r="F23" s="87">
        <v>238.86345999999998</v>
      </c>
      <c r="G23" s="87">
        <v>209.72947453087585</v>
      </c>
      <c r="H23" s="87">
        <v>216.69806999999997</v>
      </c>
      <c r="I23" s="87">
        <v>240.65294000000003</v>
      </c>
      <c r="J23" s="87">
        <v>209.87688999999997</v>
      </c>
      <c r="K23" s="87">
        <v>135.74965999999998</v>
      </c>
      <c r="L23" s="87">
        <v>267.72565741567792</v>
      </c>
      <c r="M23" s="87">
        <v>376.77536777356909</v>
      </c>
      <c r="N23" s="87">
        <v>302.13060250740386</v>
      </c>
      <c r="O23" s="87">
        <v>299.31244315445423</v>
      </c>
      <c r="P23" s="87">
        <v>289.8922755786179</v>
      </c>
      <c r="Q23" s="87">
        <v>281.56978075602484</v>
      </c>
    </row>
    <row r="24" spans="1:17" x14ac:dyDescent="0.25">
      <c r="A24" s="88" t="s">
        <v>87</v>
      </c>
      <c r="B24" s="87">
        <v>15229.0912630444</v>
      </c>
      <c r="C24" s="87">
        <v>14371.141839999998</v>
      </c>
      <c r="D24" s="87">
        <v>14876.197359999998</v>
      </c>
      <c r="E24" s="87">
        <v>15697.665889999995</v>
      </c>
      <c r="F24" s="87">
        <v>16177.008999999996</v>
      </c>
      <c r="G24" s="87">
        <v>15998.587655889121</v>
      </c>
      <c r="H24" s="87">
        <v>16623.211119999993</v>
      </c>
      <c r="I24" s="87">
        <v>17537.919639999996</v>
      </c>
      <c r="J24" s="87">
        <v>16846.539939999999</v>
      </c>
      <c r="K24" s="87">
        <v>16781.630740000004</v>
      </c>
      <c r="L24" s="87">
        <v>18210.983419127762</v>
      </c>
      <c r="M24" s="87">
        <v>18012.792826515786</v>
      </c>
      <c r="N24" s="87">
        <v>17376.780221446883</v>
      </c>
      <c r="O24" s="87">
        <v>18541.202754973783</v>
      </c>
      <c r="P24" s="87">
        <v>19273.725554396791</v>
      </c>
      <c r="Q24" s="87">
        <v>20261.050834861126</v>
      </c>
    </row>
    <row r="25" spans="1:17" x14ac:dyDescent="0.25">
      <c r="A25" s="88" t="s">
        <v>23</v>
      </c>
      <c r="B25" s="87">
        <v>11115.511698172169</v>
      </c>
      <c r="C25" s="87">
        <v>11060.909970000001</v>
      </c>
      <c r="D25" s="87">
        <v>11747.538629999997</v>
      </c>
      <c r="E25" s="87">
        <v>14080.466849999999</v>
      </c>
      <c r="F25" s="87">
        <v>15885.58813</v>
      </c>
      <c r="G25" s="87">
        <v>15871.523112766885</v>
      </c>
      <c r="H25" s="87">
        <v>16234.148789999999</v>
      </c>
      <c r="I25" s="87">
        <v>15929.508749999997</v>
      </c>
      <c r="J25" s="87">
        <v>15909.559860000005</v>
      </c>
      <c r="K25" s="87">
        <v>14903.086119999994</v>
      </c>
      <c r="L25" s="87">
        <v>15868.305628285198</v>
      </c>
      <c r="M25" s="87">
        <v>15659.28149495407</v>
      </c>
      <c r="N25" s="87">
        <v>16241.260660601843</v>
      </c>
      <c r="O25" s="87">
        <v>15956.136473534207</v>
      </c>
      <c r="P25" s="87">
        <v>15208.271309622749</v>
      </c>
      <c r="Q25" s="87">
        <v>15131.915269906744</v>
      </c>
    </row>
    <row r="26" spans="1:17" x14ac:dyDescent="0.25">
      <c r="A26" s="86" t="s">
        <v>86</v>
      </c>
      <c r="B26" s="85">
        <f t="shared" ref="B26" si="6">SUM(B27:B36)</f>
        <v>199930.65026230676</v>
      </c>
      <c r="C26" s="85">
        <f t="shared" ref="C26:Q26" si="7">SUM(C27:C36)</f>
        <v>199598.75056382979</v>
      </c>
      <c r="D26" s="85">
        <f t="shared" si="7"/>
        <v>196265.45134516392</v>
      </c>
      <c r="E26" s="85">
        <f t="shared" si="7"/>
        <v>200992.84701508697</v>
      </c>
      <c r="F26" s="85">
        <f t="shared" si="7"/>
        <v>202193.64055316983</v>
      </c>
      <c r="G26" s="85">
        <f t="shared" si="7"/>
        <v>200483.99751074507</v>
      </c>
      <c r="H26" s="85">
        <f t="shared" si="7"/>
        <v>197716.36408357095</v>
      </c>
      <c r="I26" s="85">
        <f t="shared" si="7"/>
        <v>198338.91986938665</v>
      </c>
      <c r="J26" s="85">
        <f t="shared" si="7"/>
        <v>191696.0720594406</v>
      </c>
      <c r="K26" s="85">
        <f t="shared" si="7"/>
        <v>157776.52707569549</v>
      </c>
      <c r="L26" s="85">
        <f t="shared" si="7"/>
        <v>170575.93269377318</v>
      </c>
      <c r="M26" s="85">
        <f t="shared" si="7"/>
        <v>171137.75688655925</v>
      </c>
      <c r="N26" s="85">
        <f t="shared" si="7"/>
        <v>166138.49542024062</v>
      </c>
      <c r="O26" s="85">
        <f t="shared" si="7"/>
        <v>163816.33421674272</v>
      </c>
      <c r="P26" s="85">
        <f t="shared" si="7"/>
        <v>162450.03875258792</v>
      </c>
      <c r="Q26" s="85">
        <f t="shared" si="7"/>
        <v>162715.37647188207</v>
      </c>
    </row>
    <row r="27" spans="1:17" x14ac:dyDescent="0.25">
      <c r="A27" s="84" t="s">
        <v>34</v>
      </c>
      <c r="B27" s="83">
        <v>17336.368803331457</v>
      </c>
      <c r="C27" s="83">
        <v>16439.542539726936</v>
      </c>
      <c r="D27" s="83">
        <v>14558.757151480877</v>
      </c>
      <c r="E27" s="83">
        <v>15665.811349957361</v>
      </c>
      <c r="F27" s="83">
        <v>15757.133327996484</v>
      </c>
      <c r="G27" s="83">
        <v>15537.082772132526</v>
      </c>
      <c r="H27" s="83">
        <v>15611.777830575342</v>
      </c>
      <c r="I27" s="83">
        <v>16873.848265374912</v>
      </c>
      <c r="J27" s="83">
        <v>15700.840838642651</v>
      </c>
      <c r="K27" s="83">
        <v>11070.479817616679</v>
      </c>
      <c r="L27" s="83">
        <v>14221.227887182409</v>
      </c>
      <c r="M27" s="83">
        <v>15122.149802801954</v>
      </c>
      <c r="N27" s="83">
        <v>15302.843697772565</v>
      </c>
      <c r="O27" s="83">
        <v>15354.463553730991</v>
      </c>
      <c r="P27" s="83">
        <v>16281.922056313073</v>
      </c>
      <c r="Q27" s="83">
        <v>16751.544056864157</v>
      </c>
    </row>
    <row r="28" spans="1:17" x14ac:dyDescent="0.25">
      <c r="A28" s="84" t="s">
        <v>48</v>
      </c>
      <c r="B28" s="83">
        <v>21685.805453561392</v>
      </c>
      <c r="C28" s="83">
        <v>20554.648770000003</v>
      </c>
      <c r="D28" s="83">
        <v>20045.430299999996</v>
      </c>
      <c r="E28" s="83">
        <v>20852.969070000003</v>
      </c>
      <c r="F28" s="83">
        <v>19286.466530000002</v>
      </c>
      <c r="G28" s="83">
        <v>17875.474584006486</v>
      </c>
      <c r="H28" s="83">
        <v>18494.542839999995</v>
      </c>
      <c r="I28" s="83">
        <v>18044.282299999999</v>
      </c>
      <c r="J28" s="83">
        <v>16814.839869999996</v>
      </c>
      <c r="K28" s="83">
        <v>12616.224270000001</v>
      </c>
      <c r="L28" s="83">
        <v>14115.512462368706</v>
      </c>
      <c r="M28" s="83">
        <v>13807.353308443091</v>
      </c>
      <c r="N28" s="83">
        <v>12665.417895105602</v>
      </c>
      <c r="O28" s="83">
        <v>12274.09635547946</v>
      </c>
      <c r="P28" s="83">
        <v>11865.96169200921</v>
      </c>
      <c r="Q28" s="83">
        <v>11377.351453851126</v>
      </c>
    </row>
    <row r="29" spans="1:17" x14ac:dyDescent="0.25">
      <c r="A29" s="84" t="s">
        <v>31</v>
      </c>
      <c r="B29" s="83">
        <v>4939.3458865059802</v>
      </c>
      <c r="C29" s="83">
        <v>4464.5973492160474</v>
      </c>
      <c r="D29" s="83">
        <v>4347.6819108406562</v>
      </c>
      <c r="E29" s="83">
        <v>4195.7708790144534</v>
      </c>
      <c r="F29" s="83">
        <v>3698.1047943336962</v>
      </c>
      <c r="G29" s="83">
        <v>3716.8176335874132</v>
      </c>
      <c r="H29" s="83">
        <v>3920.2859197960429</v>
      </c>
      <c r="I29" s="83">
        <v>4002.627933421868</v>
      </c>
      <c r="J29" s="83">
        <v>3388.9991194827044</v>
      </c>
      <c r="K29" s="83">
        <v>3106.1405037885679</v>
      </c>
      <c r="L29" s="83">
        <v>3200.1046124414738</v>
      </c>
      <c r="M29" s="83">
        <v>3122.5587922435352</v>
      </c>
      <c r="N29" s="83">
        <v>2747.2131423428177</v>
      </c>
      <c r="O29" s="83">
        <v>2392.9256192394687</v>
      </c>
      <c r="P29" s="83">
        <v>2599.5800937972253</v>
      </c>
      <c r="Q29" s="83">
        <v>2634.8334674582866</v>
      </c>
    </row>
    <row r="30" spans="1:17" x14ac:dyDescent="0.25">
      <c r="A30" s="84" t="s">
        <v>69</v>
      </c>
      <c r="B30" s="83">
        <v>9771.7002830334513</v>
      </c>
      <c r="C30" s="83">
        <v>10755.35266699485</v>
      </c>
      <c r="D30" s="83">
        <v>10454.168525731655</v>
      </c>
      <c r="E30" s="83">
        <v>9899.2252178019899</v>
      </c>
      <c r="F30" s="83">
        <v>9483.6180230839309</v>
      </c>
      <c r="G30" s="83">
        <v>9344.9940086597435</v>
      </c>
      <c r="H30" s="83">
        <v>8543.5413412742528</v>
      </c>
      <c r="I30" s="83">
        <v>8740.2003136777548</v>
      </c>
      <c r="J30" s="83">
        <v>8672.0178684368984</v>
      </c>
      <c r="K30" s="83">
        <v>7768.5927253253431</v>
      </c>
      <c r="L30" s="83">
        <v>7575.3080019100689</v>
      </c>
      <c r="M30" s="83">
        <v>7163.9851097345581</v>
      </c>
      <c r="N30" s="83">
        <v>6964.7477007142043</v>
      </c>
      <c r="O30" s="83">
        <v>6395.9184766208818</v>
      </c>
      <c r="P30" s="83">
        <v>6252.8355109528948</v>
      </c>
      <c r="Q30" s="83">
        <v>6681.37739122528</v>
      </c>
    </row>
    <row r="31" spans="1:17" x14ac:dyDescent="0.25">
      <c r="A31" s="84" t="s">
        <v>30</v>
      </c>
      <c r="B31" s="83">
        <v>7574.4981265755323</v>
      </c>
      <c r="C31" s="83">
        <v>6582.2782505661962</v>
      </c>
      <c r="D31" s="83">
        <v>6187.0907859640029</v>
      </c>
      <c r="E31" s="83">
        <v>5734.426902646197</v>
      </c>
      <c r="F31" s="83">
        <v>5711.3306014565496</v>
      </c>
      <c r="G31" s="83">
        <v>5253.5663610325337</v>
      </c>
      <c r="H31" s="83">
        <v>5288.4876788704441</v>
      </c>
      <c r="I31" s="83">
        <v>4819.1770845753672</v>
      </c>
      <c r="J31" s="83">
        <v>4272.3696587935046</v>
      </c>
      <c r="K31" s="83">
        <v>3171.3334244450725</v>
      </c>
      <c r="L31" s="83">
        <v>2777.975383409701</v>
      </c>
      <c r="M31" s="83">
        <v>2371.7396601656828</v>
      </c>
      <c r="N31" s="83">
        <v>1661.0204214361474</v>
      </c>
      <c r="O31" s="83">
        <v>1503.052411079027</v>
      </c>
      <c r="P31" s="83">
        <v>1342.318368432288</v>
      </c>
      <c r="Q31" s="83">
        <v>1172.4674553057184</v>
      </c>
    </row>
    <row r="32" spans="1:17" x14ac:dyDescent="0.25">
      <c r="A32" s="84" t="s">
        <v>29</v>
      </c>
      <c r="B32" s="83">
        <v>6103.4667930976166</v>
      </c>
      <c r="C32" s="83">
        <v>6848.5372800000005</v>
      </c>
      <c r="D32" s="83">
        <v>7296.3903699999992</v>
      </c>
      <c r="E32" s="83">
        <v>7991.5306300000011</v>
      </c>
      <c r="F32" s="83">
        <v>9090.3940800000018</v>
      </c>
      <c r="G32" s="83">
        <v>9315.0799085465806</v>
      </c>
      <c r="H32" s="83">
        <v>8870.1604699999989</v>
      </c>
      <c r="I32" s="83">
        <v>8569.6847800000014</v>
      </c>
      <c r="J32" s="83">
        <v>8356.9057400000038</v>
      </c>
      <c r="K32" s="83">
        <v>6745.5621800000008</v>
      </c>
      <c r="L32" s="83">
        <v>6606.8328145145497</v>
      </c>
      <c r="M32" s="83">
        <v>6330.3375297690054</v>
      </c>
      <c r="N32" s="83">
        <v>5681.9511768713619</v>
      </c>
      <c r="O32" s="83">
        <v>5094.9051415483773</v>
      </c>
      <c r="P32" s="83">
        <v>4762.6136623162474</v>
      </c>
      <c r="Q32" s="83">
        <v>5236.5855293962277</v>
      </c>
    </row>
    <row r="33" spans="1:17" x14ac:dyDescent="0.25">
      <c r="A33" s="84" t="s">
        <v>67</v>
      </c>
      <c r="B33" s="83">
        <v>59499.930185656514</v>
      </c>
      <c r="C33" s="83">
        <v>60594.786228564037</v>
      </c>
      <c r="D33" s="83">
        <v>59820.786519250818</v>
      </c>
      <c r="E33" s="83">
        <v>61944.096290711692</v>
      </c>
      <c r="F33" s="83">
        <v>61101.850461342859</v>
      </c>
      <c r="G33" s="83">
        <v>59829.857519520679</v>
      </c>
      <c r="H33" s="83">
        <v>56780.172342495622</v>
      </c>
      <c r="I33" s="83">
        <v>56890.56490565971</v>
      </c>
      <c r="J33" s="83">
        <v>55475.557180837292</v>
      </c>
      <c r="K33" s="83">
        <v>46196.467609449013</v>
      </c>
      <c r="L33" s="83">
        <v>49457.80805582898</v>
      </c>
      <c r="M33" s="83">
        <v>49219.969414672451</v>
      </c>
      <c r="N33" s="83">
        <v>49212.161891900483</v>
      </c>
      <c r="O33" s="83">
        <v>50148.288379736063</v>
      </c>
      <c r="P33" s="83">
        <v>48445.990125709213</v>
      </c>
      <c r="Q33" s="83">
        <v>47494.130199611638</v>
      </c>
    </row>
    <row r="34" spans="1:17" x14ac:dyDescent="0.25">
      <c r="A34" s="84" t="s">
        <v>26</v>
      </c>
      <c r="B34" s="83">
        <v>10335.553061274632</v>
      </c>
      <c r="C34" s="83">
        <v>9542.1681500000013</v>
      </c>
      <c r="D34" s="83">
        <v>9288.5330300000023</v>
      </c>
      <c r="E34" s="83">
        <v>9330.1769700000023</v>
      </c>
      <c r="F34" s="83">
        <v>9507.0809199999985</v>
      </c>
      <c r="G34" s="83">
        <v>9031.0210292616885</v>
      </c>
      <c r="H34" s="83">
        <v>9223.9078300000001</v>
      </c>
      <c r="I34" s="83">
        <v>8880.8718500000014</v>
      </c>
      <c r="J34" s="83">
        <v>8336.0555000000004</v>
      </c>
      <c r="K34" s="83">
        <v>6013.6741100000008</v>
      </c>
      <c r="L34" s="83">
        <v>7448.0636070646397</v>
      </c>
      <c r="M34" s="83">
        <v>7429.2660376767153</v>
      </c>
      <c r="N34" s="83">
        <v>7532.1471819043172</v>
      </c>
      <c r="O34" s="83">
        <v>7321.9028345656125</v>
      </c>
      <c r="P34" s="83">
        <v>7268.1512558496051</v>
      </c>
      <c r="Q34" s="83">
        <v>7335.2644227922628</v>
      </c>
    </row>
    <row r="35" spans="1:17" x14ac:dyDescent="0.25">
      <c r="A35" s="84" t="s">
        <v>24</v>
      </c>
      <c r="B35" s="83">
        <v>1089.5126152402845</v>
      </c>
      <c r="C35" s="83">
        <v>1028.2145700000019</v>
      </c>
      <c r="D35" s="83">
        <v>1027.4911700000011</v>
      </c>
      <c r="E35" s="83">
        <v>1555.190190000003</v>
      </c>
      <c r="F35" s="83">
        <v>1747.6060200000011</v>
      </c>
      <c r="G35" s="83">
        <v>2277.3015667649779</v>
      </c>
      <c r="H35" s="83">
        <v>2370.1243700000086</v>
      </c>
      <c r="I35" s="83">
        <v>2624.5134399999988</v>
      </c>
      <c r="J35" s="83">
        <v>2728.574660000002</v>
      </c>
      <c r="K35" s="83">
        <v>2934.7070199999944</v>
      </c>
      <c r="L35" s="83">
        <v>3118.4584995315381</v>
      </c>
      <c r="M35" s="83">
        <v>3450.595105505221</v>
      </c>
      <c r="N35" s="83">
        <v>3162.816201443693</v>
      </c>
      <c r="O35" s="83">
        <v>3596.3995597218236</v>
      </c>
      <c r="P35" s="83">
        <v>3776.0467023986348</v>
      </c>
      <c r="Q35" s="83">
        <v>3846.3315642539892</v>
      </c>
    </row>
    <row r="36" spans="1:17" x14ac:dyDescent="0.25">
      <c r="A36" s="82" t="s">
        <v>22</v>
      </c>
      <c r="B36" s="81">
        <v>61594.469054029898</v>
      </c>
      <c r="C36" s="81">
        <v>62788.624758761711</v>
      </c>
      <c r="D36" s="81">
        <v>63239.121581895903</v>
      </c>
      <c r="E36" s="81">
        <v>63823.649514955257</v>
      </c>
      <c r="F36" s="81">
        <v>66810.055794956279</v>
      </c>
      <c r="G36" s="81">
        <v>68302.802127232455</v>
      </c>
      <c r="H36" s="81">
        <v>68613.363460559252</v>
      </c>
      <c r="I36" s="81">
        <v>68893.148996677017</v>
      </c>
      <c r="J36" s="81">
        <v>67949.911623247564</v>
      </c>
      <c r="K36" s="81">
        <v>58153.345415070798</v>
      </c>
      <c r="L36" s="81">
        <v>62054.641369521101</v>
      </c>
      <c r="M36" s="81">
        <v>63119.80212554703</v>
      </c>
      <c r="N36" s="81">
        <v>61208.176110749417</v>
      </c>
      <c r="O36" s="81">
        <v>59734.381885021037</v>
      </c>
      <c r="P36" s="81">
        <v>59854.619284809545</v>
      </c>
      <c r="Q36" s="81">
        <v>60185.490931123386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85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0.99999999999999989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0.99999999999999989</v>
      </c>
      <c r="J40" s="77">
        <f t="shared" si="8"/>
        <v>1</v>
      </c>
      <c r="K40" s="77">
        <f t="shared" si="8"/>
        <v>1</v>
      </c>
      <c r="L40" s="77">
        <f t="shared" si="8"/>
        <v>0.99999999999999989</v>
      </c>
      <c r="M40" s="77">
        <f t="shared" si="8"/>
        <v>0.99999999999999989</v>
      </c>
      <c r="N40" s="77">
        <f t="shared" si="8"/>
        <v>1</v>
      </c>
      <c r="O40" s="77">
        <f t="shared" si="8"/>
        <v>1</v>
      </c>
      <c r="P40" s="77">
        <f t="shared" si="8"/>
        <v>0.99999999999999989</v>
      </c>
      <c r="Q40" s="77">
        <f t="shared" si="8"/>
        <v>1</v>
      </c>
    </row>
    <row r="41" spans="1:17" x14ac:dyDescent="0.25">
      <c r="A41" s="76" t="s">
        <v>84</v>
      </c>
      <c r="B41" s="75">
        <f t="shared" ref="B41:Q41" si="9">IF(B6=0,0,B6/B$5)</f>
        <v>1.1850509840655615E-2</v>
      </c>
      <c r="C41" s="75">
        <f t="shared" si="9"/>
        <v>1.1982138883618825E-2</v>
      </c>
      <c r="D41" s="75">
        <f t="shared" si="9"/>
        <v>1.2057807069044787E-2</v>
      </c>
      <c r="E41" s="75">
        <f t="shared" si="9"/>
        <v>1.14208947322317E-2</v>
      </c>
      <c r="F41" s="75">
        <f t="shared" si="9"/>
        <v>1.1403608951957665E-2</v>
      </c>
      <c r="G41" s="75">
        <f t="shared" si="9"/>
        <v>1.1308910256319011E-2</v>
      </c>
      <c r="H41" s="75">
        <f t="shared" si="9"/>
        <v>1.1278718984746054E-2</v>
      </c>
      <c r="I41" s="75">
        <f t="shared" si="9"/>
        <v>1.1354527124109075E-2</v>
      </c>
      <c r="J41" s="75">
        <f t="shared" si="9"/>
        <v>1.1306782441213513E-2</v>
      </c>
      <c r="K41" s="75">
        <f t="shared" si="9"/>
        <v>1.1618023670250489E-2</v>
      </c>
      <c r="L41" s="75">
        <f t="shared" si="9"/>
        <v>1.1439252347448792E-2</v>
      </c>
      <c r="M41" s="75">
        <f t="shared" si="9"/>
        <v>1.1332890106735348E-2</v>
      </c>
      <c r="N41" s="75">
        <f t="shared" si="9"/>
        <v>1.1459514698083071E-2</v>
      </c>
      <c r="O41" s="75">
        <f t="shared" si="9"/>
        <v>1.1494285093269248E-2</v>
      </c>
      <c r="P41" s="75">
        <f t="shared" si="9"/>
        <v>1.1408035774642666E-2</v>
      </c>
      <c r="Q41" s="75">
        <f t="shared" si="9"/>
        <v>1.1370778311155559E-2</v>
      </c>
    </row>
    <row r="42" spans="1:17" x14ac:dyDescent="0.25">
      <c r="A42" s="76" t="s">
        <v>83</v>
      </c>
      <c r="B42" s="75">
        <f t="shared" ref="B42:Q42" si="10">IF(B7=0,0,B7/B$5)</f>
        <v>1.7719768331301233E-2</v>
      </c>
      <c r="C42" s="75">
        <f t="shared" si="10"/>
        <v>1.7813247357559972E-2</v>
      </c>
      <c r="D42" s="75">
        <f t="shared" si="10"/>
        <v>1.8110366763599423E-2</v>
      </c>
      <c r="E42" s="75">
        <f t="shared" si="10"/>
        <v>1.7899537058827256E-2</v>
      </c>
      <c r="F42" s="75">
        <f t="shared" si="10"/>
        <v>1.7631566208222992E-2</v>
      </c>
      <c r="G42" s="75">
        <f t="shared" si="10"/>
        <v>1.7743739416091232E-2</v>
      </c>
      <c r="H42" s="75">
        <f t="shared" si="10"/>
        <v>1.7676644654005563E-2</v>
      </c>
      <c r="I42" s="75">
        <f t="shared" si="10"/>
        <v>1.8097475162369609E-2</v>
      </c>
      <c r="J42" s="75">
        <f t="shared" si="10"/>
        <v>1.8270460841163159E-2</v>
      </c>
      <c r="K42" s="75">
        <f t="shared" si="10"/>
        <v>1.8853105051175465E-2</v>
      </c>
      <c r="L42" s="75">
        <f t="shared" si="10"/>
        <v>1.8507891924222832E-2</v>
      </c>
      <c r="M42" s="75">
        <f t="shared" si="10"/>
        <v>1.8489217934106371E-2</v>
      </c>
      <c r="N42" s="75">
        <f t="shared" si="10"/>
        <v>1.8825041746891081E-2</v>
      </c>
      <c r="O42" s="75">
        <f t="shared" si="10"/>
        <v>1.9060796034439539E-2</v>
      </c>
      <c r="P42" s="75">
        <f t="shared" si="10"/>
        <v>1.8943732746726311E-2</v>
      </c>
      <c r="Q42" s="75">
        <f t="shared" si="10"/>
        <v>1.8798424735536296E-2</v>
      </c>
    </row>
    <row r="43" spans="1:17" x14ac:dyDescent="0.25">
      <c r="A43" s="76" t="s">
        <v>82</v>
      </c>
      <c r="B43" s="75">
        <f t="shared" ref="B43:Q43" si="11">IF(B8=0,0,B8/B$5)</f>
        <v>2.5535333545259234E-2</v>
      </c>
      <c r="C43" s="75">
        <f t="shared" si="11"/>
        <v>2.5559438751959151E-2</v>
      </c>
      <c r="D43" s="75">
        <f t="shared" si="11"/>
        <v>2.5641487121390697E-2</v>
      </c>
      <c r="E43" s="75">
        <f t="shared" si="11"/>
        <v>2.4974207933383646E-2</v>
      </c>
      <c r="F43" s="75">
        <f t="shared" si="11"/>
        <v>2.518533146089413E-2</v>
      </c>
      <c r="G43" s="75">
        <f t="shared" si="11"/>
        <v>2.508000839245136E-2</v>
      </c>
      <c r="H43" s="75">
        <f t="shared" si="11"/>
        <v>2.5313080713299199E-2</v>
      </c>
      <c r="I43" s="75">
        <f t="shared" si="11"/>
        <v>2.5432483735686719E-2</v>
      </c>
      <c r="J43" s="75">
        <f t="shared" si="11"/>
        <v>2.5298940629032488E-2</v>
      </c>
      <c r="K43" s="75">
        <f t="shared" si="11"/>
        <v>2.5592776239401101E-2</v>
      </c>
      <c r="L43" s="75">
        <f t="shared" si="11"/>
        <v>2.5699373300225991E-2</v>
      </c>
      <c r="M43" s="75">
        <f t="shared" si="11"/>
        <v>2.5652170330573709E-2</v>
      </c>
      <c r="N43" s="75">
        <f t="shared" si="11"/>
        <v>2.5842021986525163E-2</v>
      </c>
      <c r="O43" s="75">
        <f t="shared" si="11"/>
        <v>2.5998826538827562E-2</v>
      </c>
      <c r="P43" s="75">
        <f t="shared" si="11"/>
        <v>2.585525852526559E-2</v>
      </c>
      <c r="Q43" s="75">
        <f t="shared" si="11"/>
        <v>2.5953181213415135E-2</v>
      </c>
    </row>
    <row r="44" spans="1:17" x14ac:dyDescent="0.25">
      <c r="A44" s="76" t="s">
        <v>81</v>
      </c>
      <c r="B44" s="75">
        <f t="shared" ref="B44:Q44" si="12">IF(B9=0,0,B9/B$5)</f>
        <v>2.461654550229694E-2</v>
      </c>
      <c r="C44" s="75">
        <f t="shared" si="12"/>
        <v>2.4580889941570368E-2</v>
      </c>
      <c r="D44" s="75">
        <f t="shared" si="12"/>
        <v>2.5100454297132868E-2</v>
      </c>
      <c r="E44" s="75">
        <f t="shared" si="12"/>
        <v>2.5061824438826277E-2</v>
      </c>
      <c r="F44" s="75">
        <f t="shared" si="12"/>
        <v>2.4837507093211371E-2</v>
      </c>
      <c r="G44" s="75">
        <f t="shared" si="12"/>
        <v>2.4945030249846286E-2</v>
      </c>
      <c r="H44" s="75">
        <f t="shared" si="12"/>
        <v>2.4793669270593021E-2</v>
      </c>
      <c r="I44" s="75">
        <f t="shared" si="12"/>
        <v>2.5505655439221685E-2</v>
      </c>
      <c r="J44" s="75">
        <f t="shared" si="12"/>
        <v>2.5784714195896948E-2</v>
      </c>
      <c r="K44" s="75">
        <f t="shared" si="12"/>
        <v>2.7020366412052386E-2</v>
      </c>
      <c r="L44" s="75">
        <f t="shared" si="12"/>
        <v>2.6462831123758034E-2</v>
      </c>
      <c r="M44" s="75">
        <f t="shared" si="12"/>
        <v>2.650035483934466E-2</v>
      </c>
      <c r="N44" s="75">
        <f t="shared" si="12"/>
        <v>2.6972929742572406E-2</v>
      </c>
      <c r="O44" s="75">
        <f t="shared" si="12"/>
        <v>2.7515028413210126E-2</v>
      </c>
      <c r="P44" s="75">
        <f t="shared" si="12"/>
        <v>2.7521140220449044E-2</v>
      </c>
      <c r="Q44" s="75">
        <f t="shared" si="12"/>
        <v>2.7460774340817132E-2</v>
      </c>
    </row>
    <row r="45" spans="1:17" x14ac:dyDescent="0.25">
      <c r="A45" s="76" t="s">
        <v>80</v>
      </c>
      <c r="B45" s="75">
        <f t="shared" ref="B45:Q45" si="13">IF(B10=0,0,B10/B$5)</f>
        <v>1.8426623986469718E-2</v>
      </c>
      <c r="C45" s="75">
        <f t="shared" si="13"/>
        <v>1.8582236249009596E-2</v>
      </c>
      <c r="D45" s="75">
        <f t="shared" si="13"/>
        <v>1.8784694581286128E-2</v>
      </c>
      <c r="E45" s="75">
        <f t="shared" si="13"/>
        <v>1.810000178573597E-2</v>
      </c>
      <c r="F45" s="75">
        <f t="shared" si="13"/>
        <v>1.7819369530911518E-2</v>
      </c>
      <c r="G45" s="75">
        <f t="shared" si="13"/>
        <v>1.7659118483642339E-2</v>
      </c>
      <c r="H45" s="75">
        <f t="shared" si="13"/>
        <v>1.7547401377290148E-2</v>
      </c>
      <c r="I45" s="75">
        <f t="shared" si="13"/>
        <v>1.7618035227054522E-2</v>
      </c>
      <c r="J45" s="75">
        <f t="shared" si="13"/>
        <v>1.7471602995422761E-2</v>
      </c>
      <c r="K45" s="75">
        <f t="shared" si="13"/>
        <v>1.82269093994907E-2</v>
      </c>
      <c r="L45" s="75">
        <f t="shared" si="13"/>
        <v>1.7712808419015822E-2</v>
      </c>
      <c r="M45" s="75">
        <f t="shared" si="13"/>
        <v>1.7566384642964183E-2</v>
      </c>
      <c r="N45" s="75">
        <f t="shared" si="13"/>
        <v>1.7763167673703034E-2</v>
      </c>
      <c r="O45" s="75">
        <f t="shared" si="13"/>
        <v>1.7979133418155026E-2</v>
      </c>
      <c r="P45" s="75">
        <f t="shared" si="13"/>
        <v>1.7642322672556884E-2</v>
      </c>
      <c r="Q45" s="75">
        <f t="shared" si="13"/>
        <v>1.7498209582365212E-2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0.29694900748369024</v>
      </c>
      <c r="C46" s="73">
        <f t="shared" si="14"/>
        <v>0.29572339644870743</v>
      </c>
      <c r="D46" s="73">
        <f t="shared" si="14"/>
        <v>0.29994176877299794</v>
      </c>
      <c r="E46" s="73">
        <f t="shared" si="14"/>
        <v>0.30250756281998742</v>
      </c>
      <c r="F46" s="73">
        <f t="shared" si="14"/>
        <v>0.29629763910417817</v>
      </c>
      <c r="G46" s="73">
        <f t="shared" si="14"/>
        <v>0.29178045793015889</v>
      </c>
      <c r="H46" s="73">
        <f t="shared" si="14"/>
        <v>0.28985822390903682</v>
      </c>
      <c r="I46" s="73">
        <f t="shared" si="14"/>
        <v>0.29160716237128997</v>
      </c>
      <c r="J46" s="73">
        <f t="shared" si="14"/>
        <v>0.28828176375680253</v>
      </c>
      <c r="K46" s="73">
        <f t="shared" si="14"/>
        <v>0.30524970056345574</v>
      </c>
      <c r="L46" s="73">
        <f t="shared" si="14"/>
        <v>0.30365820704262614</v>
      </c>
      <c r="M46" s="73">
        <f t="shared" si="14"/>
        <v>0.29370738662936879</v>
      </c>
      <c r="N46" s="73">
        <f t="shared" si="14"/>
        <v>0.29881129807094486</v>
      </c>
      <c r="O46" s="73">
        <f t="shared" si="14"/>
        <v>0.30490090891976823</v>
      </c>
      <c r="P46" s="73">
        <f t="shared" si="14"/>
        <v>0.30261233765390361</v>
      </c>
      <c r="Q46" s="73">
        <f t="shared" si="14"/>
        <v>0.30356368568617387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0.60490221131032695</v>
      </c>
      <c r="C47" s="71">
        <f t="shared" si="15"/>
        <v>0.60575865236757453</v>
      </c>
      <c r="D47" s="71">
        <f t="shared" si="15"/>
        <v>0.60036342139454812</v>
      </c>
      <c r="E47" s="71">
        <f t="shared" si="15"/>
        <v>0.60003597123100771</v>
      </c>
      <c r="F47" s="71">
        <f t="shared" si="15"/>
        <v>0.60682497765062415</v>
      </c>
      <c r="G47" s="71">
        <f t="shared" si="15"/>
        <v>0.61148273527149088</v>
      </c>
      <c r="H47" s="71">
        <f t="shared" si="15"/>
        <v>0.61353226109102921</v>
      </c>
      <c r="I47" s="71">
        <f t="shared" si="15"/>
        <v>0.61038466094026833</v>
      </c>
      <c r="J47" s="71">
        <f t="shared" si="15"/>
        <v>0.61358573514046866</v>
      </c>
      <c r="K47" s="71">
        <f t="shared" si="15"/>
        <v>0.59343911866417409</v>
      </c>
      <c r="L47" s="71">
        <f t="shared" si="15"/>
        <v>0.59651963584270229</v>
      </c>
      <c r="M47" s="71">
        <f t="shared" si="15"/>
        <v>0.60675159551690683</v>
      </c>
      <c r="N47" s="71">
        <f t="shared" si="15"/>
        <v>0.60032602608128038</v>
      </c>
      <c r="O47" s="71">
        <f t="shared" si="15"/>
        <v>0.59305102158233025</v>
      </c>
      <c r="P47" s="71">
        <f t="shared" si="15"/>
        <v>0.5960171724064558</v>
      </c>
      <c r="Q47" s="71">
        <f t="shared" si="15"/>
        <v>0.59535494613053686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10846.284445059815</v>
      </c>
      <c r="C5" s="96">
        <v>10745.431189999999</v>
      </c>
      <c r="D5" s="96">
        <v>10659.300530000002</v>
      </c>
      <c r="E5" s="96">
        <v>10555.71214</v>
      </c>
      <c r="F5" s="96">
        <v>9855.3425000000007</v>
      </c>
      <c r="G5" s="96">
        <v>8121.4267473880846</v>
      </c>
      <c r="H5" s="96">
        <v>7592.9877400000005</v>
      </c>
      <c r="I5" s="96">
        <v>7036.5364599999994</v>
      </c>
      <c r="J5" s="96">
        <v>6211.3426400000008</v>
      </c>
      <c r="K5" s="96">
        <v>5228.9950899999985</v>
      </c>
      <c r="L5" s="96">
        <v>5229.695480300149</v>
      </c>
      <c r="M5" s="96">
        <v>4912.0719504397694</v>
      </c>
      <c r="N5" s="96">
        <v>4750.7459498629369</v>
      </c>
      <c r="O5" s="96">
        <v>4557.0566764619753</v>
      </c>
      <c r="P5" s="96">
        <v>4422.4203036731651</v>
      </c>
      <c r="Q5" s="96">
        <v>4469.206385542504</v>
      </c>
    </row>
    <row r="6" spans="1:17" x14ac:dyDescent="0.25">
      <c r="A6" s="132" t="s">
        <v>84</v>
      </c>
      <c r="B6" s="160">
        <v>420.76699544360224</v>
      </c>
      <c r="C6" s="160">
        <v>417.12017349692292</v>
      </c>
      <c r="D6" s="160">
        <v>414.13327106341637</v>
      </c>
      <c r="E6" s="160">
        <v>410.00077647543515</v>
      </c>
      <c r="F6" s="160">
        <v>382.86039357430246</v>
      </c>
      <c r="G6" s="160">
        <v>314.40217739865625</v>
      </c>
      <c r="H6" s="160">
        <v>293.42441841556229</v>
      </c>
      <c r="I6" s="160">
        <v>271.1416098969994</v>
      </c>
      <c r="J6" s="160">
        <v>239.42457667915562</v>
      </c>
      <c r="K6" s="160">
        <v>201.36173121776829</v>
      </c>
      <c r="L6" s="160">
        <v>200.78704589680083</v>
      </c>
      <c r="M6" s="160">
        <v>188.32222706592444</v>
      </c>
      <c r="N6" s="160">
        <v>182.49488536390484</v>
      </c>
      <c r="O6" s="160">
        <v>174.79217899154372</v>
      </c>
      <c r="P6" s="160">
        <v>169.57198919058155</v>
      </c>
      <c r="Q6" s="160">
        <v>171.4913901071024</v>
      </c>
    </row>
    <row r="7" spans="1:17" x14ac:dyDescent="0.25">
      <c r="A7" s="76" t="s">
        <v>83</v>
      </c>
      <c r="B7" s="159">
        <v>345.2447142101351</v>
      </c>
      <c r="C7" s="159">
        <v>342.25245004875728</v>
      </c>
      <c r="D7" s="159">
        <v>339.80165830844419</v>
      </c>
      <c r="E7" s="159">
        <v>336.41089351830584</v>
      </c>
      <c r="F7" s="159">
        <v>314.14186139429938</v>
      </c>
      <c r="G7" s="159">
        <v>257.97101735274356</v>
      </c>
      <c r="H7" s="159">
        <v>240.75849716148696</v>
      </c>
      <c r="I7" s="159">
        <v>222.47516709497381</v>
      </c>
      <c r="J7" s="159">
        <v>196.45093471110209</v>
      </c>
      <c r="K7" s="159">
        <v>165.2198820248355</v>
      </c>
      <c r="L7" s="159">
        <v>164.74834535122119</v>
      </c>
      <c r="M7" s="159">
        <v>154.52080169511754</v>
      </c>
      <c r="N7" s="159">
        <v>149.73939311910141</v>
      </c>
      <c r="O7" s="159">
        <v>143.4192237879333</v>
      </c>
      <c r="P7" s="159">
        <v>139.1359911307336</v>
      </c>
      <c r="Q7" s="159">
        <v>140.71088419044298</v>
      </c>
    </row>
    <row r="8" spans="1:17" x14ac:dyDescent="0.25">
      <c r="A8" s="76" t="s">
        <v>82</v>
      </c>
      <c r="B8" s="159">
        <v>248.14463833853461</v>
      </c>
      <c r="C8" s="159">
        <v>245.99394847254425</v>
      </c>
      <c r="D8" s="159">
        <v>244.23244190919436</v>
      </c>
      <c r="E8" s="159">
        <v>241.79532971628234</v>
      </c>
      <c r="F8" s="159">
        <v>225.78946287715266</v>
      </c>
      <c r="G8" s="159">
        <v>185.41666872228441</v>
      </c>
      <c r="H8" s="159">
        <v>173.04516983481878</v>
      </c>
      <c r="I8" s="159">
        <v>159.90402634951243</v>
      </c>
      <c r="J8" s="159">
        <v>141.1991093236046</v>
      </c>
      <c r="K8" s="159">
        <v>118.75179020535053</v>
      </c>
      <c r="L8" s="159">
        <v>118.4128732211902</v>
      </c>
      <c r="M8" s="159">
        <v>111.06182621836571</v>
      </c>
      <c r="N8" s="159">
        <v>107.62518880435412</v>
      </c>
      <c r="O8" s="159">
        <v>103.08256709757707</v>
      </c>
      <c r="P8" s="159">
        <v>100.00399362521478</v>
      </c>
      <c r="Q8" s="159">
        <v>101.13594801188087</v>
      </c>
    </row>
    <row r="9" spans="1:17" x14ac:dyDescent="0.25">
      <c r="A9" s="76" t="s">
        <v>81</v>
      </c>
      <c r="B9" s="159">
        <v>485.50037935800248</v>
      </c>
      <c r="C9" s="159">
        <v>481.29250788106469</v>
      </c>
      <c r="D9" s="159">
        <v>477.84608199624978</v>
      </c>
      <c r="E9" s="159">
        <v>473.07781901011754</v>
      </c>
      <c r="F9" s="159">
        <v>441.76199258573359</v>
      </c>
      <c r="G9" s="159">
        <v>362.77174315229564</v>
      </c>
      <c r="H9" s="159">
        <v>338.56663663334115</v>
      </c>
      <c r="I9" s="159">
        <v>312.85570372730706</v>
      </c>
      <c r="J9" s="159">
        <v>276.25912693748728</v>
      </c>
      <c r="K9" s="159">
        <v>232.34045909742488</v>
      </c>
      <c r="L9" s="159">
        <v>231.67736065015481</v>
      </c>
      <c r="M9" s="159">
        <v>217.29487738375906</v>
      </c>
      <c r="N9" s="159">
        <v>210.57102157373635</v>
      </c>
      <c r="O9" s="159">
        <v>201.68328345178122</v>
      </c>
      <c r="P9" s="159">
        <v>195.65998752759415</v>
      </c>
      <c r="Q9" s="159">
        <v>197.87468089281043</v>
      </c>
    </row>
    <row r="10" spans="1:17" x14ac:dyDescent="0.25">
      <c r="A10" s="129" t="s">
        <v>80</v>
      </c>
      <c r="B10" s="158">
        <v>819.9561962490709</v>
      </c>
      <c r="C10" s="158">
        <v>812.84956886579835</v>
      </c>
      <c r="D10" s="158">
        <v>807.02893848255519</v>
      </c>
      <c r="E10" s="158">
        <v>798.97587210597612</v>
      </c>
      <c r="F10" s="158">
        <v>746.08692081146091</v>
      </c>
      <c r="G10" s="158">
        <v>612.68116621276613</v>
      </c>
      <c r="H10" s="158">
        <v>571.80143075853164</v>
      </c>
      <c r="I10" s="158">
        <v>528.37852185056295</v>
      </c>
      <c r="J10" s="158">
        <v>466.57096993886745</v>
      </c>
      <c r="K10" s="158">
        <v>392.39721980898423</v>
      </c>
      <c r="L10" s="158">
        <v>391.27732020915022</v>
      </c>
      <c r="M10" s="158">
        <v>366.98690402590415</v>
      </c>
      <c r="N10" s="158">
        <v>355.63105865786576</v>
      </c>
      <c r="O10" s="158">
        <v>340.62065649634167</v>
      </c>
      <c r="P10" s="158">
        <v>330.44797893549219</v>
      </c>
      <c r="Q10" s="158">
        <v>334.18834995230191</v>
      </c>
    </row>
    <row r="11" spans="1:17" x14ac:dyDescent="0.25">
      <c r="A11" s="92" t="s">
        <v>126</v>
      </c>
      <c r="B11" s="91">
        <v>121.72961475017377</v>
      </c>
      <c r="C11" s="91">
        <v>127.12773730657423</v>
      </c>
      <c r="D11" s="91">
        <v>122.23335550090471</v>
      </c>
      <c r="E11" s="91">
        <v>131.39416407775855</v>
      </c>
      <c r="F11" s="91">
        <v>118.17649336462551</v>
      </c>
      <c r="G11" s="91">
        <v>103.8595231832051</v>
      </c>
      <c r="H11" s="91">
        <v>86.150357127188457</v>
      </c>
      <c r="I11" s="91">
        <v>84.111645222949051</v>
      </c>
      <c r="J11" s="91">
        <v>74.501045796824087</v>
      </c>
      <c r="K11" s="91">
        <v>59.122519890623167</v>
      </c>
      <c r="L11" s="91">
        <v>61.44088591112704</v>
      </c>
      <c r="M11" s="91">
        <v>51.041923520944287</v>
      </c>
      <c r="N11" s="91">
        <v>46.319502155154609</v>
      </c>
      <c r="O11" s="91">
        <v>44.509046056385088</v>
      </c>
      <c r="P11" s="91">
        <v>44.256409093397437</v>
      </c>
      <c r="Q11" s="91">
        <v>48.292083988905055</v>
      </c>
    </row>
    <row r="12" spans="1:17" x14ac:dyDescent="0.25">
      <c r="A12" s="92" t="s">
        <v>27</v>
      </c>
      <c r="B12" s="91">
        <v>317.15157825223423</v>
      </c>
      <c r="C12" s="91">
        <v>323.13835497922815</v>
      </c>
      <c r="D12" s="91">
        <v>322.74458252747371</v>
      </c>
      <c r="E12" s="91">
        <v>324.41457374961823</v>
      </c>
      <c r="F12" s="91">
        <v>297.7414366853684</v>
      </c>
      <c r="G12" s="91">
        <v>183.71893269880752</v>
      </c>
      <c r="H12" s="91">
        <v>169.94147471843925</v>
      </c>
      <c r="I12" s="91">
        <v>158.13579556147991</v>
      </c>
      <c r="J12" s="91">
        <v>139.48608889315091</v>
      </c>
      <c r="K12" s="91">
        <v>117.62874181206726</v>
      </c>
      <c r="L12" s="91">
        <v>116.94405585728987</v>
      </c>
      <c r="M12" s="91">
        <v>109.38210360104407</v>
      </c>
      <c r="N12" s="91">
        <v>105.18257937535056</v>
      </c>
      <c r="O12" s="91">
        <v>100.95809066219736</v>
      </c>
      <c r="P12" s="91">
        <v>97.884979208195048</v>
      </c>
      <c r="Q12" s="91">
        <v>98.987015811212572</v>
      </c>
    </row>
    <row r="13" spans="1:17" x14ac:dyDescent="0.25">
      <c r="A13" s="92" t="s">
        <v>127</v>
      </c>
      <c r="B13" s="91">
        <v>9.5543898721274931E-2</v>
      </c>
      <c r="C13" s="91">
        <v>0.10181000000000018</v>
      </c>
      <c r="D13" s="91">
        <v>0</v>
      </c>
      <c r="E13" s="91">
        <v>0</v>
      </c>
      <c r="F13" s="91">
        <v>8.4010000000001195E-2</v>
      </c>
      <c r="G13" s="91">
        <v>0.16716708135530817</v>
      </c>
      <c r="H13" s="91">
        <v>0.21993000000000101</v>
      </c>
      <c r="I13" s="91">
        <v>0.21060000000000148</v>
      </c>
      <c r="J13" s="91">
        <v>0.20827999999999858</v>
      </c>
      <c r="K13" s="91">
        <v>0.20313000000000253</v>
      </c>
      <c r="L13" s="91">
        <v>7.1654269345783617E-2</v>
      </c>
      <c r="M13" s="91">
        <v>0.2149611385037771</v>
      </c>
      <c r="N13" s="91">
        <v>0.16719215746672991</v>
      </c>
      <c r="O13" s="91">
        <v>9.5534038669323335E-2</v>
      </c>
      <c r="P13" s="91">
        <v>0.14329716243801877</v>
      </c>
      <c r="Q13" s="91">
        <v>0.14330767816414017</v>
      </c>
    </row>
    <row r="14" spans="1:17" x14ac:dyDescent="0.25">
      <c r="A14" s="92" t="s">
        <v>22</v>
      </c>
      <c r="B14" s="157">
        <v>380.97945934794154</v>
      </c>
      <c r="C14" s="157">
        <v>362.48166657999604</v>
      </c>
      <c r="D14" s="157">
        <v>362.05100045417674</v>
      </c>
      <c r="E14" s="157">
        <v>343.16713427859941</v>
      </c>
      <c r="F14" s="157">
        <v>330.08498076146714</v>
      </c>
      <c r="G14" s="157">
        <v>324.93554324939805</v>
      </c>
      <c r="H14" s="157">
        <v>315.48966891290394</v>
      </c>
      <c r="I14" s="157">
        <v>285.9204810661339</v>
      </c>
      <c r="J14" s="157">
        <v>252.37555524889243</v>
      </c>
      <c r="K14" s="157">
        <v>215.4428281062938</v>
      </c>
      <c r="L14" s="157">
        <v>212.82072417138755</v>
      </c>
      <c r="M14" s="157">
        <v>206.34791576541195</v>
      </c>
      <c r="N14" s="157">
        <v>203.96178496989393</v>
      </c>
      <c r="O14" s="157">
        <v>195.05798573908982</v>
      </c>
      <c r="P14" s="157">
        <v>188.16329347146174</v>
      </c>
      <c r="Q14" s="157">
        <v>186.76594247402033</v>
      </c>
    </row>
    <row r="15" spans="1:17" x14ac:dyDescent="0.25">
      <c r="A15" s="156" t="s">
        <v>307</v>
      </c>
      <c r="B15" s="206">
        <v>373.48931840051137</v>
      </c>
      <c r="C15" s="206">
        <v>368.89889939181734</v>
      </c>
      <c r="D15" s="206">
        <v>365.05813646210891</v>
      </c>
      <c r="E15" s="206">
        <v>361.05784438769757</v>
      </c>
      <c r="F15" s="206">
        <v>336.74745835460396</v>
      </c>
      <c r="G15" s="206">
        <v>282.34549561581969</v>
      </c>
      <c r="H15" s="206">
        <v>265.10484298958096</v>
      </c>
      <c r="I15" s="206">
        <v>248.12513082285574</v>
      </c>
      <c r="J15" s="206">
        <v>220.62105979564637</v>
      </c>
      <c r="K15" s="206">
        <v>186.28970954914357</v>
      </c>
      <c r="L15" s="206">
        <v>187.89969950718688</v>
      </c>
      <c r="M15" s="206">
        <v>177.79883145277037</v>
      </c>
      <c r="N15" s="206">
        <v>170.49013214979411</v>
      </c>
      <c r="O15" s="206">
        <v>164.32823359874118</v>
      </c>
      <c r="P15" s="206">
        <v>160.0498402517581</v>
      </c>
      <c r="Q15" s="206">
        <v>160.77693255119792</v>
      </c>
    </row>
    <row r="16" spans="1:17" x14ac:dyDescent="0.25">
      <c r="A16" s="88" t="s">
        <v>34</v>
      </c>
      <c r="B16" s="87">
        <v>23.269690739605142</v>
      </c>
      <c r="C16" s="87">
        <v>21.173618885234124</v>
      </c>
      <c r="D16" s="87">
        <v>22.701643228078254</v>
      </c>
      <c r="E16" s="87">
        <v>20.236835427443737</v>
      </c>
      <c r="F16" s="87">
        <v>20.040578631314819</v>
      </c>
      <c r="G16" s="87">
        <v>17.154320902844546</v>
      </c>
      <c r="H16" s="87">
        <v>16.135691149179465</v>
      </c>
      <c r="I16" s="87">
        <v>14.842345302735019</v>
      </c>
      <c r="J16" s="87">
        <v>13.62660442528701</v>
      </c>
      <c r="K16" s="87">
        <v>9.9530865227809144</v>
      </c>
      <c r="L16" s="87">
        <v>9.4966422813400566</v>
      </c>
      <c r="M16" s="87">
        <v>8.2131636790564304</v>
      </c>
      <c r="N16" s="87">
        <v>7.5072777175715206</v>
      </c>
      <c r="O16" s="87">
        <v>7.582615338535442</v>
      </c>
      <c r="P16" s="87">
        <v>8.6489282190926851</v>
      </c>
      <c r="Q16" s="87">
        <v>7.9428881543880072</v>
      </c>
    </row>
    <row r="17" spans="1:17" x14ac:dyDescent="0.25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31</v>
      </c>
      <c r="B18" s="87">
        <v>0.20671770861706398</v>
      </c>
      <c r="C18" s="87">
        <v>5.3029082660692516E-15</v>
      </c>
      <c r="D18" s="87">
        <v>1.28025718154973E-15</v>
      </c>
      <c r="E18" s="87">
        <v>1.7587691479210399E-16</v>
      </c>
      <c r="F18" s="87">
        <v>1.7587691479210401E-16</v>
      </c>
      <c r="G18" s="87">
        <v>0</v>
      </c>
      <c r="H18" s="87">
        <v>2.412421061196394E-3</v>
      </c>
      <c r="I18" s="87">
        <v>3.9287100020452417E-15</v>
      </c>
      <c r="J18" s="87">
        <v>8.4628792891823817E-2</v>
      </c>
      <c r="K18" s="87">
        <v>6.401285907748649E-16</v>
      </c>
      <c r="L18" s="87">
        <v>1.2553758582333926E-16</v>
      </c>
      <c r="M18" s="87">
        <v>0.17907607845142659</v>
      </c>
      <c r="N18" s="87">
        <v>3.2840828052934951E-2</v>
      </c>
      <c r="O18" s="87">
        <v>0.23848269725023696</v>
      </c>
      <c r="P18" s="87">
        <v>0.40542129317070108</v>
      </c>
      <c r="Q18" s="87">
        <v>0.40172145568941509</v>
      </c>
    </row>
    <row r="19" spans="1:17" x14ac:dyDescent="0.25">
      <c r="A19" s="88" t="s">
        <v>126</v>
      </c>
      <c r="B19" s="87">
        <v>16.358116912100648</v>
      </c>
      <c r="C19" s="87">
        <v>20.777044382937895</v>
      </c>
      <c r="D19" s="87">
        <v>20.206412941381402</v>
      </c>
      <c r="E19" s="87">
        <v>18.153017164811562</v>
      </c>
      <c r="F19" s="87">
        <v>16.66302798245075</v>
      </c>
      <c r="G19" s="87">
        <v>21.23147289608665</v>
      </c>
      <c r="H19" s="87">
        <v>16.550320385727446</v>
      </c>
      <c r="I19" s="87">
        <v>18.376089143174678</v>
      </c>
      <c r="J19" s="87">
        <v>11.737818723238854</v>
      </c>
      <c r="K19" s="87">
        <v>10.899130212879125</v>
      </c>
      <c r="L19" s="87">
        <v>10.820526300809743</v>
      </c>
      <c r="M19" s="87">
        <v>10.043148576635049</v>
      </c>
      <c r="N19" s="87">
        <v>8.7861434073348725</v>
      </c>
      <c r="O19" s="87">
        <v>7.4457232426173796</v>
      </c>
      <c r="P19" s="87">
        <v>7.1570892132741486</v>
      </c>
      <c r="Q19" s="87">
        <v>7.5735733156415659</v>
      </c>
    </row>
    <row r="20" spans="1:17" x14ac:dyDescent="0.25">
      <c r="A20" s="88" t="s">
        <v>30</v>
      </c>
      <c r="B20" s="87">
        <v>94.026643529933878</v>
      </c>
      <c r="C20" s="87">
        <v>83.674461604703211</v>
      </c>
      <c r="D20" s="87">
        <v>79.72548718828557</v>
      </c>
      <c r="E20" s="87">
        <v>76.47421767474718</v>
      </c>
      <c r="F20" s="87">
        <v>62.486524858129798</v>
      </c>
      <c r="G20" s="87">
        <v>41.913798861093952</v>
      </c>
      <c r="H20" s="87">
        <v>39.81652122006993</v>
      </c>
      <c r="I20" s="87">
        <v>43.451920181640112</v>
      </c>
      <c r="J20" s="87">
        <v>34.205328767085803</v>
      </c>
      <c r="K20" s="87">
        <v>24.371748843629771</v>
      </c>
      <c r="L20" s="87">
        <v>17.35977110662402</v>
      </c>
      <c r="M20" s="87">
        <v>10.380625042632992</v>
      </c>
      <c r="N20" s="87">
        <v>10.126416982364939</v>
      </c>
      <c r="O20" s="87">
        <v>7.8748296531757465</v>
      </c>
      <c r="P20" s="87">
        <v>6.4197779391898182</v>
      </c>
      <c r="Q20" s="87">
        <v>6.5804128217109259</v>
      </c>
    </row>
    <row r="21" spans="1:17" x14ac:dyDescent="0.25">
      <c r="A21" s="88" t="s">
        <v>29</v>
      </c>
      <c r="B21" s="87">
        <v>0.85739715313557285</v>
      </c>
      <c r="C21" s="87">
        <v>1.1207697376141015</v>
      </c>
      <c r="D21" s="87">
        <v>1.0047826022706177</v>
      </c>
      <c r="E21" s="87">
        <v>0.8854719414000799</v>
      </c>
      <c r="F21" s="87">
        <v>0.78388524815350946</v>
      </c>
      <c r="G21" s="87">
        <v>0.58491735714066162</v>
      </c>
      <c r="H21" s="87">
        <v>1.447977285024963</v>
      </c>
      <c r="I21" s="87">
        <v>0.19148020528268206</v>
      </c>
      <c r="J21" s="87">
        <v>0.19059587761135749</v>
      </c>
      <c r="K21" s="87">
        <v>0</v>
      </c>
      <c r="L21" s="87">
        <v>0.19222089320621397</v>
      </c>
      <c r="M21" s="87">
        <v>9.7967894071963935E-2</v>
      </c>
      <c r="N21" s="87">
        <v>0.11845330127597235</v>
      </c>
      <c r="O21" s="87">
        <v>9.7618409133009995E-2</v>
      </c>
      <c r="P21" s="87">
        <v>9.776744275182736E-2</v>
      </c>
      <c r="Q21" s="87">
        <v>9.7503219647246037E-2</v>
      </c>
    </row>
    <row r="22" spans="1:17" x14ac:dyDescent="0.25">
      <c r="A22" s="88" t="s">
        <v>27</v>
      </c>
      <c r="B22" s="87">
        <v>205.17901474820613</v>
      </c>
      <c r="C22" s="87">
        <v>206.20118817881422</v>
      </c>
      <c r="D22" s="87">
        <v>209.82719300082002</v>
      </c>
      <c r="E22" s="87">
        <v>209.63979301642203</v>
      </c>
      <c r="F22" s="87">
        <v>197.14363019284679</v>
      </c>
      <c r="G22" s="87">
        <v>161.67080676154421</v>
      </c>
      <c r="H22" s="87">
        <v>155.34604481222493</v>
      </c>
      <c r="I22" s="87">
        <v>139.87782180254652</v>
      </c>
      <c r="J22" s="87">
        <v>129.41627612601829</v>
      </c>
      <c r="K22" s="87">
        <v>115.7299632315779</v>
      </c>
      <c r="L22" s="87">
        <v>118.23986260989628</v>
      </c>
      <c r="M22" s="87">
        <v>118.41127649392061</v>
      </c>
      <c r="N22" s="87">
        <v>119.81124703671264</v>
      </c>
      <c r="O22" s="87">
        <v>123.12936326430764</v>
      </c>
      <c r="P22" s="87">
        <v>119.77033201203199</v>
      </c>
      <c r="Q22" s="87">
        <v>118.58214133401492</v>
      </c>
    </row>
    <row r="23" spans="1:17" x14ac:dyDescent="0.25">
      <c r="A23" s="88" t="s">
        <v>26</v>
      </c>
      <c r="B23" s="87">
        <v>0.64333913220097116</v>
      </c>
      <c r="C23" s="87">
        <v>0.56759999999999977</v>
      </c>
      <c r="D23" s="87">
        <v>0.54966396396396389</v>
      </c>
      <c r="E23" s="87">
        <v>0</v>
      </c>
      <c r="F23" s="87">
        <v>0</v>
      </c>
      <c r="G23" s="87">
        <v>0</v>
      </c>
      <c r="H23" s="87">
        <v>1.7999099099099098E-2</v>
      </c>
      <c r="I23" s="87">
        <v>1.9233333333333331E-2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87</v>
      </c>
      <c r="B24" s="87">
        <v>7.5424389524125379</v>
      </c>
      <c r="C24" s="87">
        <v>7.960484931895321</v>
      </c>
      <c r="D24" s="87">
        <v>7.4583951783596687</v>
      </c>
      <c r="E24" s="87">
        <v>8.7371480166006457</v>
      </c>
      <c r="F24" s="87">
        <v>8.1705257714214454</v>
      </c>
      <c r="G24" s="87">
        <v>8.2516605231413358</v>
      </c>
      <c r="H24" s="87">
        <v>9.4605925616982596</v>
      </c>
      <c r="I24" s="87">
        <v>8.506114904912911</v>
      </c>
      <c r="J24" s="87">
        <v>8.5077250044613155</v>
      </c>
      <c r="K24" s="87">
        <v>8.3379275284219663</v>
      </c>
      <c r="L24" s="87">
        <v>9.2079214479852283</v>
      </c>
      <c r="M24" s="87">
        <v>9.446897443150398</v>
      </c>
      <c r="N24" s="87">
        <v>1.4050115962950243</v>
      </c>
      <c r="O24" s="87">
        <v>2.1244607282876733</v>
      </c>
      <c r="P24" s="87">
        <v>1.7402038682058762</v>
      </c>
      <c r="Q24" s="87">
        <v>1.7108503549579104</v>
      </c>
    </row>
    <row r="25" spans="1:17" x14ac:dyDescent="0.25">
      <c r="A25" s="88" t="s">
        <v>23</v>
      </c>
      <c r="B25" s="87">
        <v>25.405959524299398</v>
      </c>
      <c r="C25" s="87">
        <v>27.423731670618459</v>
      </c>
      <c r="D25" s="87">
        <v>23.584558358949295</v>
      </c>
      <c r="E25" s="87">
        <v>26.931361146272362</v>
      </c>
      <c r="F25" s="87">
        <v>31.459285670286771</v>
      </c>
      <c r="G25" s="87">
        <v>31.538518313968321</v>
      </c>
      <c r="H25" s="87">
        <v>26.327284055495635</v>
      </c>
      <c r="I25" s="87">
        <v>22.860125949230508</v>
      </c>
      <c r="J25" s="87">
        <v>22.852082079051829</v>
      </c>
      <c r="K25" s="87">
        <v>16.997853209853893</v>
      </c>
      <c r="L25" s="87">
        <v>22.58275486732531</v>
      </c>
      <c r="M25" s="87">
        <v>21.026676244851501</v>
      </c>
      <c r="N25" s="87">
        <v>22.702741280186217</v>
      </c>
      <c r="O25" s="87">
        <v>15.835140265434053</v>
      </c>
      <c r="P25" s="87">
        <v>15.810320264041064</v>
      </c>
      <c r="Q25" s="87">
        <v>17.887841895147897</v>
      </c>
    </row>
    <row r="26" spans="1:17" x14ac:dyDescent="0.25">
      <c r="A26" s="156" t="s">
        <v>306</v>
      </c>
      <c r="B26" s="204">
        <v>2765.4043877054428</v>
      </c>
      <c r="C26" s="204">
        <v>2738.5078317233319</v>
      </c>
      <c r="D26" s="204">
        <v>2716.5527537525909</v>
      </c>
      <c r="E26" s="204">
        <v>2687.4612467169904</v>
      </c>
      <c r="F26" s="204">
        <v>2508.228428955535</v>
      </c>
      <c r="G26" s="204">
        <v>2072.4923266520223</v>
      </c>
      <c r="H26" s="204">
        <v>1936.0297679924136</v>
      </c>
      <c r="I26" s="204">
        <v>1793.0033291592838</v>
      </c>
      <c r="J26" s="204">
        <v>1582.08435864634</v>
      </c>
      <c r="K26" s="204">
        <v>1335.6252389974607</v>
      </c>
      <c r="L26" s="204">
        <v>1336.6707512573525</v>
      </c>
      <c r="M26" s="204">
        <v>1255.9379341826366</v>
      </c>
      <c r="N26" s="204">
        <v>1212.6686292751153</v>
      </c>
      <c r="O26" s="204">
        <v>1165.4526035366273</v>
      </c>
      <c r="P26" s="204">
        <v>1131.4483061524334</v>
      </c>
      <c r="Q26" s="204">
        <v>1143.3899203845228</v>
      </c>
    </row>
    <row r="27" spans="1:17" x14ac:dyDescent="0.25">
      <c r="A27" s="88" t="s">
        <v>34</v>
      </c>
      <c r="B27" s="87">
        <v>176.07562132497617</v>
      </c>
      <c r="C27" s="87">
        <v>155.1643047041116</v>
      </c>
      <c r="D27" s="87">
        <v>163.11687003675431</v>
      </c>
      <c r="E27" s="87">
        <v>141.03552755145179</v>
      </c>
      <c r="F27" s="87">
        <v>142.70722481748311</v>
      </c>
      <c r="G27" s="87">
        <v>121.10485903794664</v>
      </c>
      <c r="H27" s="87">
        <v>113.71147114812828</v>
      </c>
      <c r="I27" s="87">
        <v>102.11963226017028</v>
      </c>
      <c r="J27" s="87">
        <v>90.23294707699543</v>
      </c>
      <c r="K27" s="87">
        <v>61.880367973154748</v>
      </c>
      <c r="L27" s="87">
        <v>58.976673306828246</v>
      </c>
      <c r="M27" s="87">
        <v>48.918417471555003</v>
      </c>
      <c r="N27" s="87">
        <v>43.854191658220934</v>
      </c>
      <c r="O27" s="87">
        <v>44.898278873862594</v>
      </c>
      <c r="P27" s="87">
        <v>49.403530593717022</v>
      </c>
      <c r="Q27" s="87">
        <v>45.626896886876736</v>
      </c>
    </row>
    <row r="28" spans="1:17" x14ac:dyDescent="0.25">
      <c r="A28" s="88" t="s">
        <v>32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31</v>
      </c>
      <c r="B29" s="87">
        <v>2.325574221941956</v>
      </c>
      <c r="C29" s="87">
        <v>4.4832214208428198E-14</v>
      </c>
      <c r="D29" s="87">
        <v>1.0882186043172706E-14</v>
      </c>
      <c r="E29" s="87">
        <v>1.31907686094078E-15</v>
      </c>
      <c r="F29" s="87">
        <v>1.31907686094078E-15</v>
      </c>
      <c r="G29" s="87">
        <v>0</v>
      </c>
      <c r="H29" s="87">
        <v>2.7139736938452393E-2</v>
      </c>
      <c r="I29" s="87">
        <v>3.3306096559988509E-14</v>
      </c>
      <c r="J29" s="87">
        <v>0.69113514194989589</v>
      </c>
      <c r="K29" s="87">
        <v>5.4410930215863524E-15</v>
      </c>
      <c r="L29" s="87">
        <v>1.4122978405125668E-15</v>
      </c>
      <c r="M29" s="87">
        <v>1.462454640686651</v>
      </c>
      <c r="N29" s="87">
        <v>0.36945931559551465</v>
      </c>
      <c r="O29" s="87">
        <v>2.0358618591541862</v>
      </c>
      <c r="P29" s="87">
        <v>3.3003664039583152</v>
      </c>
      <c r="Q29" s="87">
        <v>3.4182012925217125</v>
      </c>
    </row>
    <row r="30" spans="1:17" x14ac:dyDescent="0.25">
      <c r="A30" s="88" t="s">
        <v>126</v>
      </c>
      <c r="B30" s="87">
        <v>123.42770259818678</v>
      </c>
      <c r="C30" s="87">
        <v>153.30815073177524</v>
      </c>
      <c r="D30" s="87">
        <v>149.80190113836755</v>
      </c>
      <c r="E30" s="87">
        <v>133.78918043302539</v>
      </c>
      <c r="F30" s="87">
        <v>124.85522769974918</v>
      </c>
      <c r="G30" s="87">
        <v>154.77247377307509</v>
      </c>
      <c r="H30" s="87">
        <v>110.97870194800332</v>
      </c>
      <c r="I30" s="87">
        <v>129.05700913897323</v>
      </c>
      <c r="J30" s="87">
        <v>87.290438783137944</v>
      </c>
      <c r="K30" s="87">
        <v>80.164851960749871</v>
      </c>
      <c r="L30" s="87">
        <v>79.559814521506112</v>
      </c>
      <c r="M30" s="87">
        <v>72.494791381698505</v>
      </c>
      <c r="N30" s="87">
        <v>62.791810044613385</v>
      </c>
      <c r="O30" s="87">
        <v>51.639993749276506</v>
      </c>
      <c r="P30" s="87">
        <v>49.086829655639214</v>
      </c>
      <c r="Q30" s="87">
        <v>52.594472069398421</v>
      </c>
    </row>
    <row r="31" spans="1:17" x14ac:dyDescent="0.25">
      <c r="A31" s="88" t="s">
        <v>30</v>
      </c>
      <c r="B31" s="87">
        <v>678.53696290514495</v>
      </c>
      <c r="C31" s="87">
        <v>609.41243461103147</v>
      </c>
      <c r="D31" s="87">
        <v>599.12196685438721</v>
      </c>
      <c r="E31" s="87">
        <v>581.12916765399348</v>
      </c>
      <c r="F31" s="87">
        <v>480.17057078606229</v>
      </c>
      <c r="G31" s="87">
        <v>328.96273280079998</v>
      </c>
      <c r="H31" s="87">
        <v>310.95143128916578</v>
      </c>
      <c r="I31" s="87">
        <v>327.35982627836665</v>
      </c>
      <c r="J31" s="87">
        <v>266.14951418165498</v>
      </c>
      <c r="K31" s="87">
        <v>184.26316003878114</v>
      </c>
      <c r="L31" s="87">
        <v>134.57707135953092</v>
      </c>
      <c r="M31" s="87">
        <v>76.276736337536036</v>
      </c>
      <c r="N31" s="87">
        <v>81.226735674137444</v>
      </c>
      <c r="O31" s="87">
        <v>62.962466486690722</v>
      </c>
      <c r="P31" s="87">
        <v>51.408751592267237</v>
      </c>
      <c r="Q31" s="87">
        <v>53.803519901120524</v>
      </c>
    </row>
    <row r="32" spans="1:17" x14ac:dyDescent="0.25">
      <c r="A32" s="88" t="s">
        <v>29</v>
      </c>
      <c r="B32" s="87">
        <v>6.259974475678197</v>
      </c>
      <c r="C32" s="87">
        <v>8.5308924791128273</v>
      </c>
      <c r="D32" s="87">
        <v>7.5685224084893292</v>
      </c>
      <c r="E32" s="87">
        <v>7.0897829523597924</v>
      </c>
      <c r="F32" s="87">
        <v>6.2600983548008742</v>
      </c>
      <c r="G32" s="87">
        <v>4.8083717191198021</v>
      </c>
      <c r="H32" s="87">
        <v>11.981179058935096</v>
      </c>
      <c r="I32" s="87">
        <v>1.5939114662650264</v>
      </c>
      <c r="J32" s="87">
        <v>1.586750718210471</v>
      </c>
      <c r="K32" s="87">
        <v>0</v>
      </c>
      <c r="L32" s="87">
        <v>1.6012878156968045</v>
      </c>
      <c r="M32" s="87">
        <v>0.80007113492103876</v>
      </c>
      <c r="N32" s="87">
        <v>0.8188980240992012</v>
      </c>
      <c r="O32" s="87">
        <v>0.79721700791958161</v>
      </c>
      <c r="P32" s="87">
        <v>0.79843411580659018</v>
      </c>
      <c r="Q32" s="87">
        <v>0.79627629378584264</v>
      </c>
    </row>
    <row r="33" spans="1:17" x14ac:dyDescent="0.25">
      <c r="A33" s="88" t="s">
        <v>27</v>
      </c>
      <c r="B33" s="87">
        <v>1532.6695625968753</v>
      </c>
      <c r="C33" s="87">
        <v>1555.3455541701242</v>
      </c>
      <c r="D33" s="87">
        <v>1570.9248886950713</v>
      </c>
      <c r="E33" s="87">
        <v>1562.0171885496241</v>
      </c>
      <c r="F33" s="87">
        <v>1455.2159164251809</v>
      </c>
      <c r="G33" s="87">
        <v>1168.5406473559642</v>
      </c>
      <c r="H33" s="87">
        <v>1125.1505867125261</v>
      </c>
      <c r="I33" s="87">
        <v>1007.4441399617422</v>
      </c>
      <c r="J33" s="87">
        <v>911.26080693257711</v>
      </c>
      <c r="K33" s="87">
        <v>835.10614512203347</v>
      </c>
      <c r="L33" s="87">
        <v>834.62128365918807</v>
      </c>
      <c r="M33" s="87">
        <v>838.7467406344432</v>
      </c>
      <c r="N33" s="87">
        <v>836.75535092700329</v>
      </c>
      <c r="O33" s="87">
        <v>869.12884295397839</v>
      </c>
      <c r="P33" s="87">
        <v>847.19941084311608</v>
      </c>
      <c r="Q33" s="87">
        <v>838.70612729655193</v>
      </c>
    </row>
    <row r="34" spans="1:17" x14ac:dyDescent="0.25">
      <c r="A34" s="88" t="s">
        <v>26</v>
      </c>
      <c r="B34" s="87">
        <v>5.4683826237082558</v>
      </c>
      <c r="C34" s="87">
        <v>4.8245999999999984</v>
      </c>
      <c r="D34" s="87">
        <v>4.6721436936936938</v>
      </c>
      <c r="E34" s="87">
        <v>0</v>
      </c>
      <c r="F34" s="87">
        <v>0</v>
      </c>
      <c r="G34" s="87">
        <v>0</v>
      </c>
      <c r="H34" s="87">
        <v>0.15299234234234232</v>
      </c>
      <c r="I34" s="87">
        <v>0.16348333333333331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87</v>
      </c>
      <c r="B35" s="87">
        <v>46.452276608748015</v>
      </c>
      <c r="C35" s="87">
        <v>49.61957397238978</v>
      </c>
      <c r="D35" s="87">
        <v>45.150077828713414</v>
      </c>
      <c r="E35" s="87">
        <v>55.569111369855058</v>
      </c>
      <c r="F35" s="87">
        <v>50.39870261503728</v>
      </c>
      <c r="G35" s="87">
        <v>50.572200522711633</v>
      </c>
      <c r="H35" s="87">
        <v>60.665974111467207</v>
      </c>
      <c r="I35" s="87">
        <v>52.213360335503793</v>
      </c>
      <c r="J35" s="87">
        <v>52.393221318477146</v>
      </c>
      <c r="K35" s="87">
        <v>49.459504634007594</v>
      </c>
      <c r="L35" s="87">
        <v>55.038168793606751</v>
      </c>
      <c r="M35" s="87">
        <v>56.880336956757652</v>
      </c>
      <c r="N35" s="87">
        <v>11.096785243393862</v>
      </c>
      <c r="O35" s="87">
        <v>16.379472416790698</v>
      </c>
      <c r="P35" s="87">
        <v>13.168931081242869</v>
      </c>
      <c r="Q35" s="87">
        <v>12.805970970957132</v>
      </c>
    </row>
    <row r="36" spans="1:17" x14ac:dyDescent="0.25">
      <c r="A36" s="88" t="s">
        <v>23</v>
      </c>
      <c r="B36" s="87">
        <v>194.18833035018309</v>
      </c>
      <c r="C36" s="87">
        <v>202.30232105478791</v>
      </c>
      <c r="D36" s="87">
        <v>176.1963830971134</v>
      </c>
      <c r="E36" s="87">
        <v>206.83128820668099</v>
      </c>
      <c r="F36" s="87">
        <v>248.62068825722136</v>
      </c>
      <c r="G36" s="87">
        <v>243.73104144240514</v>
      </c>
      <c r="H36" s="87">
        <v>202.41029164490703</v>
      </c>
      <c r="I36" s="87">
        <v>173.05196638492882</v>
      </c>
      <c r="J36" s="87">
        <v>172.4795444933371</v>
      </c>
      <c r="K36" s="87">
        <v>124.75120926873419</v>
      </c>
      <c r="L36" s="87">
        <v>172.29645180099556</v>
      </c>
      <c r="M36" s="87">
        <v>160.35838562503832</v>
      </c>
      <c r="N36" s="87">
        <v>175.75539838805162</v>
      </c>
      <c r="O36" s="87">
        <v>117.61047018895489</v>
      </c>
      <c r="P36" s="87">
        <v>117.08205186668584</v>
      </c>
      <c r="Q36" s="87">
        <v>135.63845567331055</v>
      </c>
    </row>
    <row r="37" spans="1:17" x14ac:dyDescent="0.25">
      <c r="A37" s="156" t="s">
        <v>305</v>
      </c>
      <c r="B37" s="204">
        <v>1018.8952046046992</v>
      </c>
      <c r="C37" s="204">
        <v>1027.7844511228902</v>
      </c>
      <c r="D37" s="204">
        <v>1036.0074953810677</v>
      </c>
      <c r="E37" s="204">
        <v>919.00455069515124</v>
      </c>
      <c r="F37" s="204">
        <v>914.76765147103561</v>
      </c>
      <c r="G37" s="204">
        <v>916.72552260693749</v>
      </c>
      <c r="H37" s="204">
        <v>858.39165205561119</v>
      </c>
      <c r="I37" s="204">
        <v>900.49812270556811</v>
      </c>
      <c r="J37" s="204">
        <v>851.69887381759725</v>
      </c>
      <c r="K37" s="204">
        <v>691.37157170830346</v>
      </c>
      <c r="L37" s="204">
        <v>740.8354933976625</v>
      </c>
      <c r="M37" s="204">
        <v>710.55797120637021</v>
      </c>
      <c r="N37" s="204">
        <v>664.18541805659413</v>
      </c>
      <c r="O37" s="204">
        <v>658.53261938366461</v>
      </c>
      <c r="P37" s="204">
        <v>658.82932956628497</v>
      </c>
      <c r="Q37" s="204">
        <v>650.7493249206733</v>
      </c>
    </row>
    <row r="38" spans="1:17" x14ac:dyDescent="0.25">
      <c r="A38" s="156" t="s">
        <v>304</v>
      </c>
      <c r="B38" s="204">
        <v>4045.034358174024</v>
      </c>
      <c r="C38" s="204">
        <v>3984.0577256178103</v>
      </c>
      <c r="D38" s="204">
        <v>3929.3524858888577</v>
      </c>
      <c r="E38" s="204">
        <v>4035.8290552091498</v>
      </c>
      <c r="F38" s="204">
        <v>3694.2062446751197</v>
      </c>
      <c r="G38" s="204">
        <v>2825.246249614474</v>
      </c>
      <c r="H38" s="204">
        <v>2643.031930412621</v>
      </c>
      <c r="I38" s="204">
        <v>2313.9382265381673</v>
      </c>
      <c r="J38" s="204">
        <v>1966.3274861227469</v>
      </c>
      <c r="K38" s="204">
        <v>1685.8901823033714</v>
      </c>
      <c r="L38" s="204">
        <v>1621.9175465949763</v>
      </c>
      <c r="M38" s="204">
        <v>1503.7450179315472</v>
      </c>
      <c r="N38" s="204">
        <v>1486.2338342448081</v>
      </c>
      <c r="O38" s="204">
        <v>1395.8356214591536</v>
      </c>
      <c r="P38" s="204">
        <v>1327.8688915126631</v>
      </c>
      <c r="Q38" s="204">
        <v>1362.0531280520454</v>
      </c>
    </row>
    <row r="39" spans="1:17" x14ac:dyDescent="0.25">
      <c r="A39" s="152" t="s">
        <v>311</v>
      </c>
      <c r="B39" s="264">
        <v>3267.0595896925724</v>
      </c>
      <c r="C39" s="264">
        <v>3210.1649608379957</v>
      </c>
      <c r="D39" s="264">
        <v>3158.4951979121079</v>
      </c>
      <c r="E39" s="264">
        <v>3297.7708958320891</v>
      </c>
      <c r="F39" s="264">
        <v>2992.8210864451403</v>
      </c>
      <c r="G39" s="264">
        <v>2207.0222073819664</v>
      </c>
      <c r="H39" s="264">
        <v>2065.1914498334922</v>
      </c>
      <c r="I39" s="264">
        <v>1754.249533974235</v>
      </c>
      <c r="J39" s="264">
        <v>1457.5593148114858</v>
      </c>
      <c r="K39" s="264">
        <v>1263.1105638511358</v>
      </c>
      <c r="L39" s="264">
        <v>1186.9528913102956</v>
      </c>
      <c r="M39" s="264">
        <v>1091.1836142530203</v>
      </c>
      <c r="N39" s="264">
        <v>1093.4123371119731</v>
      </c>
      <c r="O39" s="264">
        <v>1013.5692718153899</v>
      </c>
      <c r="P39" s="264">
        <v>952.16173847970867</v>
      </c>
      <c r="Q39" s="264">
        <v>986.48066056295431</v>
      </c>
    </row>
    <row r="40" spans="1:17" x14ac:dyDescent="0.25">
      <c r="A40" s="154" t="s">
        <v>34</v>
      </c>
      <c r="B40" s="83">
        <v>120.99059943186252</v>
      </c>
      <c r="C40" s="83">
        <v>101.11841058119327</v>
      </c>
      <c r="D40" s="83">
        <v>75.029450098967075</v>
      </c>
      <c r="E40" s="83">
        <v>57.685154584804067</v>
      </c>
      <c r="F40" s="83">
        <v>33.448432177855977</v>
      </c>
      <c r="G40" s="83">
        <v>20.561158319041482</v>
      </c>
      <c r="H40" s="83">
        <v>4.7300490971598803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31</v>
      </c>
      <c r="B41" s="208">
        <v>90.560725560670761</v>
      </c>
      <c r="C41" s="208">
        <v>124.30828999999996</v>
      </c>
      <c r="D41" s="208">
        <v>115.44790999999996</v>
      </c>
      <c r="E41" s="208">
        <v>133.23718</v>
      </c>
      <c r="F41" s="208">
        <v>105.10708999999999</v>
      </c>
      <c r="G41" s="208">
        <v>87.580850973159755</v>
      </c>
      <c r="H41" s="208">
        <v>82.86898424198408</v>
      </c>
      <c r="I41" s="208">
        <v>64.897869999999955</v>
      </c>
      <c r="J41" s="208">
        <v>52.929069996531361</v>
      </c>
      <c r="K41" s="208">
        <v>40.697839999999992</v>
      </c>
      <c r="L41" s="208">
        <v>45.073516740387745</v>
      </c>
      <c r="M41" s="208">
        <v>39.886239716169385</v>
      </c>
      <c r="N41" s="208">
        <v>43.481087592195678</v>
      </c>
      <c r="O41" s="208">
        <v>46.907041755839458</v>
      </c>
      <c r="P41" s="208">
        <v>42.97001829076396</v>
      </c>
      <c r="Q41" s="208">
        <v>38.417512270874902</v>
      </c>
    </row>
    <row r="42" spans="1:17" x14ac:dyDescent="0.25">
      <c r="A42" s="154" t="s">
        <v>126</v>
      </c>
      <c r="B42" s="208">
        <v>154.57622843691243</v>
      </c>
      <c r="C42" s="208">
        <v>180.34967460943477</v>
      </c>
      <c r="D42" s="208">
        <v>151.37684826327401</v>
      </c>
      <c r="E42" s="208">
        <v>157.95989622703866</v>
      </c>
      <c r="F42" s="208">
        <v>140.62576530304966</v>
      </c>
      <c r="G42" s="208">
        <v>169.8780766442039</v>
      </c>
      <c r="H42" s="208">
        <v>120.68797609492734</v>
      </c>
      <c r="I42" s="208">
        <v>125.30162785737909</v>
      </c>
      <c r="J42" s="208">
        <v>64.841737930310103</v>
      </c>
      <c r="K42" s="208">
        <v>66.112694101496032</v>
      </c>
      <c r="L42" s="208">
        <v>55.240760238790799</v>
      </c>
      <c r="M42" s="208">
        <v>49.281244235364852</v>
      </c>
      <c r="N42" s="208">
        <v>41.711416672816675</v>
      </c>
      <c r="O42" s="208">
        <v>21.136728802622557</v>
      </c>
      <c r="P42" s="208">
        <v>20.846244985773836</v>
      </c>
      <c r="Q42" s="208">
        <v>22.100547609925044</v>
      </c>
    </row>
    <row r="43" spans="1:17" x14ac:dyDescent="0.25">
      <c r="A43" s="154" t="s">
        <v>30</v>
      </c>
      <c r="B43" s="208">
        <v>141.29094113337976</v>
      </c>
      <c r="C43" s="208">
        <v>65.881298139031657</v>
      </c>
      <c r="D43" s="208">
        <v>27.851262368041116</v>
      </c>
      <c r="E43" s="208">
        <v>13.715012880703926</v>
      </c>
      <c r="F43" s="208">
        <v>10.428440324096142</v>
      </c>
      <c r="G43" s="208">
        <v>13.001578647520475</v>
      </c>
      <c r="H43" s="208">
        <v>12.651142577469203</v>
      </c>
      <c r="I43" s="208">
        <v>2.5971551533000579</v>
      </c>
      <c r="J43" s="208">
        <v>1.5876622768317867</v>
      </c>
      <c r="K43" s="208">
        <v>9.0976726622988195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27</v>
      </c>
      <c r="B44" s="208">
        <v>2759.6410951297466</v>
      </c>
      <c r="C44" s="208">
        <v>2738.5072875083356</v>
      </c>
      <c r="D44" s="208">
        <v>2788.7897271818265</v>
      </c>
      <c r="E44" s="208">
        <v>2935.1736521395424</v>
      </c>
      <c r="F44" s="208">
        <v>2703.2113586401374</v>
      </c>
      <c r="G44" s="208">
        <v>1916.0005427980404</v>
      </c>
      <c r="H44" s="208">
        <v>1844.2532978219515</v>
      </c>
      <c r="I44" s="208">
        <v>1561.452880963556</v>
      </c>
      <c r="J44" s="208">
        <v>1338.2008446078128</v>
      </c>
      <c r="K44" s="208">
        <v>1147.2023570873416</v>
      </c>
      <c r="L44" s="208">
        <v>1086.638614331117</v>
      </c>
      <c r="M44" s="208">
        <v>1002.0161303014861</v>
      </c>
      <c r="N44" s="208">
        <v>1008.2198328469613</v>
      </c>
      <c r="O44" s="208">
        <v>945.52550125692801</v>
      </c>
      <c r="P44" s="208">
        <v>888.34547520317085</v>
      </c>
      <c r="Q44" s="208">
        <v>925.9626006821544</v>
      </c>
    </row>
    <row r="45" spans="1:17" x14ac:dyDescent="0.25">
      <c r="A45" s="152" t="s">
        <v>310</v>
      </c>
      <c r="B45" s="264">
        <v>548.5083084554401</v>
      </c>
      <c r="C45" s="264">
        <v>542.41307576105135</v>
      </c>
      <c r="D45" s="264">
        <v>537.51370384481424</v>
      </c>
      <c r="E45" s="264">
        <v>531.08117523584576</v>
      </c>
      <c r="F45" s="264">
        <v>495.34082619472701</v>
      </c>
      <c r="G45" s="264">
        <v>411.74442773564516</v>
      </c>
      <c r="H45" s="264">
        <v>384.50037733888541</v>
      </c>
      <c r="I45" s="264">
        <v>356.84880525919664</v>
      </c>
      <c r="J45" s="264">
        <v>316.92485205655294</v>
      </c>
      <c r="K45" s="264">
        <v>267.06654589956872</v>
      </c>
      <c r="L45" s="264">
        <v>268.09304977010584</v>
      </c>
      <c r="M45" s="264">
        <v>252.50221360352543</v>
      </c>
      <c r="N45" s="264">
        <v>243.20451866698011</v>
      </c>
      <c r="O45" s="264">
        <v>233.92318418346653</v>
      </c>
      <c r="P45" s="264">
        <v>227.28649811940923</v>
      </c>
      <c r="Q45" s="264">
        <v>228.97263760564056</v>
      </c>
    </row>
    <row r="46" spans="1:17" x14ac:dyDescent="0.25">
      <c r="A46" s="150" t="s">
        <v>34</v>
      </c>
      <c r="B46" s="87">
        <v>34.452083827214899</v>
      </c>
      <c r="C46" s="87">
        <v>30.744875829461009</v>
      </c>
      <c r="D46" s="87">
        <v>32.578266636200375</v>
      </c>
      <c r="E46" s="87">
        <v>28.467762436300411</v>
      </c>
      <c r="F46" s="87">
        <v>28.543424373346085</v>
      </c>
      <c r="G46" s="87">
        <v>24.366648656957537</v>
      </c>
      <c r="H46" s="87">
        <v>22.836718605532361</v>
      </c>
      <c r="I46" s="87">
        <v>20.636492437094709</v>
      </c>
      <c r="J46" s="87">
        <v>18.481248497717566</v>
      </c>
      <c r="K46" s="87">
        <v>12.949565504064351</v>
      </c>
      <c r="L46" s="87">
        <v>12.374213067413876</v>
      </c>
      <c r="M46" s="87">
        <v>10.443714622361981</v>
      </c>
      <c r="N46" s="87">
        <v>9.4235410317629924</v>
      </c>
      <c r="O46" s="87">
        <v>9.6202239738193693</v>
      </c>
      <c r="P46" s="87">
        <v>10.731597313389704</v>
      </c>
      <c r="Q46" s="87">
        <v>9.9169287257373018</v>
      </c>
    </row>
    <row r="47" spans="1:17" x14ac:dyDescent="0.25">
      <c r="A47" s="150" t="s">
        <v>32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31</v>
      </c>
      <c r="B48" s="87">
        <v>0.39276364637242006</v>
      </c>
      <c r="C48" s="87">
        <v>8.4846532257108013E-15</v>
      </c>
      <c r="D48" s="87">
        <v>2.0484114904795685E-15</v>
      </c>
      <c r="E48" s="87">
        <v>2.8140306366736641E-16</v>
      </c>
      <c r="F48" s="87">
        <v>2.8140306366736641E-16</v>
      </c>
      <c r="G48" s="87">
        <v>0</v>
      </c>
      <c r="H48" s="87">
        <v>4.5836000162723803E-3</v>
      </c>
      <c r="I48" s="87">
        <v>6.285936003272388E-15</v>
      </c>
      <c r="J48" s="87">
        <v>0.13540606862691817</v>
      </c>
      <c r="K48" s="87">
        <v>1.0242057452397838E-15</v>
      </c>
      <c r="L48" s="87">
        <v>2.385214130643446E-16</v>
      </c>
      <c r="M48" s="87">
        <v>0.28652172552228256</v>
      </c>
      <c r="N48" s="87">
        <v>6.2397573300576013E-2</v>
      </c>
      <c r="O48" s="87">
        <v>0.39015911002735482</v>
      </c>
      <c r="P48" s="87">
        <v>0.70567690302780206</v>
      </c>
      <c r="Q48" s="87">
        <v>0.69702924110733955</v>
      </c>
    </row>
    <row r="49" spans="1:17" x14ac:dyDescent="0.25">
      <c r="A49" s="150" t="s">
        <v>126</v>
      </c>
      <c r="B49" s="87">
        <v>24.180488636719069</v>
      </c>
      <c r="C49" s="87">
        <v>30.177612969277881</v>
      </c>
      <c r="D49" s="87">
        <v>29.311652156072267</v>
      </c>
      <c r="E49" s="87">
        <v>26.454492097365822</v>
      </c>
      <c r="F49" s="87">
        <v>24.557465650124897</v>
      </c>
      <c r="G49" s="87">
        <v>30.682544288317271</v>
      </c>
      <c r="H49" s="87">
        <v>22.689434444153456</v>
      </c>
      <c r="I49" s="87">
        <v>25.928448637523996</v>
      </c>
      <c r="J49" s="87">
        <v>17.179928766488992</v>
      </c>
      <c r="K49" s="87">
        <v>15.886513834251822</v>
      </c>
      <c r="L49" s="87">
        <v>15.76708348593805</v>
      </c>
      <c r="M49" s="87">
        <v>14.439739873691403</v>
      </c>
      <c r="N49" s="87">
        <v>12.46639548839175</v>
      </c>
      <c r="O49" s="87">
        <v>10.389712313396972</v>
      </c>
      <c r="P49" s="87">
        <v>9.9321965698023771</v>
      </c>
      <c r="Q49" s="87">
        <v>10.587143752985114</v>
      </c>
    </row>
    <row r="50" spans="1:17" x14ac:dyDescent="0.25">
      <c r="A50" s="150" t="s">
        <v>30</v>
      </c>
      <c r="B50" s="87">
        <v>136.11308033619304</v>
      </c>
      <c r="C50" s="87">
        <v>121.9610856452336</v>
      </c>
      <c r="D50" s="87">
        <v>118.73026358928614</v>
      </c>
      <c r="E50" s="87">
        <v>114.81457179055542</v>
      </c>
      <c r="F50" s="87">
        <v>94.882714031711856</v>
      </c>
      <c r="G50" s="87">
        <v>65.151403691531357</v>
      </c>
      <c r="H50" s="87">
        <v>61.73728491329512</v>
      </c>
      <c r="I50" s="87">
        <v>65.185188386693071</v>
      </c>
      <c r="J50" s="87">
        <v>52.800764774427435</v>
      </c>
      <c r="K50" s="87">
        <v>36.555638455290264</v>
      </c>
      <c r="L50" s="87">
        <v>26.719479401171817</v>
      </c>
      <c r="M50" s="87">
        <v>15.566378485402975</v>
      </c>
      <c r="N50" s="87">
        <v>15.659557195848377</v>
      </c>
      <c r="O50" s="87">
        <v>12.278825583075543</v>
      </c>
      <c r="P50" s="87">
        <v>10.004260906662727</v>
      </c>
      <c r="Q50" s="87">
        <v>10.314740460954946</v>
      </c>
    </row>
    <row r="51" spans="1:17" x14ac:dyDescent="0.25">
      <c r="A51" s="150" t="s">
        <v>29</v>
      </c>
      <c r="B51" s="87">
        <v>1.3355604635284395</v>
      </c>
      <c r="C51" s="87">
        <v>1.77542778327307</v>
      </c>
      <c r="D51" s="87">
        <v>1.5899749892400523</v>
      </c>
      <c r="E51" s="87">
        <v>1.416755106240128</v>
      </c>
      <c r="F51" s="87">
        <v>1.2542163970456153</v>
      </c>
      <c r="G51" s="87">
        <v>0.93586777142505861</v>
      </c>
      <c r="H51" s="87">
        <v>2.3167636560399409</v>
      </c>
      <c r="I51" s="87">
        <v>0.30636832845229123</v>
      </c>
      <c r="J51" s="87">
        <v>0.30495340417817202</v>
      </c>
      <c r="K51" s="87">
        <v>0</v>
      </c>
      <c r="L51" s="87">
        <v>0.30755342912994238</v>
      </c>
      <c r="M51" s="87">
        <v>0.15674863051514229</v>
      </c>
      <c r="N51" s="87">
        <v>0.12203864431978007</v>
      </c>
      <c r="O51" s="87">
        <v>0.15618945461281597</v>
      </c>
      <c r="P51" s="87">
        <v>0.15642790840292375</v>
      </c>
      <c r="Q51" s="87">
        <v>0.15600515143559365</v>
      </c>
    </row>
    <row r="52" spans="1:17" x14ac:dyDescent="0.25">
      <c r="A52" s="150" t="s">
        <v>27</v>
      </c>
      <c r="B52" s="87">
        <v>303.74842745755581</v>
      </c>
      <c r="C52" s="87">
        <v>306.30480516349729</v>
      </c>
      <c r="D52" s="87">
        <v>310.36994859480876</v>
      </c>
      <c r="E52" s="87">
        <v>308.56851254479295</v>
      </c>
      <c r="F52" s="87">
        <v>288.18257805646539</v>
      </c>
      <c r="G52" s="87">
        <v>233.21219527458618</v>
      </c>
      <c r="H52" s="87">
        <v>223.58033593485786</v>
      </c>
      <c r="I52" s="87">
        <v>200.5510617106753</v>
      </c>
      <c r="J52" s="87">
        <v>183.82817344044122</v>
      </c>
      <c r="K52" s="87">
        <v>167.18525274697993</v>
      </c>
      <c r="L52" s="87">
        <v>168.26503205864122</v>
      </c>
      <c r="M52" s="87">
        <v>168.77942699036967</v>
      </c>
      <c r="N52" s="87">
        <v>169.26568758200119</v>
      </c>
      <c r="O52" s="87">
        <v>174.79454342250435</v>
      </c>
      <c r="P52" s="87">
        <v>170.04798119566539</v>
      </c>
      <c r="Q52" s="87">
        <v>168.34098297145664</v>
      </c>
    </row>
    <row r="53" spans="1:17" x14ac:dyDescent="0.25">
      <c r="A53" s="150" t="s">
        <v>26</v>
      </c>
      <c r="B53" s="87">
        <v>1.029342611521554</v>
      </c>
      <c r="C53" s="87">
        <v>0.90815999999999963</v>
      </c>
      <c r="D53" s="87">
        <v>0.87946234234234233</v>
      </c>
      <c r="E53" s="87">
        <v>0</v>
      </c>
      <c r="F53" s="87">
        <v>0</v>
      </c>
      <c r="G53" s="87">
        <v>0</v>
      </c>
      <c r="H53" s="87">
        <v>2.8798558558558559E-2</v>
      </c>
      <c r="I53" s="87">
        <v>3.0773333333333333E-2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87</v>
      </c>
      <c r="B54" s="87">
        <v>9.3009003878665819</v>
      </c>
      <c r="C54" s="87">
        <v>9.9280110957149041</v>
      </c>
      <c r="D54" s="87">
        <v>9.0943969929269191</v>
      </c>
      <c r="E54" s="87">
        <v>11.094370613544301</v>
      </c>
      <c r="F54" s="87">
        <v>10.126431613541278</v>
      </c>
      <c r="G54" s="87">
        <v>10.18035285003276</v>
      </c>
      <c r="H54" s="87">
        <v>12.077683326834551</v>
      </c>
      <c r="I54" s="87">
        <v>10.476094759583294</v>
      </c>
      <c r="J54" s="87">
        <v>10.499513677061538</v>
      </c>
      <c r="K54" s="87">
        <v>10.000587837570448</v>
      </c>
      <c r="L54" s="87">
        <v>11.107587011638893</v>
      </c>
      <c r="M54" s="87">
        <v>11.467559440521695</v>
      </c>
      <c r="N54" s="87">
        <v>2.1395760127763683</v>
      </c>
      <c r="O54" s="87">
        <v>3.2045604171544082</v>
      </c>
      <c r="P54" s="87">
        <v>2.5947265274553062</v>
      </c>
      <c r="Q54" s="87">
        <v>2.5417512416489991</v>
      </c>
    </row>
    <row r="55" spans="1:17" x14ac:dyDescent="0.25">
      <c r="A55" s="150" t="s">
        <v>23</v>
      </c>
      <c r="B55" s="87">
        <v>37.955661088468254</v>
      </c>
      <c r="C55" s="87">
        <v>40.613097274593642</v>
      </c>
      <c r="D55" s="87">
        <v>34.959738543937313</v>
      </c>
      <c r="E55" s="87">
        <v>40.264710647046677</v>
      </c>
      <c r="F55" s="87">
        <v>47.793996072491886</v>
      </c>
      <c r="G55" s="87">
        <v>47.215415202795</v>
      </c>
      <c r="H55" s="87">
        <v>39.22877429959734</v>
      </c>
      <c r="I55" s="87">
        <v>33.73437766584069</v>
      </c>
      <c r="J55" s="87">
        <v>33.694863427611068</v>
      </c>
      <c r="K55" s="87">
        <v>24.488987521411925</v>
      </c>
      <c r="L55" s="87">
        <v>33.55210131617207</v>
      </c>
      <c r="M55" s="87">
        <v>31.362123835140238</v>
      </c>
      <c r="N55" s="87">
        <v>34.065325138579126</v>
      </c>
      <c r="O55" s="87">
        <v>23.08896990887569</v>
      </c>
      <c r="P55" s="87">
        <v>23.113630795003019</v>
      </c>
      <c r="Q55" s="87">
        <v>26.418056060314569</v>
      </c>
    </row>
    <row r="56" spans="1:17" x14ac:dyDescent="0.25">
      <c r="A56" s="152" t="s">
        <v>309</v>
      </c>
      <c r="B56" s="264">
        <v>229.46646002601088</v>
      </c>
      <c r="C56" s="264">
        <v>231.479689018763</v>
      </c>
      <c r="D56" s="264">
        <v>233.34358413193434</v>
      </c>
      <c r="E56" s="264">
        <v>206.97698414121396</v>
      </c>
      <c r="F56" s="264">
        <v>206.04433203525213</v>
      </c>
      <c r="G56" s="264">
        <v>206.47961449686238</v>
      </c>
      <c r="H56" s="264">
        <v>193.340103240243</v>
      </c>
      <c r="I56" s="264">
        <v>202.8398873047357</v>
      </c>
      <c r="J56" s="264">
        <v>191.84331925470818</v>
      </c>
      <c r="K56" s="264">
        <v>155.71307255266643</v>
      </c>
      <c r="L56" s="264">
        <v>166.8716055145743</v>
      </c>
      <c r="M56" s="264">
        <v>160.05919007500165</v>
      </c>
      <c r="N56" s="264">
        <v>149.6169784658552</v>
      </c>
      <c r="O56" s="264">
        <v>148.3431654602972</v>
      </c>
      <c r="P56" s="264">
        <v>148.42065491354521</v>
      </c>
      <c r="Q56" s="264">
        <v>146.59982988345035</v>
      </c>
    </row>
    <row r="57" spans="1:17" x14ac:dyDescent="0.25">
      <c r="A57" s="152" t="s">
        <v>308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303</v>
      </c>
      <c r="B58" s="242">
        <v>323.84825257579405</v>
      </c>
      <c r="C58" s="242">
        <v>326.67363337906158</v>
      </c>
      <c r="D58" s="242">
        <v>329.28726675551621</v>
      </c>
      <c r="E58" s="242">
        <v>292.09875216489434</v>
      </c>
      <c r="F58" s="242">
        <v>290.75208530075707</v>
      </c>
      <c r="G58" s="242">
        <v>291.37438006008551</v>
      </c>
      <c r="H58" s="242">
        <v>272.83339374603281</v>
      </c>
      <c r="I58" s="242">
        <v>286.21662185476947</v>
      </c>
      <c r="J58" s="242">
        <v>270.70614402745264</v>
      </c>
      <c r="K58" s="242">
        <v>219.74730508735738</v>
      </c>
      <c r="L58" s="242">
        <v>235.46904421445399</v>
      </c>
      <c r="M58" s="242">
        <v>225.84555927737551</v>
      </c>
      <c r="N58" s="242">
        <v>211.10638861766131</v>
      </c>
      <c r="O58" s="242">
        <v>209.3096886586099</v>
      </c>
      <c r="P58" s="242">
        <v>209.40399578041078</v>
      </c>
      <c r="Q58" s="242">
        <v>206.83582647952485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0.99999999999999967</v>
      </c>
      <c r="E62" s="77">
        <f t="shared" si="0"/>
        <v>1</v>
      </c>
      <c r="F62" s="77">
        <f t="shared" si="0"/>
        <v>0.99999999999999989</v>
      </c>
      <c r="G62" s="77">
        <f t="shared" si="0"/>
        <v>1.0000000000000002</v>
      </c>
      <c r="H62" s="77">
        <f t="shared" si="0"/>
        <v>0.99999999999999989</v>
      </c>
      <c r="I62" s="77">
        <f t="shared" si="0"/>
        <v>1</v>
      </c>
      <c r="J62" s="77">
        <f t="shared" si="0"/>
        <v>0.99999999999999989</v>
      </c>
      <c r="K62" s="77">
        <f t="shared" si="0"/>
        <v>1.0000000000000002</v>
      </c>
      <c r="L62" s="77">
        <f t="shared" si="0"/>
        <v>0.99999999999999989</v>
      </c>
      <c r="M62" s="77">
        <f t="shared" si="0"/>
        <v>1.0000000000000004</v>
      </c>
      <c r="N62" s="77">
        <f t="shared" si="0"/>
        <v>0.99999999999999967</v>
      </c>
      <c r="O62" s="77">
        <f t="shared" si="0"/>
        <v>0.99999999999999956</v>
      </c>
      <c r="P62" s="77">
        <f t="shared" si="0"/>
        <v>1.0000000000000002</v>
      </c>
      <c r="Q62" s="77">
        <f t="shared" si="0"/>
        <v>0.99999999999999978</v>
      </c>
    </row>
    <row r="63" spans="1:17" x14ac:dyDescent="0.25">
      <c r="A63" s="132" t="s">
        <v>84</v>
      </c>
      <c r="B63" s="203">
        <f t="shared" ref="B63:Q63" si="1">IF(B$6=0,0,B$6/B$5)</f>
        <v>3.8793653031591852E-2</v>
      </c>
      <c r="C63" s="203">
        <f t="shared" si="1"/>
        <v>3.8818374630243471E-2</v>
      </c>
      <c r="D63" s="203">
        <f t="shared" si="1"/>
        <v>3.8851824272883716E-2</v>
      </c>
      <c r="E63" s="203">
        <f t="shared" si="1"/>
        <v>3.8841602635389334E-2</v>
      </c>
      <c r="F63" s="203">
        <f t="shared" si="1"/>
        <v>3.8848004884082153E-2</v>
      </c>
      <c r="G63" s="203">
        <f t="shared" si="1"/>
        <v>3.8712677855497556E-2</v>
      </c>
      <c r="H63" s="203">
        <f t="shared" si="1"/>
        <v>3.8644131725617967E-2</v>
      </c>
      <c r="I63" s="203">
        <f t="shared" si="1"/>
        <v>3.8533390886032505E-2</v>
      </c>
      <c r="J63" s="203">
        <f t="shared" si="1"/>
        <v>3.8546348278599485E-2</v>
      </c>
      <c r="K63" s="203">
        <f t="shared" si="1"/>
        <v>3.8508686229760516E-2</v>
      </c>
      <c r="L63" s="203">
        <f t="shared" si="1"/>
        <v>3.839364006052548E-2</v>
      </c>
      <c r="M63" s="203">
        <f t="shared" si="1"/>
        <v>3.833865402746478E-2</v>
      </c>
      <c r="N63" s="203">
        <f t="shared" si="1"/>
        <v>3.8413943260672566E-2</v>
      </c>
      <c r="O63" s="203">
        <f t="shared" si="1"/>
        <v>3.8356375924481483E-2</v>
      </c>
      <c r="P63" s="203">
        <f t="shared" si="1"/>
        <v>3.834370718896591E-2</v>
      </c>
      <c r="Q63" s="203">
        <f t="shared" si="1"/>
        <v>3.8371776846525193E-2</v>
      </c>
    </row>
    <row r="64" spans="1:17" x14ac:dyDescent="0.25">
      <c r="A64" s="76" t="s">
        <v>83</v>
      </c>
      <c r="B64" s="202">
        <f t="shared" ref="B64:Q64" si="2">IF(B$7=0,0,B$7/B$5)</f>
        <v>3.1830689666947153E-2</v>
      </c>
      <c r="C64" s="202">
        <f t="shared" si="2"/>
        <v>3.1850974055584388E-2</v>
      </c>
      <c r="D64" s="202">
        <f t="shared" si="2"/>
        <v>3.1878419916212278E-2</v>
      </c>
      <c r="E64" s="202">
        <f t="shared" si="2"/>
        <v>3.1870032931601511E-2</v>
      </c>
      <c r="F64" s="202">
        <f t="shared" si="2"/>
        <v>3.1875286058734069E-2</v>
      </c>
      <c r="G64" s="202">
        <f t="shared" si="2"/>
        <v>3.1764248496818505E-2</v>
      </c>
      <c r="H64" s="202">
        <f t="shared" si="2"/>
        <v>3.1708005518455762E-2</v>
      </c>
      <c r="I64" s="202">
        <f t="shared" si="2"/>
        <v>3.1617141239821532E-2</v>
      </c>
      <c r="J64" s="202">
        <f t="shared" si="2"/>
        <v>3.1627772946543176E-2</v>
      </c>
      <c r="K64" s="202">
        <f t="shared" si="2"/>
        <v>3.1596870752624011E-2</v>
      </c>
      <c r="L64" s="202">
        <f t="shared" si="2"/>
        <v>3.1502473895815779E-2</v>
      </c>
      <c r="M64" s="202">
        <f t="shared" si="2"/>
        <v>3.1457357150740342E-2</v>
      </c>
      <c r="N64" s="202">
        <f t="shared" si="2"/>
        <v>3.15191329318339E-2</v>
      </c>
      <c r="O64" s="202">
        <f t="shared" si="2"/>
        <v>3.1471898194446346E-2</v>
      </c>
      <c r="P64" s="202">
        <f t="shared" si="2"/>
        <v>3.1461503334536137E-2</v>
      </c>
      <c r="Q64" s="202">
        <f t="shared" si="2"/>
        <v>3.1484534848430924E-2</v>
      </c>
    </row>
    <row r="65" spans="1:17" x14ac:dyDescent="0.25">
      <c r="A65" s="76" t="s">
        <v>82</v>
      </c>
      <c r="B65" s="202">
        <f t="shared" ref="B65:Q65" si="3">IF(B$8=0,0,B$8/B$5)</f>
        <v>2.2878308198118268E-2</v>
      </c>
      <c r="C65" s="202">
        <f t="shared" si="3"/>
        <v>2.2892887602451277E-2</v>
      </c>
      <c r="D65" s="202">
        <f t="shared" si="3"/>
        <v>2.2912614314777587E-2</v>
      </c>
      <c r="E65" s="202">
        <f t="shared" si="3"/>
        <v>2.2906586169588586E-2</v>
      </c>
      <c r="F65" s="202">
        <f t="shared" si="3"/>
        <v>2.2910361854715108E-2</v>
      </c>
      <c r="G65" s="202">
        <f t="shared" si="3"/>
        <v>2.2830553607088296E-2</v>
      </c>
      <c r="H65" s="202">
        <f t="shared" si="3"/>
        <v>2.2790128966390082E-2</v>
      </c>
      <c r="I65" s="202">
        <f t="shared" si="3"/>
        <v>2.2724820266121729E-2</v>
      </c>
      <c r="J65" s="202">
        <f t="shared" si="3"/>
        <v>2.2732461805327904E-2</v>
      </c>
      <c r="K65" s="202">
        <f t="shared" si="3"/>
        <v>2.2710250853448508E-2</v>
      </c>
      <c r="L65" s="202">
        <f t="shared" si="3"/>
        <v>2.2642403112617584E-2</v>
      </c>
      <c r="M65" s="202">
        <f t="shared" si="3"/>
        <v>2.2609975452094616E-2</v>
      </c>
      <c r="N65" s="202">
        <f t="shared" si="3"/>
        <v>2.2654376794755612E-2</v>
      </c>
      <c r="O65" s="202">
        <f t="shared" si="3"/>
        <v>2.2620426827258313E-2</v>
      </c>
      <c r="P65" s="202">
        <f t="shared" si="3"/>
        <v>2.2612955521697849E-2</v>
      </c>
      <c r="Q65" s="202">
        <f t="shared" si="3"/>
        <v>2.2629509422309721E-2</v>
      </c>
    </row>
    <row r="66" spans="1:17" x14ac:dyDescent="0.25">
      <c r="A66" s="76" t="s">
        <v>81</v>
      </c>
      <c r="B66" s="202">
        <f t="shared" ref="B66:Q66" si="4">IF(B$9=0,0,B$9/B$5)</f>
        <v>4.4761907344144432E-2</v>
      </c>
      <c r="C66" s="202">
        <f t="shared" si="4"/>
        <v>4.4790432265665529E-2</v>
      </c>
      <c r="D66" s="202">
        <f t="shared" si="4"/>
        <v>4.4829028007173533E-2</v>
      </c>
      <c r="E66" s="202">
        <f t="shared" si="4"/>
        <v>4.4817233810064618E-2</v>
      </c>
      <c r="F66" s="202">
        <f t="shared" si="4"/>
        <v>4.4824621020094796E-2</v>
      </c>
      <c r="G66" s="202">
        <f t="shared" si="4"/>
        <v>4.4668474448651026E-2</v>
      </c>
      <c r="H66" s="202">
        <f t="shared" si="4"/>
        <v>4.4589382760328429E-2</v>
      </c>
      <c r="I66" s="202">
        <f t="shared" si="4"/>
        <v>4.4461604868499052E-2</v>
      </c>
      <c r="J66" s="202">
        <f t="shared" si="4"/>
        <v>4.4476555706076337E-2</v>
      </c>
      <c r="K66" s="202">
        <f t="shared" si="4"/>
        <v>4.4433099495877502E-2</v>
      </c>
      <c r="L66" s="202">
        <f t="shared" si="4"/>
        <v>4.4300353915990937E-2</v>
      </c>
      <c r="M66" s="202">
        <f t="shared" si="4"/>
        <v>4.4236908493228609E-2</v>
      </c>
      <c r="N66" s="202">
        <f t="shared" si="4"/>
        <v>4.4323780685391417E-2</v>
      </c>
      <c r="O66" s="202">
        <f t="shared" si="4"/>
        <v>4.4257356835940176E-2</v>
      </c>
      <c r="P66" s="202">
        <f t="shared" si="4"/>
        <v>4.4242739064191447E-2</v>
      </c>
      <c r="Q66" s="202">
        <f t="shared" si="4"/>
        <v>4.4275127130605982E-2</v>
      </c>
    </row>
    <row r="67" spans="1:17" x14ac:dyDescent="0.25">
      <c r="A67" s="129" t="s">
        <v>80</v>
      </c>
      <c r="B67" s="201">
        <f t="shared" ref="B67:Q67" si="5">IF(B$10=0,0,B$10/B$5)</f>
        <v>7.5597887958999493E-2</v>
      </c>
      <c r="C67" s="201">
        <f t="shared" si="5"/>
        <v>7.5646063382012907E-2</v>
      </c>
      <c r="D67" s="201">
        <f t="shared" si="5"/>
        <v>7.5711247301004189E-2</v>
      </c>
      <c r="E67" s="201">
        <f t="shared" si="5"/>
        <v>7.569132821255356E-2</v>
      </c>
      <c r="F67" s="201">
        <f t="shared" si="5"/>
        <v>7.5703804389493395E-2</v>
      </c>
      <c r="G67" s="201">
        <f t="shared" si="5"/>
        <v>7.5440090179943964E-2</v>
      </c>
      <c r="H67" s="201">
        <f t="shared" si="5"/>
        <v>7.5306513106332448E-2</v>
      </c>
      <c r="I67" s="201">
        <f t="shared" si="5"/>
        <v>7.5090710444576159E-2</v>
      </c>
      <c r="J67" s="201">
        <f t="shared" si="5"/>
        <v>7.5115960748040042E-2</v>
      </c>
      <c r="K67" s="201">
        <f t="shared" si="5"/>
        <v>7.5042568037482008E-2</v>
      </c>
      <c r="L67" s="201">
        <f t="shared" si="5"/>
        <v>7.4818375502562443E-2</v>
      </c>
      <c r="M67" s="201">
        <f t="shared" si="5"/>
        <v>7.4711223233008314E-2</v>
      </c>
      <c r="N67" s="201">
        <f t="shared" si="5"/>
        <v>7.4857940713105489E-2</v>
      </c>
      <c r="O67" s="201">
        <f t="shared" si="5"/>
        <v>7.4745758211810093E-2</v>
      </c>
      <c r="P67" s="201">
        <f t="shared" si="5"/>
        <v>7.4721070419523306E-2</v>
      </c>
      <c r="Q67" s="201">
        <f t="shared" si="5"/>
        <v>7.4775770265023411E-2</v>
      </c>
    </row>
    <row r="68" spans="1:17" x14ac:dyDescent="0.25">
      <c r="A68" s="127" t="s">
        <v>307</v>
      </c>
      <c r="B68" s="200">
        <f t="shared" ref="B68:Q68" si="6">IF(B$15=0,0,B$15/B$5)</f>
        <v>3.4434770754202884E-2</v>
      </c>
      <c r="C68" s="200">
        <f t="shared" si="6"/>
        <v>3.4330767455393048E-2</v>
      </c>
      <c r="D68" s="200">
        <f t="shared" si="6"/>
        <v>3.4247851013738971E-2</v>
      </c>
      <c r="E68" s="200">
        <f t="shared" si="6"/>
        <v>3.4204972587259054E-2</v>
      </c>
      <c r="F68" s="200">
        <f t="shared" si="6"/>
        <v>3.4169026429533414E-2</v>
      </c>
      <c r="G68" s="200">
        <f t="shared" si="6"/>
        <v>3.4765504190088795E-2</v>
      </c>
      <c r="H68" s="200">
        <f t="shared" si="6"/>
        <v>3.4914430533451772E-2</v>
      </c>
      <c r="I68" s="200">
        <f t="shared" si="6"/>
        <v>3.5262395389173577E-2</v>
      </c>
      <c r="J68" s="200">
        <f t="shared" si="6"/>
        <v>3.5519061269440183E-2</v>
      </c>
      <c r="K68" s="200">
        <f t="shared" si="6"/>
        <v>3.5626292689661644E-2</v>
      </c>
      <c r="L68" s="200">
        <f t="shared" si="6"/>
        <v>3.5929376808839106E-2</v>
      </c>
      <c r="M68" s="200">
        <f t="shared" si="6"/>
        <v>3.6196300308030373E-2</v>
      </c>
      <c r="N68" s="200">
        <f t="shared" si="6"/>
        <v>3.5887023627250138E-2</v>
      </c>
      <c r="O68" s="200">
        <f t="shared" si="6"/>
        <v>3.606016893481407E-2</v>
      </c>
      <c r="P68" s="200">
        <f t="shared" si="6"/>
        <v>3.6190553873593656E-2</v>
      </c>
      <c r="Q68" s="200">
        <f t="shared" si="6"/>
        <v>3.5974380836673238E-2</v>
      </c>
    </row>
    <row r="69" spans="1:17" x14ac:dyDescent="0.25">
      <c r="A69" s="127" t="s">
        <v>306</v>
      </c>
      <c r="B69" s="200">
        <f t="shared" ref="B69:Q69" si="7">IF(B$26=0,0,B$26/B$5)</f>
        <v>0.25496329196538897</v>
      </c>
      <c r="C69" s="200">
        <f t="shared" si="7"/>
        <v>0.25485322862351623</v>
      </c>
      <c r="D69" s="200">
        <f t="shared" si="7"/>
        <v>0.25485281572716761</v>
      </c>
      <c r="E69" s="200">
        <f t="shared" si="7"/>
        <v>0.25459781500985407</v>
      </c>
      <c r="F69" s="200">
        <f t="shared" si="7"/>
        <v>0.25450444050580029</v>
      </c>
      <c r="G69" s="200">
        <f t="shared" si="7"/>
        <v>0.25518820659418645</v>
      </c>
      <c r="H69" s="200">
        <f t="shared" si="7"/>
        <v>0.25497601659401775</v>
      </c>
      <c r="I69" s="200">
        <f t="shared" si="7"/>
        <v>0.25481333598593819</v>
      </c>
      <c r="J69" s="200">
        <f t="shared" si="7"/>
        <v>0.25470891727305189</v>
      </c>
      <c r="K69" s="200">
        <f t="shared" si="7"/>
        <v>0.25542675332622294</v>
      </c>
      <c r="L69" s="200">
        <f t="shared" si="7"/>
        <v>0.25559246351771076</v>
      </c>
      <c r="M69" s="200">
        <f t="shared" si="7"/>
        <v>0.2556839449532482</v>
      </c>
      <c r="N69" s="200">
        <f t="shared" si="7"/>
        <v>0.25525857245852135</v>
      </c>
      <c r="O69" s="200">
        <f t="shared" si="7"/>
        <v>0.25574678707780868</v>
      </c>
      <c r="P69" s="200">
        <f t="shared" si="7"/>
        <v>0.25584368478334751</v>
      </c>
      <c r="Q69" s="200">
        <f t="shared" si="7"/>
        <v>0.25583735047083311</v>
      </c>
    </row>
    <row r="70" spans="1:17" x14ac:dyDescent="0.25">
      <c r="A70" s="127" t="s">
        <v>305</v>
      </c>
      <c r="B70" s="200">
        <f t="shared" ref="B70:Q70" si="8">IF(B$37=0,0,B$37/B$5)</f>
        <v>9.3939561493685333E-2</v>
      </c>
      <c r="C70" s="200">
        <f t="shared" si="8"/>
        <v>9.564850706776433E-2</v>
      </c>
      <c r="D70" s="200">
        <f t="shared" si="8"/>
        <v>9.719282165516234E-2</v>
      </c>
      <c r="E70" s="200">
        <f t="shared" si="8"/>
        <v>8.7062297503610331E-2</v>
      </c>
      <c r="F70" s="200">
        <f t="shared" si="8"/>
        <v>9.2819468371701491E-2</v>
      </c>
      <c r="G70" s="200">
        <f t="shared" si="8"/>
        <v>0.11287739840807696</v>
      </c>
      <c r="H70" s="200">
        <f t="shared" si="8"/>
        <v>0.11305057790803323</v>
      </c>
      <c r="I70" s="200">
        <f t="shared" si="8"/>
        <v>0.12797462612814603</v>
      </c>
      <c r="J70" s="200">
        <f t="shared" si="8"/>
        <v>0.1371199309361554</v>
      </c>
      <c r="K70" s="200">
        <f t="shared" si="8"/>
        <v>0.13221882212712188</v>
      </c>
      <c r="L70" s="200">
        <f t="shared" si="8"/>
        <v>0.14165939416326084</v>
      </c>
      <c r="M70" s="200">
        <f t="shared" si="8"/>
        <v>0.14465544853078854</v>
      </c>
      <c r="N70" s="200">
        <f t="shared" si="8"/>
        <v>0.13980655355308075</v>
      </c>
      <c r="O70" s="200">
        <f t="shared" si="8"/>
        <v>0.14450832327478064</v>
      </c>
      <c r="P70" s="200">
        <f t="shared" si="8"/>
        <v>0.14897483376219936</v>
      </c>
      <c r="Q70" s="200">
        <f t="shared" si="8"/>
        <v>0.14560735593365995</v>
      </c>
    </row>
    <row r="71" spans="1:17" x14ac:dyDescent="0.25">
      <c r="A71" s="127" t="s">
        <v>304</v>
      </c>
      <c r="B71" s="200">
        <f t="shared" ref="B71:Q71" si="9">IF(B$38=0,0,B$38/B$5)</f>
        <v>0.37294193957972643</v>
      </c>
      <c r="C71" s="200">
        <f t="shared" si="9"/>
        <v>0.37076759928680075</v>
      </c>
      <c r="D71" s="200">
        <f t="shared" si="9"/>
        <v>0.36863136327096846</v>
      </c>
      <c r="E71" s="200">
        <f t="shared" si="9"/>
        <v>0.38233602827380153</v>
      </c>
      <c r="F71" s="200">
        <f t="shared" si="9"/>
        <v>0.37484300973559465</v>
      </c>
      <c r="G71" s="200">
        <f t="shared" si="9"/>
        <v>0.34787560578848975</v>
      </c>
      <c r="H71" s="200">
        <f t="shared" si="9"/>
        <v>0.34808852864190465</v>
      </c>
      <c r="I71" s="200">
        <f t="shared" si="9"/>
        <v>0.32884619296610135</v>
      </c>
      <c r="J71" s="200">
        <f t="shared" si="9"/>
        <v>0.31657044218747954</v>
      </c>
      <c r="K71" s="200">
        <f t="shared" si="9"/>
        <v>0.32241188857252723</v>
      </c>
      <c r="L71" s="200">
        <f t="shared" si="9"/>
        <v>0.3101361355942448</v>
      </c>
      <c r="M71" s="200">
        <f t="shared" si="9"/>
        <v>0.3061325308553185</v>
      </c>
      <c r="N71" s="200">
        <f t="shared" si="9"/>
        <v>0.31284220413589731</v>
      </c>
      <c r="O71" s="200">
        <f t="shared" si="9"/>
        <v>0.30630201038949062</v>
      </c>
      <c r="P71" s="200">
        <f t="shared" si="9"/>
        <v>0.30025841062862441</v>
      </c>
      <c r="Q71" s="200">
        <f t="shared" si="9"/>
        <v>0.30476398057117465</v>
      </c>
    </row>
    <row r="72" spans="1:17" x14ac:dyDescent="0.25">
      <c r="A72" s="142" t="s">
        <v>311</v>
      </c>
      <c r="B72" s="199">
        <f t="shared" ref="B72:Q72" si="10">IF(B$39=0,0,B$39/B$5)</f>
        <v>0.30121463310697411</v>
      </c>
      <c r="C72" s="199">
        <f t="shared" si="10"/>
        <v>0.29874696548477886</v>
      </c>
      <c r="D72" s="199">
        <f t="shared" si="10"/>
        <v>0.2963135516277734</v>
      </c>
      <c r="E72" s="199">
        <f t="shared" si="10"/>
        <v>0.31241576618364369</v>
      </c>
      <c r="F72" s="199">
        <f t="shared" si="10"/>
        <v>0.30367499520642127</v>
      </c>
      <c r="G72" s="199">
        <f t="shared" si="10"/>
        <v>0.27175301532969715</v>
      </c>
      <c r="H72" s="199">
        <f t="shared" si="10"/>
        <v>0.27198666987884429</v>
      </c>
      <c r="I72" s="199">
        <f t="shared" si="10"/>
        <v>0.24930582594810219</v>
      </c>
      <c r="J72" s="199">
        <f t="shared" si="10"/>
        <v>0.23466090977255855</v>
      </c>
      <c r="K72" s="199">
        <f t="shared" si="10"/>
        <v>0.24155895006800171</v>
      </c>
      <c r="L72" s="199">
        <f t="shared" si="10"/>
        <v>0.22696405474878101</v>
      </c>
      <c r="M72" s="199">
        <f t="shared" si="10"/>
        <v>0.22214324734297275</v>
      </c>
      <c r="N72" s="199">
        <f t="shared" si="10"/>
        <v>0.23015592680629848</v>
      </c>
      <c r="O72" s="199">
        <f t="shared" si="10"/>
        <v>0.22241752599888853</v>
      </c>
      <c r="P72" s="199">
        <f t="shared" si="10"/>
        <v>0.21530331200968483</v>
      </c>
      <c r="Q72" s="199">
        <f t="shared" si="10"/>
        <v>0.22072837445013369</v>
      </c>
    </row>
    <row r="73" spans="1:17" x14ac:dyDescent="0.25">
      <c r="A73" s="142" t="s">
        <v>310</v>
      </c>
      <c r="B73" s="199">
        <f t="shared" ref="B73:Q73" si="11">IF(B$45=0,0,B$45/B$5)</f>
        <v>5.0571079085545333E-2</v>
      </c>
      <c r="C73" s="199">
        <f t="shared" si="11"/>
        <v>5.0478483940768822E-2</v>
      </c>
      <c r="D73" s="199">
        <f t="shared" si="11"/>
        <v>5.0426733192484079E-2</v>
      </c>
      <c r="E73" s="199">
        <f t="shared" si="11"/>
        <v>5.0312207096227787E-2</v>
      </c>
      <c r="F73" s="199">
        <f t="shared" si="11"/>
        <v>5.0261147818528577E-2</v>
      </c>
      <c r="G73" s="199">
        <f t="shared" si="11"/>
        <v>5.0698533711218345E-2</v>
      </c>
      <c r="H73" s="199">
        <f t="shared" si="11"/>
        <v>5.0638877673057511E-2</v>
      </c>
      <c r="I73" s="199">
        <f t="shared" si="11"/>
        <v>5.0713700879366531E-2</v>
      </c>
      <c r="J73" s="199">
        <f t="shared" si="11"/>
        <v>5.1023566147455825E-2</v>
      </c>
      <c r="K73" s="199">
        <f t="shared" si="11"/>
        <v>5.1074162683822449E-2</v>
      </c>
      <c r="L73" s="199">
        <f t="shared" si="11"/>
        <v>5.1263606223343451E-2</v>
      </c>
      <c r="M73" s="199">
        <f t="shared" si="11"/>
        <v>5.1404420812874968E-2</v>
      </c>
      <c r="N73" s="199">
        <f t="shared" si="11"/>
        <v>5.1192911857136196E-2</v>
      </c>
      <c r="O73" s="199">
        <f t="shared" si="11"/>
        <v>5.1332076994284978E-2</v>
      </c>
      <c r="P73" s="199">
        <f t="shared" si="11"/>
        <v>5.139414223714333E-2</v>
      </c>
      <c r="Q73" s="199">
        <f t="shared" si="11"/>
        <v>5.1233399814863606E-2</v>
      </c>
    </row>
    <row r="74" spans="1:17" x14ac:dyDescent="0.25">
      <c r="A74" s="142" t="s">
        <v>309</v>
      </c>
      <c r="B74" s="199">
        <f t="shared" ref="B74:Q74" si="12">IF(B$56=0,0,B$56/B$5)</f>
        <v>2.1156227387206922E-2</v>
      </c>
      <c r="C74" s="199">
        <f t="shared" si="12"/>
        <v>2.1542149861253079E-2</v>
      </c>
      <c r="D74" s="199">
        <f t="shared" si="12"/>
        <v>2.18910784507109E-2</v>
      </c>
      <c r="E74" s="199">
        <f t="shared" si="12"/>
        <v>1.9608054993929949E-2</v>
      </c>
      <c r="F74" s="199">
        <f t="shared" si="12"/>
        <v>2.090686671064472E-2</v>
      </c>
      <c r="G74" s="199">
        <f t="shared" si="12"/>
        <v>2.5424056747574295E-2</v>
      </c>
      <c r="H74" s="199">
        <f t="shared" si="12"/>
        <v>2.5462981090002786E-2</v>
      </c>
      <c r="I74" s="199">
        <f t="shared" si="12"/>
        <v>2.8826666138632603E-2</v>
      </c>
      <c r="J74" s="199">
        <f t="shared" si="12"/>
        <v>3.0885966267465186E-2</v>
      </c>
      <c r="K74" s="199">
        <f t="shared" si="12"/>
        <v>2.9778775820702957E-2</v>
      </c>
      <c r="L74" s="199">
        <f t="shared" si="12"/>
        <v>3.1908474622120257E-2</v>
      </c>
      <c r="M74" s="199">
        <f t="shared" si="12"/>
        <v>3.2584862699470807E-2</v>
      </c>
      <c r="N74" s="199">
        <f t="shared" si="12"/>
        <v>3.1493365472462655E-2</v>
      </c>
      <c r="O74" s="199">
        <f t="shared" si="12"/>
        <v>3.2552407396317137E-2</v>
      </c>
      <c r="P74" s="199">
        <f t="shared" si="12"/>
        <v>3.356095638179625E-2</v>
      </c>
      <c r="Q74" s="199">
        <f t="shared" si="12"/>
        <v>3.2802206306177341E-2</v>
      </c>
    </row>
    <row r="75" spans="1:17" x14ac:dyDescent="0.25">
      <c r="A75" s="142" t="s">
        <v>308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303</v>
      </c>
      <c r="B76" s="276">
        <f t="shared" ref="B76:Q76" si="14">IF(B$58=0,0,B$58/B$5)</f>
        <v>2.9857990007195325E-2</v>
      </c>
      <c r="C76" s="276">
        <f t="shared" si="14"/>
        <v>3.0401165630568019E-2</v>
      </c>
      <c r="D76" s="276">
        <f t="shared" si="14"/>
        <v>3.0892014520911171E-2</v>
      </c>
      <c r="E76" s="276">
        <f t="shared" si="14"/>
        <v>2.7672102866277512E-2</v>
      </c>
      <c r="F76" s="276">
        <f t="shared" si="14"/>
        <v>2.9501976750250642E-2</v>
      </c>
      <c r="G76" s="276">
        <f t="shared" si="14"/>
        <v>3.5877240431158704E-2</v>
      </c>
      <c r="H76" s="276">
        <f t="shared" si="14"/>
        <v>3.5932284245467884E-2</v>
      </c>
      <c r="I76" s="276">
        <f t="shared" si="14"/>
        <v>4.0675781825590014E-2</v>
      </c>
      <c r="J76" s="276">
        <f t="shared" si="14"/>
        <v>4.3582548849285925E-2</v>
      </c>
      <c r="K76" s="276">
        <f t="shared" si="14"/>
        <v>4.2024767915274028E-2</v>
      </c>
      <c r="L76" s="276">
        <f t="shared" si="14"/>
        <v>4.5025383428432368E-2</v>
      </c>
      <c r="M76" s="276">
        <f t="shared" si="14"/>
        <v>4.597765699607799E-2</v>
      </c>
      <c r="N76" s="276">
        <f t="shared" si="14"/>
        <v>4.4436471839491211E-2</v>
      </c>
      <c r="O76" s="276">
        <f t="shared" si="14"/>
        <v>4.5930894329169185E-2</v>
      </c>
      <c r="P76" s="276">
        <f t="shared" si="14"/>
        <v>4.7350541423320715E-2</v>
      </c>
      <c r="Q76" s="276">
        <f t="shared" si="14"/>
        <v>4.6280213674763565E-2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83.827966663056714</v>
      </c>
      <c r="C80" s="230">
        <f t="shared" si="15"/>
        <v>83.784391779998046</v>
      </c>
      <c r="D80" s="230">
        <f t="shared" si="15"/>
        <v>83.582688780247523</v>
      </c>
      <c r="E80" s="230">
        <f t="shared" si="15"/>
        <v>83.924963274026837</v>
      </c>
      <c r="F80" s="230">
        <f t="shared" si="15"/>
        <v>83.419856036852551</v>
      </c>
      <c r="G80" s="230">
        <f t="shared" si="15"/>
        <v>81.957518826182564</v>
      </c>
      <c r="H80" s="230">
        <f t="shared" si="15"/>
        <v>81.571589561748667</v>
      </c>
      <c r="I80" s="230">
        <f t="shared" si="15"/>
        <v>80.157222140820309</v>
      </c>
      <c r="J80" s="230">
        <f t="shared" si="15"/>
        <v>79.346037110260809</v>
      </c>
      <c r="K80" s="230">
        <f t="shared" si="15"/>
        <v>79.301322582303655</v>
      </c>
      <c r="L80" s="230">
        <f t="shared" si="15"/>
        <v>78.053605264890322</v>
      </c>
      <c r="M80" s="230">
        <f t="shared" si="15"/>
        <v>75.591562906325834</v>
      </c>
      <c r="N80" s="230">
        <f t="shared" si="15"/>
        <v>74.818673673987533</v>
      </c>
      <c r="O80" s="230">
        <f t="shared" si="15"/>
        <v>72.868694428843654</v>
      </c>
      <c r="P80" s="230">
        <f t="shared" si="15"/>
        <v>71.532433174396914</v>
      </c>
      <c r="Q80" s="230">
        <f t="shared" si="15"/>
        <v>69.267157566374522</v>
      </c>
    </row>
    <row r="81" spans="1:17" x14ac:dyDescent="0.25">
      <c r="A81" s="132" t="s">
        <v>84</v>
      </c>
      <c r="B81" s="275">
        <f>IF(B$6=0,0,B$6/TEL!B$5*1000)</f>
        <v>3.2519930530704704</v>
      </c>
      <c r="C81" s="275">
        <f>IF(C$6=0,0,C$6/TEL!C$5*1000)</f>
        <v>3.2523739082830558</v>
      </c>
      <c r="D81" s="275">
        <f>IF(D$6=0,0,D$6/TEL!D$5*1000)</f>
        <v>3.2473399367453064</v>
      </c>
      <c r="E81" s="275">
        <f>IF(E$6=0,0,E$6/TEL!E$5*1000)</f>
        <v>3.2597800746793935</v>
      </c>
      <c r="F81" s="275">
        <f>IF(F$6=0,0,F$6/TEL!F$5*1000)</f>
        <v>3.2406949747490774</v>
      </c>
      <c r="G81" s="275">
        <f>IF(G$6=0,0,G$6/TEL!G$5*1000)</f>
        <v>3.1727950241538809</v>
      </c>
      <c r="H81" s="275">
        <f>IF(H$6=0,0,H$6/TEL!H$5*1000)</f>
        <v>3.1522632520922591</v>
      </c>
      <c r="I81" s="275">
        <f>IF(I$6=0,0,I$6/TEL!I$5*1000)</f>
        <v>3.0887295730907685</v>
      </c>
      <c r="J81" s="275">
        <f>IF(J$6=0,0,J$6/TEL!J$5*1000)</f>
        <v>3.0584999809787932</v>
      </c>
      <c r="K81" s="275">
        <f>IF(K$6=0,0,K$6/TEL!K$5*1000)</f>
        <v>3.0537897489269525</v>
      </c>
      <c r="L81" s="275">
        <f>IF(L$6=0,0,L$6/TEL!L$5*1000)</f>
        <v>2.9967620259665351</v>
      </c>
      <c r="M81" s="275">
        <f>IF(M$6=0,0,M$6/TEL!M$5*1000)</f>
        <v>2.8980787776609653</v>
      </c>
      <c r="N81" s="275">
        <f>IF(N$6=0,0,N$6/TEL!N$5*1000)</f>
        <v>2.8740802853513334</v>
      </c>
      <c r="O81" s="275">
        <f>IF(O$6=0,0,O$6/TEL!O$5*1000)</f>
        <v>2.7949790366388982</v>
      </c>
      <c r="P81" s="275">
        <f>IF(P$6=0,0,P$6/TEL!P$5*1000)</f>
        <v>2.7428186721533456</v>
      </c>
      <c r="Q81" s="275">
        <f>IF(Q$6=0,0,Q$6/TEL!Q$5*1000)</f>
        <v>2.6579039129300228</v>
      </c>
    </row>
    <row r="82" spans="1:17" x14ac:dyDescent="0.25">
      <c r="A82" s="76" t="s">
        <v>83</v>
      </c>
      <c r="B82" s="274">
        <f>IF(B$7=0,0,B$7/TEL!B$5*1000)</f>
        <v>2.6683019922629496</v>
      </c>
      <c r="C82" s="274">
        <f>IF(C$7=0,0,C$7/TEL!C$5*1000)</f>
        <v>2.6686144888476355</v>
      </c>
      <c r="D82" s="274">
        <f>IF(D$7=0,0,D$7/TEL!D$5*1000)</f>
        <v>2.6644840506628156</v>
      </c>
      <c r="E82" s="274">
        <f>IF(E$7=0,0,E$7/TEL!E$5*1000)</f>
        <v>2.6746913433266823</v>
      </c>
      <c r="F82" s="274">
        <f>IF(F$7=0,0,F$7/TEL!F$5*1000)</f>
        <v>2.6590317741530889</v>
      </c>
      <c r="G82" s="274">
        <f>IF(G$7=0,0,G$7/TEL!G$5*1000)</f>
        <v>2.6033189941775432</v>
      </c>
      <c r="H82" s="274">
        <f>IF(H$7=0,0,H$7/TEL!H$5*1000)</f>
        <v>2.5864724119731353</v>
      </c>
      <c r="I82" s="274">
        <f>IF(I$7=0,0,I$7/TEL!I$5*1000)</f>
        <v>2.534342213818066</v>
      </c>
      <c r="J82" s="274">
        <f>IF(J$7=0,0,J$7/TEL!J$5*1000)</f>
        <v>2.5095384459313177</v>
      </c>
      <c r="K82" s="274">
        <f>IF(K$7=0,0,K$7/TEL!K$5*1000)</f>
        <v>2.5056736401451913</v>
      </c>
      <c r="L82" s="274">
        <f>IF(L$7=0,0,L$7/TEL!L$5*1000)</f>
        <v>2.4588816623315157</v>
      </c>
      <c r="M82" s="274">
        <f>IF(M$7=0,0,M$7/TEL!M$5*1000)</f>
        <v>2.3779107919269467</v>
      </c>
      <c r="N82" s="274">
        <f>IF(N$7=0,0,N$7/TEL!N$5*1000)</f>
        <v>2.3582197213139149</v>
      </c>
      <c r="O82" s="274">
        <f>IF(O$7=0,0,O$7/TEL!O$5*1000)</f>
        <v>2.2933161326267881</v>
      </c>
      <c r="P82" s="274">
        <f>IF(P$7=0,0,P$7/TEL!P$5*1000)</f>
        <v>2.250517884843771</v>
      </c>
      <c r="Q82" s="274">
        <f>IF(Q$7=0,0,Q$7/TEL!Q$5*1000)</f>
        <v>2.1808442362502749</v>
      </c>
    </row>
    <row r="83" spans="1:17" x14ac:dyDescent="0.25">
      <c r="A83" s="76" t="s">
        <v>82</v>
      </c>
      <c r="B83" s="274">
        <f>IF(B$8=0,0,B$8/TEL!B$5*1000)</f>
        <v>1.9178420569389949</v>
      </c>
      <c r="C83" s="274">
        <f>IF(C$8=0,0,C$8/TEL!C$5*1000)</f>
        <v>1.9180666638592376</v>
      </c>
      <c r="D83" s="274">
        <f>IF(D$8=0,0,D$8/TEL!D$5*1000)</f>
        <v>1.9150979114138995</v>
      </c>
      <c r="E83" s="274">
        <f>IF(E$8=0,0,E$8/TEL!E$5*1000)</f>
        <v>1.9224344030160532</v>
      </c>
      <c r="F83" s="274">
        <f>IF(F$8=0,0,F$8/TEL!F$5*1000)</f>
        <v>1.9111790876725325</v>
      </c>
      <c r="G83" s="274">
        <f>IF(G$8=0,0,G$8/TEL!G$5*1000)</f>
        <v>1.8711355270651089</v>
      </c>
      <c r="H83" s="274">
        <f>IF(H$8=0,0,H$8/TEL!H$5*1000)</f>
        <v>1.8590270461056912</v>
      </c>
      <c r="I83" s="274">
        <f>IF(I$8=0,0,I$8/TEL!I$5*1000)</f>
        <v>1.821558466181735</v>
      </c>
      <c r="J83" s="274">
        <f>IF(J$8=0,0,J$8/TEL!J$5*1000)</f>
        <v>1.8037307580131343</v>
      </c>
      <c r="K83" s="274">
        <f>IF(K$8=0,0,K$8/TEL!K$5*1000)</f>
        <v>1.8009529288543566</v>
      </c>
      <c r="L83" s="274">
        <f>IF(L$8=0,0,L$8/TEL!L$5*1000)</f>
        <v>1.7673211948007765</v>
      </c>
      <c r="M83" s="274">
        <f>IF(M$8=0,0,M$8/TEL!M$5*1000)</f>
        <v>1.7091233816974927</v>
      </c>
      <c r="N83" s="274">
        <f>IF(N$8=0,0,N$8/TEL!N$5*1000)</f>
        <v>1.694970424694376</v>
      </c>
      <c r="O83" s="274">
        <f>IF(O$8=0,0,O$8/TEL!O$5*1000)</f>
        <v>1.648320970325504</v>
      </c>
      <c r="P83" s="274">
        <f>IF(P$8=0,0,P$8/TEL!P$5*1000)</f>
        <v>1.6175597297314608</v>
      </c>
      <c r="Q83" s="274">
        <f>IF(Q$8=0,0,Q$8/TEL!Q$5*1000)</f>
        <v>1.5674817948048847</v>
      </c>
    </row>
    <row r="84" spans="1:17" x14ac:dyDescent="0.25">
      <c r="A84" s="76" t="s">
        <v>81</v>
      </c>
      <c r="B84" s="274">
        <f>IF(B$9=0,0,B$9/TEL!B$5*1000)</f>
        <v>3.7522996766197725</v>
      </c>
      <c r="C84" s="274">
        <f>IF(C$9=0,0,C$9/TEL!C$5*1000)</f>
        <v>3.7527391249419857</v>
      </c>
      <c r="D84" s="274">
        <f>IF(D$9=0,0,D$9/TEL!D$5*1000)</f>
        <v>3.7469306962445859</v>
      </c>
      <c r="E84" s="274">
        <f>IF(E$9=0,0,E$9/TEL!E$5*1000)</f>
        <v>3.761284701553147</v>
      </c>
      <c r="F84" s="274">
        <f>IF(F$9=0,0,F$9/TEL!F$5*1000)</f>
        <v>3.7392634324027823</v>
      </c>
      <c r="G84" s="274">
        <f>IF(G$9=0,0,G$9/TEL!G$5*1000)</f>
        <v>3.66091733556217</v>
      </c>
      <c r="H84" s="274">
        <f>IF(H$9=0,0,H$9/TEL!H$5*1000)</f>
        <v>3.6372268293372225</v>
      </c>
      <c r="I84" s="274">
        <f>IF(I$9=0,0,I$9/TEL!I$5*1000)</f>
        <v>3.5639187381816564</v>
      </c>
      <c r="J84" s="274">
        <f>IF(J$9=0,0,J$9/TEL!J$5*1000)</f>
        <v>3.5290384395909151</v>
      </c>
      <c r="K84" s="274">
        <f>IF(K$9=0,0,K$9/TEL!K$5*1000)</f>
        <v>3.5236035564541748</v>
      </c>
      <c r="L84" s="274">
        <f>IF(L$9=0,0,L$9/TEL!L$5*1000)</f>
        <v>3.4578023376536944</v>
      </c>
      <c r="M84" s="274">
        <f>IF(M$9=0,0,M$9/TEL!M$5*1000)</f>
        <v>3.343937051147269</v>
      </c>
      <c r="N84" s="274">
        <f>IF(N$9=0,0,N$9/TEL!N$5*1000)</f>
        <v>3.3162464830976921</v>
      </c>
      <c r="O84" s="274">
        <f>IF(O$9=0,0,O$9/TEL!O$5*1000)</f>
        <v>3.2249758115064209</v>
      </c>
      <c r="P84" s="274">
        <f>IF(P$9=0,0,P$9/TEL!P$5*1000)</f>
        <v>3.1647907755615541</v>
      </c>
      <c r="Q84" s="274">
        <f>IF(Q$9=0,0,Q$9/TEL!Q$5*1000)</f>
        <v>3.066812207226949</v>
      </c>
    </row>
    <row r="85" spans="1:17" x14ac:dyDescent="0.25">
      <c r="A85" s="129" t="s">
        <v>80</v>
      </c>
      <c r="B85" s="273">
        <f>IF(B$10=0,0,B$10/TEL!B$5*1000)</f>
        <v>6.3372172316245052</v>
      </c>
      <c r="C85" s="273">
        <f>IF(C$10=0,0,C$10/TEL!C$5*1000)</f>
        <v>6.3379594110131334</v>
      </c>
      <c r="D85" s="273">
        <f>IF(D$10=0,0,D$10/TEL!D$5*1000)</f>
        <v>6.3281496203241883</v>
      </c>
      <c r="E85" s="273">
        <f>IF(E$10=0,0,E$10/TEL!E$5*1000)</f>
        <v>6.3523919404008691</v>
      </c>
      <c r="F85" s="273">
        <f>IF(F$10=0,0,F$10/TEL!F$5*1000)</f>
        <v>6.3152004636135848</v>
      </c>
      <c r="G85" s="273">
        <f>IF(G$10=0,0,G$10/TEL!G$5*1000)</f>
        <v>6.1828826111716673</v>
      </c>
      <c r="H85" s="273">
        <f>IF(H$10=0,0,H$10/TEL!H$5*1000)</f>
        <v>6.1428719784361965</v>
      </c>
      <c r="I85" s="273">
        <f>IF(I$10=0,0,I$10/TEL!I$5*1000)</f>
        <v>6.0190627578179079</v>
      </c>
      <c r="J85" s="273">
        <f>IF(J$10=0,0,J$10/TEL!J$5*1000)</f>
        <v>5.9601538090868802</v>
      </c>
      <c r="K85" s="273">
        <f>IF(K$10=0,0,K$10/TEL!K$5*1000)</f>
        <v>5.9509748953448289</v>
      </c>
      <c r="L85" s="273">
        <f>IF(L$10=0,0,L$10/TEL!L$5*1000)</f>
        <v>5.8398439480373483</v>
      </c>
      <c r="M85" s="273">
        <f>IF(M$10=0,0,M$10/TEL!M$5*1000)</f>
        <v>5.6475381308264989</v>
      </c>
      <c r="N85" s="273">
        <f>IF(N$10=0,0,N$10/TEL!N$5*1000)</f>
        <v>5.6007718381205462</v>
      </c>
      <c r="O85" s="273">
        <f>IF(O$10=0,0,O$10/TEL!O$5*1000)</f>
        <v>5.4466258149886224</v>
      </c>
      <c r="P85" s="273">
        <f>IF(P$10=0,0,P$10/TEL!P$5*1000)</f>
        <v>5.3449799765039554</v>
      </c>
      <c r="Q85" s="273">
        <f>IF(Q$10=0,0,Q$10/TEL!Q$5*1000)</f>
        <v>5.1795050610944005</v>
      </c>
    </row>
    <row r="86" spans="1:17" x14ac:dyDescent="0.25">
      <c r="A86" s="127" t="s">
        <v>307</v>
      </c>
      <c r="B86" s="296">
        <f>IF(B$15=0,0,B$15/TEL!B$5*1000)</f>
        <v>2.8865968148333194</v>
      </c>
      <c r="C86" s="296">
        <f>IF(C$15=0,0,C$15/TEL!C$5*1000)</f>
        <v>2.8763824705906575</v>
      </c>
      <c r="D86" s="296">
        <f>IF(D$15=0,0,D$15/TEL!D$5*1000)</f>
        <v>2.8625274726736292</v>
      </c>
      <c r="E86" s="296">
        <f>IF(E$15=0,0,E$15/TEL!E$5*1000)</f>
        <v>2.8706510681748103</v>
      </c>
      <c r="F86" s="296">
        <f>IF(F$15=0,0,F$15/TEL!F$5*1000)</f>
        <v>2.850375265671087</v>
      </c>
      <c r="G86" s="296">
        <f>IF(G$15=0,0,G$15/TEL!G$5*1000)</f>
        <v>2.8492944641609306</v>
      </c>
      <c r="H86" s="296">
        <f>IF(H$15=0,0,H$15/TEL!H$5*1000)</f>
        <v>2.8480255972569135</v>
      </c>
      <c r="I86" s="296">
        <f>IF(I$15=0,0,I$15/TEL!I$5*1000)</f>
        <v>2.8265356604274245</v>
      </c>
      <c r="J86" s="296">
        <f>IF(J$15=0,0,J$15/TEL!J$5*1000)</f>
        <v>2.8182967536066288</v>
      </c>
      <c r="K86" s="296">
        <f>IF(K$15=0,0,K$15/TEL!K$5*1000)</f>
        <v>2.8252121289944236</v>
      </c>
      <c r="L86" s="296">
        <f>IF(L$15=0,0,L$15/TEL!L$5*1000)</f>
        <v>2.8044173948506321</v>
      </c>
      <c r="M86" s="296">
        <f>IF(M$15=0,0,M$15/TEL!M$5*1000)</f>
        <v>2.7361349117107383</v>
      </c>
      <c r="N86" s="296">
        <f>IF(N$15=0,0,N$15/TEL!N$5*1000)</f>
        <v>2.6850195098979088</v>
      </c>
      <c r="O86" s="296">
        <f>IF(O$15=0,0,O$15/TEL!O$5*1000)</f>
        <v>2.6276574311634482</v>
      </c>
      <c r="P86" s="296">
        <f>IF(P$15=0,0,P$15/TEL!P$5*1000)</f>
        <v>2.5887983765072486</v>
      </c>
      <c r="Q86" s="296">
        <f>IF(Q$15=0,0,Q$15/TEL!Q$5*1000)</f>
        <v>2.4918431057666099</v>
      </c>
    </row>
    <row r="87" spans="1:17" x14ac:dyDescent="0.25">
      <c r="A87" s="127" t="s">
        <v>306</v>
      </c>
      <c r="B87" s="296">
        <f>IF(B$26=0,0,B$26/TEL!B$5*1000)</f>
        <v>21.37305433917782</v>
      </c>
      <c r="C87" s="296">
        <f>IF(C$26=0,0,C$26/TEL!C$5*1000)</f>
        <v>21.352722753390093</v>
      </c>
      <c r="D87" s="296">
        <f>IF(D$26=0,0,D$26/TEL!D$5*1000)</f>
        <v>21.301283581693625</v>
      </c>
      <c r="E87" s="296">
        <f>IF(E$26=0,0,E$26/TEL!E$5*1000)</f>
        <v>21.367112274349477</v>
      </c>
      <c r="F87" s="296">
        <f>IF(F$26=0,0,F$26/TEL!F$5*1000)</f>
        <v>21.230723787733563</v>
      </c>
      <c r="G87" s="296">
        <f>IF(G$26=0,0,G$26/TEL!G$5*1000)</f>
        <v>20.914592246162798</v>
      </c>
      <c r="H87" s="296">
        <f>IF(H$26=0,0,H$26/TEL!H$5*1000)</f>
        <v>20.798798973696837</v>
      </c>
      <c r="I87" s="296">
        <f>IF(I$26=0,0,I$26/TEL!I$5*1000)</f>
        <v>20.425129177068328</v>
      </c>
      <c r="J87" s="296">
        <f>IF(J$26=0,0,J$26/TEL!J$5*1000)</f>
        <v>20.210143202261929</v>
      </c>
      <c r="K87" s="296">
        <f>IF(K$26=0,0,K$26/TEL!K$5*1000)</f>
        <v>20.255679361673305</v>
      </c>
      <c r="L87" s="296">
        <f>IF(L$26=0,0,L$26/TEL!L$5*1000)</f>
        <v>19.949913256092273</v>
      </c>
      <c r="M87" s="296">
        <f>IF(M$26=0,0,M$26/TEL!M$5*1000)</f>
        <v>19.327549009071006</v>
      </c>
      <c r="N87" s="296">
        <f>IF(N$26=0,0,N$26/TEL!N$5*1000)</f>
        <v>19.098107835262013</v>
      </c>
      <c r="O87" s="296">
        <f>IF(O$26=0,0,O$26/TEL!O$5*1000)</f>
        <v>18.635934478731389</v>
      </c>
      <c r="P87" s="296">
        <f>IF(P$26=0,0,P$26/TEL!P$5*1000)</f>
        <v>18.301121284856272</v>
      </c>
      <c r="Q87" s="296">
        <f>IF(Q$26=0,0,Q$26/TEL!Q$5*1000)</f>
        <v>17.721126066426983</v>
      </c>
    </row>
    <row r="88" spans="1:17" x14ac:dyDescent="0.25">
      <c r="A88" s="127" t="s">
        <v>305</v>
      </c>
      <c r="B88" s="296">
        <f>IF(B$37=0,0,B$37/TEL!B$5*1000)</f>
        <v>7.874762429234818</v>
      </c>
      <c r="C88" s="296">
        <f>IF(C$37=0,0,C$37/TEL!C$5*1000)</f>
        <v>8.0138519893374784</v>
      </c>
      <c r="D88" s="296">
        <f>IF(D$37=0,0,D$37/TEL!D$5*1000)</f>
        <v>8.1236373640775366</v>
      </c>
      <c r="E88" s="296">
        <f>IF(E$37=0,0,E$37/TEL!E$5*1000)</f>
        <v>7.306700120542895</v>
      </c>
      <c r="F88" s="296">
        <f>IF(F$37=0,0,F$37/TEL!F$5*1000)</f>
        <v>7.7429866889845265</v>
      </c>
      <c r="G88" s="296">
        <f>IF(G$37=0,0,G$37/TEL!G$5*1000)</f>
        <v>9.2511515050804771</v>
      </c>
      <c r="H88" s="296">
        <f>IF(H$37=0,0,H$37/TEL!H$5*1000)</f>
        <v>9.2217153408325778</v>
      </c>
      <c r="I88" s="296">
        <f>IF(I$37=0,0,I$37/TEL!I$5*1000)</f>
        <v>10.258090534942228</v>
      </c>
      <c r="J88" s="296">
        <f>IF(J$37=0,0,J$37/TEL!J$5*1000)</f>
        <v>10.879923128616586</v>
      </c>
      <c r="K88" s="296">
        <f>IF(K$37=0,0,K$37/TEL!K$5*1000)</f>
        <v>10.485127464955118</v>
      </c>
      <c r="L88" s="296">
        <f>IF(L$37=0,0,L$37/TEL!L$5*1000)</f>
        <v>11.057026434082667</v>
      </c>
      <c r="M88" s="296">
        <f>IF(M$37=0,0,M$37/TEL!M$5*1000)</f>
        <v>10.934731437357879</v>
      </c>
      <c r="N88" s="296">
        <f>IF(N$37=0,0,N$37/TEL!N$5*1000)</f>
        <v>10.460140907772811</v>
      </c>
      <c r="O88" s="296">
        <f>IF(O$37=0,0,O$37/TEL!O$5*1000)</f>
        <v>10.530132851134551</v>
      </c>
      <c r="P88" s="296">
        <f>IF(P$37=0,0,P$37/TEL!P$5*1000)</f>
        <v>10.656532340761412</v>
      </c>
      <c r="Q88" s="296">
        <f>IF(Q$37=0,0,Q$37/TEL!Q$5*1000)</f>
        <v>10.085807666280006</v>
      </c>
    </row>
    <row r="89" spans="1:17" x14ac:dyDescent="0.25">
      <c r="A89" s="127" t="s">
        <v>304</v>
      </c>
      <c r="B89" s="296">
        <f>IF(B$38=0,0,B$38/TEL!B$5*1000)</f>
        <v>31.262964478345015</v>
      </c>
      <c r="C89" s="296">
        <f>IF(C$38=0,0,C$38/TEL!C$5*1000)</f>
        <v>31.064537797974637</v>
      </c>
      <c r="D89" s="296">
        <f>IF(D$38=0,0,D$38/TEL!D$5*1000)</f>
        <v>30.811200510915729</v>
      </c>
      <c r="E89" s="296">
        <f>IF(E$38=0,0,E$38/TEL!E$5*1000)</f>
        <v>32.087537131216081</v>
      </c>
      <c r="F89" s="296">
        <f>IF(F$38=0,0,F$38/TEL!F$5*1000)</f>
        <v>31.269349908563818</v>
      </c>
      <c r="G89" s="296">
        <f>IF(G$38=0,0,G$38/TEL!G$5*1000)</f>
        <v>28.511021510579809</v>
      </c>
      <c r="H89" s="296">
        <f>IF(H$38=0,0,H$38/TEL!H$5*1000)</f>
        <v>28.394134589530438</v>
      </c>
      <c r="I89" s="296">
        <f>IF(I$38=0,0,I$38/TEL!I$5*1000)</f>
        <v>26.359397339746849</v>
      </c>
      <c r="J89" s="296">
        <f>IF(J$38=0,0,J$38/TEL!J$5*1000)</f>
        <v>25.118610053819431</v>
      </c>
      <c r="K89" s="296">
        <f>IF(K$38=0,0,K$38/TEL!K$5*1000)</f>
        <v>25.567689180059716</v>
      </c>
      <c r="L89" s="296">
        <f>IF(L$38=0,0,L$38/TEL!L$5*1000)</f>
        <v>24.207243506051682</v>
      </c>
      <c r="M89" s="296">
        <f>IF(M$38=0,0,M$38/TEL!M$5*1000)</f>
        <v>23.141036463822537</v>
      </c>
      <c r="N89" s="296">
        <f>IF(N$38=0,0,N$38/TEL!N$5*1000)</f>
        <v>23.406438782694696</v>
      </c>
      <c r="O89" s="296">
        <f>IF(O$38=0,0,O$38/TEL!O$5*1000)</f>
        <v>22.319827598012296</v>
      </c>
      <c r="P89" s="296">
        <f>IF(P$38=0,0,P$38/TEL!P$5*1000)</f>
        <v>21.478214693342697</v>
      </c>
      <c r="Q89" s="296">
        <f>IF(Q$38=0,0,Q$38/TEL!Q$5*1000)</f>
        <v>21.110134662779064</v>
      </c>
    </row>
    <row r="90" spans="1:17" x14ac:dyDescent="0.25">
      <c r="A90" s="72" t="s">
        <v>303</v>
      </c>
      <c r="B90" s="272">
        <f>IF(B$58=0,0,B$58/TEL!B$5*1000)</f>
        <v>2.5029345909490499</v>
      </c>
      <c r="C90" s="272">
        <f>IF(C$58=0,0,C$58/TEL!C$5*1000)</f>
        <v>2.5471431717601223</v>
      </c>
      <c r="D90" s="272">
        <f>IF(D$58=0,0,D$58/TEL!D$5*1000)</f>
        <v>2.582037635496206</v>
      </c>
      <c r="E90" s="272">
        <f>IF(E$58=0,0,E$58/TEL!E$5*1000)</f>
        <v>2.3223802167674332</v>
      </c>
      <c r="F90" s="272">
        <f>IF(F$58=0,0,F$58/TEL!F$5*1000)</f>
        <v>2.4610506533084795</v>
      </c>
      <c r="G90" s="272">
        <f>IF(G$58=0,0,G$58/TEL!G$5*1000)</f>
        <v>2.9404096080681672</v>
      </c>
      <c r="H90" s="272">
        <f>IF(H$58=0,0,H$58/TEL!H$5*1000)</f>
        <v>2.9310535424873945</v>
      </c>
      <c r="I90" s="272">
        <f>IF(I$58=0,0,I$58/TEL!I$5*1000)</f>
        <v>3.2604576795453606</v>
      </c>
      <c r="J90" s="272">
        <f>IF(J$58=0,0,J$58/TEL!J$5*1000)</f>
        <v>3.4581025383551962</v>
      </c>
      <c r="K90" s="272">
        <f>IF(K$58=0,0,K$58/TEL!K$5*1000)</f>
        <v>3.3326196768955896</v>
      </c>
      <c r="L90" s="272">
        <f>IF(L$58=0,0,L$58/TEL!L$5*1000)</f>
        <v>3.5143935050231936</v>
      </c>
      <c r="M90" s="272">
        <f>IF(M$58=0,0,M$58/TEL!M$5*1000)</f>
        <v>3.4755229511045003</v>
      </c>
      <c r="N90" s="272">
        <f>IF(N$58=0,0,N$58/TEL!N$5*1000)</f>
        <v>3.3246778857822297</v>
      </c>
      <c r="O90" s="272">
        <f>IF(O$58=0,0,O$58/TEL!O$5*1000)</f>
        <v>3.3469243037157388</v>
      </c>
      <c r="P90" s="272">
        <f>IF(P$58=0,0,P$58/TEL!P$5*1000)</f>
        <v>3.3870994401352013</v>
      </c>
      <c r="Q90" s="272">
        <f>IF(Q$58=0,0,Q$58/TEL!Q$5*1000)</f>
        <v>3.2056988528153298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4434.9950368646887</v>
      </c>
      <c r="C5" s="96">
        <v>4396.0417325386188</v>
      </c>
      <c r="D5" s="96">
        <v>4371.3285516283677</v>
      </c>
      <c r="E5" s="96">
        <v>4311.1929350093451</v>
      </c>
      <c r="F5" s="96">
        <v>4049.518303359775</v>
      </c>
      <c r="G5" s="96">
        <v>3396.6015998096123</v>
      </c>
      <c r="H5" s="96">
        <v>3190.6183146195808</v>
      </c>
      <c r="I5" s="96">
        <v>3008.9665828833399</v>
      </c>
      <c r="J5" s="96">
        <v>2683.2511649724493</v>
      </c>
      <c r="K5" s="96">
        <v>2260.1584358172963</v>
      </c>
      <c r="L5" s="96">
        <v>2296.5955227889153</v>
      </c>
      <c r="M5" s="96">
        <v>2227.3705609527879</v>
      </c>
      <c r="N5" s="96">
        <v>2176.470986546788</v>
      </c>
      <c r="O5" s="96">
        <v>2143.6038185951716</v>
      </c>
      <c r="P5" s="96">
        <v>2119.1324309301667</v>
      </c>
      <c r="Q5" s="96">
        <v>2211.5874903428276</v>
      </c>
    </row>
    <row r="6" spans="1:17" x14ac:dyDescent="0.25">
      <c r="A6" s="132" t="s">
        <v>84</v>
      </c>
      <c r="B6" s="160">
        <v>181.01264881341723</v>
      </c>
      <c r="C6" s="160">
        <v>179.07282100017835</v>
      </c>
      <c r="D6" s="160">
        <v>177.91024226953471</v>
      </c>
      <c r="E6" s="160">
        <v>176.27291783607467</v>
      </c>
      <c r="F6" s="160">
        <v>164.7464545672384</v>
      </c>
      <c r="G6" s="160">
        <v>136.00469446818067</v>
      </c>
      <c r="H6" s="160">
        <v>127.3994329381517</v>
      </c>
      <c r="I6" s="160">
        <v>119.02767024302935</v>
      </c>
      <c r="J6" s="160">
        <v>105.53446516334307</v>
      </c>
      <c r="K6" s="160">
        <v>88.853438716958209</v>
      </c>
      <c r="L6" s="160">
        <v>89.358664244749292</v>
      </c>
      <c r="M6" s="160">
        <v>86.19882964760933</v>
      </c>
      <c r="N6" s="160">
        <v>84.383632421399483</v>
      </c>
      <c r="O6" s="160">
        <v>82.773197348999304</v>
      </c>
      <c r="P6" s="160">
        <v>81.609126051315656</v>
      </c>
      <c r="Q6" s="160">
        <v>85.401802412559846</v>
      </c>
    </row>
    <row r="7" spans="1:17" x14ac:dyDescent="0.25">
      <c r="A7" s="76" t="s">
        <v>83</v>
      </c>
      <c r="B7" s="159">
        <v>37.770881197049299</v>
      </c>
      <c r="C7" s="159">
        <v>37.366108346329362</v>
      </c>
      <c r="D7" s="159">
        <v>37.123519646560524</v>
      </c>
      <c r="E7" s="159">
        <v>36.781868457747812</v>
      </c>
      <c r="F7" s="159">
        <v>34.376706842781729</v>
      </c>
      <c r="G7" s="159">
        <v>28.379327028652767</v>
      </c>
      <c r="H7" s="159">
        <v>26.583715986822803</v>
      </c>
      <c r="I7" s="159">
        <v>24.836827820497497</v>
      </c>
      <c r="J7" s="159">
        <v>22.021277363813187</v>
      </c>
      <c r="K7" s="159">
        <v>18.540542330756544</v>
      </c>
      <c r="L7" s="159">
        <v>18.64596487173921</v>
      </c>
      <c r="M7" s="159">
        <v>17.986620135593604</v>
      </c>
      <c r="N7" s="159">
        <v>17.607853241512863</v>
      </c>
      <c r="O7" s="159">
        <v>17.271812902929195</v>
      </c>
      <c r="P7" s="159">
        <v>17.028912757674568</v>
      </c>
      <c r="Q7" s="159">
        <v>17.820308989918381</v>
      </c>
    </row>
    <row r="8" spans="1:17" x14ac:dyDescent="0.25">
      <c r="A8" s="76" t="s">
        <v>82</v>
      </c>
      <c r="B8" s="159">
        <v>146.3961428937815</v>
      </c>
      <c r="C8" s="159">
        <v>144.82728396818803</v>
      </c>
      <c r="D8" s="159">
        <v>143.88703452654809</v>
      </c>
      <c r="E8" s="159">
        <v>142.56282882437438</v>
      </c>
      <c r="F8" s="159">
        <v>133.24066391034222</v>
      </c>
      <c r="G8" s="159">
        <v>109.99542195591059</v>
      </c>
      <c r="H8" s="159">
        <v>103.03581385754489</v>
      </c>
      <c r="I8" s="159">
        <v>96.26505073230453</v>
      </c>
      <c r="J8" s="159">
        <v>85.352259875478879</v>
      </c>
      <c r="K8" s="159">
        <v>71.861280392729626</v>
      </c>
      <c r="L8" s="159">
        <v>72.269887575956545</v>
      </c>
      <c r="M8" s="159">
        <v>69.714333584365377</v>
      </c>
      <c r="N8" s="159">
        <v>68.246271135411718</v>
      </c>
      <c r="O8" s="159">
        <v>66.943812525332675</v>
      </c>
      <c r="P8" s="159">
        <v>66.002355952262434</v>
      </c>
      <c r="Q8" s="159">
        <v>69.069728283258414</v>
      </c>
    </row>
    <row r="9" spans="1:17" x14ac:dyDescent="0.25">
      <c r="A9" s="76" t="s">
        <v>81</v>
      </c>
      <c r="B9" s="159">
        <v>201.3787509384079</v>
      </c>
      <c r="C9" s="159">
        <v>199.22066914342633</v>
      </c>
      <c r="D9" s="159">
        <v>197.92728630979957</v>
      </c>
      <c r="E9" s="159">
        <v>196.1057431665302</v>
      </c>
      <c r="F9" s="159">
        <v>183.28241401781261</v>
      </c>
      <c r="G9" s="159">
        <v>151.30685989791397</v>
      </c>
      <c r="H9" s="159">
        <v>141.73340285071168</v>
      </c>
      <c r="I9" s="159">
        <v>132.41971606833505</v>
      </c>
      <c r="J9" s="159">
        <v>117.40836297828737</v>
      </c>
      <c r="K9" s="159">
        <v>98.850520240976223</v>
      </c>
      <c r="L9" s="159">
        <v>99.412589722836771</v>
      </c>
      <c r="M9" s="159">
        <v>95.89723569362792</v>
      </c>
      <c r="N9" s="159">
        <v>93.877806927090234</v>
      </c>
      <c r="O9" s="159">
        <v>92.086178521709357</v>
      </c>
      <c r="P9" s="159">
        <v>90.79113518928223</v>
      </c>
      <c r="Q9" s="159">
        <v>95.01053329956703</v>
      </c>
    </row>
    <row r="10" spans="1:17" x14ac:dyDescent="0.25">
      <c r="A10" s="129" t="s">
        <v>80</v>
      </c>
      <c r="B10" s="158">
        <v>531.91488398858178</v>
      </c>
      <c r="C10" s="158">
        <v>523.66709097712192</v>
      </c>
      <c r="D10" s="158">
        <v>520.79417200596561</v>
      </c>
      <c r="E10" s="158">
        <v>513.17270081720437</v>
      </c>
      <c r="F10" s="158">
        <v>481.29310156082084</v>
      </c>
      <c r="G10" s="158">
        <v>404.43442290376549</v>
      </c>
      <c r="H10" s="158">
        <v>381.26792543021674</v>
      </c>
      <c r="I10" s="158">
        <v>355.10582506018358</v>
      </c>
      <c r="J10" s="158">
        <v>314.81203086865742</v>
      </c>
      <c r="K10" s="158">
        <v>265.76268371565004</v>
      </c>
      <c r="L10" s="158">
        <v>266.79712581643452</v>
      </c>
      <c r="M10" s="158">
        <v>258.78472033835448</v>
      </c>
      <c r="N10" s="158">
        <v>254.13565473260618</v>
      </c>
      <c r="O10" s="158">
        <v>249.18951072274456</v>
      </c>
      <c r="P10" s="158">
        <v>245.39518963471789</v>
      </c>
      <c r="Q10" s="158">
        <v>255.99060767942507</v>
      </c>
    </row>
    <row r="11" spans="1:17" x14ac:dyDescent="0.25">
      <c r="A11" s="92" t="s">
        <v>126</v>
      </c>
      <c r="B11" s="91">
        <v>65.169977892717228</v>
      </c>
      <c r="C11" s="91">
        <v>67.948219430903862</v>
      </c>
      <c r="D11" s="91">
        <v>65.472331125579103</v>
      </c>
      <c r="E11" s="91">
        <v>70.415442282748984</v>
      </c>
      <c r="F11" s="91">
        <v>63.315807589623972</v>
      </c>
      <c r="G11" s="91">
        <v>55.740437106363899</v>
      </c>
      <c r="H11" s="91">
        <v>46.41916672423605</v>
      </c>
      <c r="I11" s="91">
        <v>45.843418135270802</v>
      </c>
      <c r="J11" s="91">
        <v>40.805262241186384</v>
      </c>
      <c r="K11" s="91">
        <v>32.38370186895515</v>
      </c>
      <c r="L11" s="91">
        <v>33.932134851614379</v>
      </c>
      <c r="M11" s="91">
        <v>29.099241179380719</v>
      </c>
      <c r="N11" s="91">
        <v>26.719086147653613</v>
      </c>
      <c r="O11" s="91">
        <v>26.380962858296265</v>
      </c>
      <c r="P11" s="91">
        <v>26.788455469404077</v>
      </c>
      <c r="Q11" s="91">
        <v>30.143073932762405</v>
      </c>
    </row>
    <row r="12" spans="1:17" x14ac:dyDescent="0.25">
      <c r="A12" s="92" t="s">
        <v>27</v>
      </c>
      <c r="B12" s="91">
        <v>184.84354965870682</v>
      </c>
      <c r="C12" s="91">
        <v>187.81343253060481</v>
      </c>
      <c r="D12" s="91">
        <v>187.63881658320636</v>
      </c>
      <c r="E12" s="91">
        <v>188.7906083908201</v>
      </c>
      <c r="F12" s="91">
        <v>173.48801611166533</v>
      </c>
      <c r="G12" s="91">
        <v>108.91120694341789</v>
      </c>
      <c r="H12" s="91">
        <v>101.15991003079246</v>
      </c>
      <c r="I12" s="91">
        <v>95.168113598898657</v>
      </c>
      <c r="J12" s="91">
        <v>84.283282622455815</v>
      </c>
      <c r="K12" s="91">
        <v>71.130419008015423</v>
      </c>
      <c r="L12" s="91">
        <v>71.384974254089911</v>
      </c>
      <c r="M12" s="91">
        <v>68.690906380831777</v>
      </c>
      <c r="N12" s="91">
        <v>66.747806384510028</v>
      </c>
      <c r="O12" s="91">
        <v>65.613682256032533</v>
      </c>
      <c r="P12" s="91">
        <v>64.643198906855361</v>
      </c>
      <c r="Q12" s="91">
        <v>67.656745375172818</v>
      </c>
    </row>
    <row r="13" spans="1:17" x14ac:dyDescent="0.25">
      <c r="A13" s="92" t="s">
        <v>127</v>
      </c>
      <c r="B13" s="91">
        <v>6.4463540261833693E-2</v>
      </c>
      <c r="C13" s="91">
        <v>6.6910896457013189E-2</v>
      </c>
      <c r="D13" s="91">
        <v>0</v>
      </c>
      <c r="E13" s="91">
        <v>0</v>
      </c>
      <c r="F13" s="91">
        <v>5.5920576004479389E-2</v>
      </c>
      <c r="G13" s="91">
        <v>0.11020821890633765</v>
      </c>
      <c r="H13" s="91">
        <v>0.15254776652499299</v>
      </c>
      <c r="I13" s="91">
        <v>0.14807012591509816</v>
      </c>
      <c r="J13" s="91">
        <v>0.14641683275626641</v>
      </c>
      <c r="K13" s="91">
        <v>0.14265228514888262</v>
      </c>
      <c r="L13" s="91">
        <v>5.2104633136999701E-2</v>
      </c>
      <c r="M13" s="91">
        <v>0.15195304452796793</v>
      </c>
      <c r="N13" s="91">
        <v>0.11962222447242053</v>
      </c>
      <c r="O13" s="91">
        <v>7.1778155589855966E-2</v>
      </c>
      <c r="P13" s="91">
        <v>0.11563514158833686</v>
      </c>
      <c r="Q13" s="91">
        <v>0.12188523382386686</v>
      </c>
    </row>
    <row r="14" spans="1:17" x14ac:dyDescent="0.25">
      <c r="A14" s="92" t="s">
        <v>22</v>
      </c>
      <c r="B14" s="157">
        <v>281.83689289689585</v>
      </c>
      <c r="C14" s="157">
        <v>267.83852811915625</v>
      </c>
      <c r="D14" s="157">
        <v>267.68302429718011</v>
      </c>
      <c r="E14" s="157">
        <v>253.96665014363526</v>
      </c>
      <c r="F14" s="157">
        <v>244.43335728352707</v>
      </c>
      <c r="G14" s="157">
        <v>239.67257063507736</v>
      </c>
      <c r="H14" s="157">
        <v>233.53630090866326</v>
      </c>
      <c r="I14" s="157">
        <v>213.94622320009898</v>
      </c>
      <c r="J14" s="157">
        <v>189.57706917225892</v>
      </c>
      <c r="K14" s="157">
        <v>162.10591055353052</v>
      </c>
      <c r="L14" s="157">
        <v>161.42791207759319</v>
      </c>
      <c r="M14" s="157">
        <v>160.84261973361401</v>
      </c>
      <c r="N14" s="157">
        <v>160.54913997597015</v>
      </c>
      <c r="O14" s="157">
        <v>157.12308745282598</v>
      </c>
      <c r="P14" s="157">
        <v>153.84790011687011</v>
      </c>
      <c r="Q14" s="157">
        <v>158.06890313766601</v>
      </c>
    </row>
    <row r="15" spans="1:17" x14ac:dyDescent="0.25">
      <c r="A15" s="156" t="s">
        <v>307</v>
      </c>
      <c r="B15" s="206">
        <v>169.74349415080454</v>
      </c>
      <c r="C15" s="206">
        <v>168.0276507100958</v>
      </c>
      <c r="D15" s="206">
        <v>166.40439690933496</v>
      </c>
      <c r="E15" s="206">
        <v>165.0834894558694</v>
      </c>
      <c r="F15" s="206">
        <v>154.77212324744281</v>
      </c>
      <c r="G15" s="206">
        <v>130.88432570305932</v>
      </c>
      <c r="H15" s="206">
        <v>123.23180411006065</v>
      </c>
      <c r="I15" s="206">
        <v>116.3977049627798</v>
      </c>
      <c r="J15" s="206">
        <v>104.42143397093545</v>
      </c>
      <c r="K15" s="206">
        <v>88.633246588974487</v>
      </c>
      <c r="L15" s="206">
        <v>91.048287309385799</v>
      </c>
      <c r="M15" s="206">
        <v>89.11169250511783</v>
      </c>
      <c r="N15" s="206">
        <v>87.061015746088827</v>
      </c>
      <c r="O15" s="206">
        <v>86.00902867361998</v>
      </c>
      <c r="P15" s="206">
        <v>85.211083565409254</v>
      </c>
      <c r="Q15" s="206">
        <v>88.36309004349647</v>
      </c>
    </row>
    <row r="16" spans="1:17" x14ac:dyDescent="0.25">
      <c r="A16" s="88" t="s">
        <v>34</v>
      </c>
      <c r="B16" s="87">
        <v>8.8126665901546932</v>
      </c>
      <c r="C16" s="87">
        <v>8.0867969545457381</v>
      </c>
      <c r="D16" s="87">
        <v>8.6872651608402016</v>
      </c>
      <c r="E16" s="87">
        <v>7.73549260726314</v>
      </c>
      <c r="F16" s="87">
        <v>7.645600205136251</v>
      </c>
      <c r="G16" s="87">
        <v>6.541012896145368</v>
      </c>
      <c r="H16" s="87">
        <v>6.2345818679584166</v>
      </c>
      <c r="I16" s="87">
        <v>5.8561906506551145</v>
      </c>
      <c r="J16" s="87">
        <v>5.4529056059755794</v>
      </c>
      <c r="K16" s="87">
        <v>4.0504953033041051</v>
      </c>
      <c r="L16" s="87">
        <v>3.9110053104498954</v>
      </c>
      <c r="M16" s="87">
        <v>3.5026088141812939</v>
      </c>
      <c r="N16" s="87">
        <v>3.2540141494173693</v>
      </c>
      <c r="O16" s="87">
        <v>3.404859575109489</v>
      </c>
      <c r="P16" s="87">
        <v>3.9784521166251663</v>
      </c>
      <c r="Q16" s="87">
        <v>3.7005658613713268</v>
      </c>
    </row>
    <row r="17" spans="1:17" x14ac:dyDescent="0.25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31</v>
      </c>
      <c r="B18" s="87">
        <v>9.9613750810892479E-2</v>
      </c>
      <c r="C18" s="87">
        <v>2.4692972897990927E-15</v>
      </c>
      <c r="D18" s="87">
        <v>5.8587280868318376E-16</v>
      </c>
      <c r="E18" s="87">
        <v>8.3832625910016573E-17</v>
      </c>
      <c r="F18" s="87">
        <v>8.383262591001661E-17</v>
      </c>
      <c r="G18" s="87">
        <v>0</v>
      </c>
      <c r="H18" s="87">
        <v>1.1696768669564419E-3</v>
      </c>
      <c r="I18" s="87">
        <v>1.9190021653880796E-15</v>
      </c>
      <c r="J18" s="87">
        <v>3.1612825001311587E-2</v>
      </c>
      <c r="K18" s="87">
        <v>2.9785430067072979E-16</v>
      </c>
      <c r="L18" s="87">
        <v>6.1736803390851933E-17</v>
      </c>
      <c r="M18" s="87">
        <v>6.6893317706212929E-2</v>
      </c>
      <c r="N18" s="87">
        <v>1.6150443959866815E-2</v>
      </c>
      <c r="O18" s="87">
        <v>9.6317749327001129E-2</v>
      </c>
      <c r="P18" s="87">
        <v>0.18151948151852143</v>
      </c>
      <c r="Q18" s="87">
        <v>0.18287133137196074</v>
      </c>
    </row>
    <row r="19" spans="1:17" x14ac:dyDescent="0.25">
      <c r="A19" s="88" t="s">
        <v>126</v>
      </c>
      <c r="B19" s="87">
        <v>7.5314582964924552</v>
      </c>
      <c r="C19" s="87">
        <v>9.5597942541641743</v>
      </c>
      <c r="D19" s="87">
        <v>9.3020055160196886</v>
      </c>
      <c r="E19" s="87">
        <v>8.3964778359307104</v>
      </c>
      <c r="F19" s="87">
        <v>7.7379908939142048</v>
      </c>
      <c r="G19" s="87">
        <v>9.8709482162280935</v>
      </c>
      <c r="H19" s="87">
        <v>7.6441210984058401</v>
      </c>
      <c r="I19" s="87">
        <v>8.5826638074406034</v>
      </c>
      <c r="J19" s="87">
        <v>5.5323559482778126</v>
      </c>
      <c r="K19" s="87">
        <v>5.0943902604423306</v>
      </c>
      <c r="L19" s="87">
        <v>5.1318582128809753</v>
      </c>
      <c r="M19" s="87">
        <v>4.960167382857966</v>
      </c>
      <c r="N19" s="87">
        <v>4.3883618446595429</v>
      </c>
      <c r="O19" s="87">
        <v>3.792971179877723</v>
      </c>
      <c r="P19" s="87">
        <v>3.7160612773610397</v>
      </c>
      <c r="Q19" s="87">
        <v>4.0875840488828512</v>
      </c>
    </row>
    <row r="20" spans="1:17" x14ac:dyDescent="0.25">
      <c r="A20" s="88" t="s">
        <v>30</v>
      </c>
      <c r="B20" s="87">
        <v>38.898776167551731</v>
      </c>
      <c r="C20" s="87">
        <v>34.597621252873658</v>
      </c>
      <c r="D20" s="87">
        <v>33.071372876807516</v>
      </c>
      <c r="E20" s="87">
        <v>31.803932747473539</v>
      </c>
      <c r="F20" s="87">
        <v>25.939221239074083</v>
      </c>
      <c r="G20" s="87">
        <v>17.43388695130238</v>
      </c>
      <c r="H20" s="87">
        <v>16.74666092655599</v>
      </c>
      <c r="I20" s="87">
        <v>18.405631237337577</v>
      </c>
      <c r="J20" s="87">
        <v>14.604973200534223</v>
      </c>
      <c r="K20" s="87">
        <v>10.421608540280962</v>
      </c>
      <c r="L20" s="87">
        <v>7.4931419782691195</v>
      </c>
      <c r="M20" s="87">
        <v>4.644022981552526</v>
      </c>
      <c r="N20" s="87">
        <v>4.4887580576652049</v>
      </c>
      <c r="O20" s="87">
        <v>3.5794219114319281</v>
      </c>
      <c r="P20" s="87">
        <v>2.9397181874692433</v>
      </c>
      <c r="Q20" s="87">
        <v>3.1165413214870177</v>
      </c>
    </row>
    <row r="21" spans="1:17" x14ac:dyDescent="0.25">
      <c r="A21" s="88" t="s">
        <v>29</v>
      </c>
      <c r="B21" s="87">
        <v>0.32857170993759338</v>
      </c>
      <c r="C21" s="87">
        <v>0.41229103606081807</v>
      </c>
      <c r="D21" s="87">
        <v>0.36759432343437443</v>
      </c>
      <c r="E21" s="87">
        <v>0.31570803997262409</v>
      </c>
      <c r="F21" s="87">
        <v>0.28171927611614483</v>
      </c>
      <c r="G21" s="87">
        <v>0.20258336479638406</v>
      </c>
      <c r="H21" s="87">
        <v>0.51908566700552294</v>
      </c>
      <c r="I21" s="87">
        <v>7.1414308842503577E-2</v>
      </c>
      <c r="J21" s="87">
        <v>7.1133874015474136E-2</v>
      </c>
      <c r="K21" s="87">
        <v>0</v>
      </c>
      <c r="L21" s="87">
        <v>7.1988710902087999E-2</v>
      </c>
      <c r="M21" s="87">
        <v>3.2738497387139728E-2</v>
      </c>
      <c r="N21" s="87">
        <v>3.9584224312026746E-2</v>
      </c>
      <c r="O21" s="87">
        <v>3.4223462527345289E-2</v>
      </c>
      <c r="P21" s="87">
        <v>3.5761499943366561E-2</v>
      </c>
      <c r="Q21" s="87">
        <v>3.5664852079071836E-2</v>
      </c>
    </row>
    <row r="22" spans="1:17" x14ac:dyDescent="0.25">
      <c r="A22" s="88" t="s">
        <v>27</v>
      </c>
      <c r="B22" s="87">
        <v>98.565116092772925</v>
      </c>
      <c r="C22" s="87">
        <v>98.70879362660412</v>
      </c>
      <c r="D22" s="87">
        <v>100.36118039979199</v>
      </c>
      <c r="E22" s="87">
        <v>100.28102964786883</v>
      </c>
      <c r="F22" s="87">
        <v>94.486714179265476</v>
      </c>
      <c r="G22" s="87">
        <v>78.024249983018379</v>
      </c>
      <c r="H22" s="87">
        <v>75.285032614081146</v>
      </c>
      <c r="I22" s="87">
        <v>68.509500617051089</v>
      </c>
      <c r="J22" s="87">
        <v>63.767155814456942</v>
      </c>
      <c r="K22" s="87">
        <v>56.996202352830778</v>
      </c>
      <c r="L22" s="87">
        <v>58.892869801737689</v>
      </c>
      <c r="M22" s="87">
        <v>60.765940259157396</v>
      </c>
      <c r="N22" s="87">
        <v>62.182000992977038</v>
      </c>
      <c r="O22" s="87">
        <v>65.588755486421846</v>
      </c>
      <c r="P22" s="87">
        <v>64.799024876238377</v>
      </c>
      <c r="Q22" s="87">
        <v>66.186339165103334</v>
      </c>
    </row>
    <row r="23" spans="1:17" x14ac:dyDescent="0.25">
      <c r="A23" s="88" t="s">
        <v>26</v>
      </c>
      <c r="B23" s="87">
        <v>0.29734688094408518</v>
      </c>
      <c r="C23" s="87">
        <v>0.26234077980995529</v>
      </c>
      <c r="D23" s="87">
        <v>0.25405086846324437</v>
      </c>
      <c r="E23" s="87">
        <v>0</v>
      </c>
      <c r="F23" s="87">
        <v>0</v>
      </c>
      <c r="G23" s="87">
        <v>0</v>
      </c>
      <c r="H23" s="87">
        <v>7.7132773219430149E-3</v>
      </c>
      <c r="I23" s="87">
        <v>8.613149388400557E-3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87</v>
      </c>
      <c r="B24" s="87">
        <v>3.0303420840337414</v>
      </c>
      <c r="C24" s="87">
        <v>3.1953198250666355</v>
      </c>
      <c r="D24" s="87">
        <v>2.9993312479966936</v>
      </c>
      <c r="E24" s="87">
        <v>3.5143324478632745</v>
      </c>
      <c r="F24" s="87">
        <v>3.2857998591528048</v>
      </c>
      <c r="G24" s="87">
        <v>3.3181322378428297</v>
      </c>
      <c r="H24" s="87">
        <v>3.8080140229088015</v>
      </c>
      <c r="I24" s="87">
        <v>3.4964781527361208</v>
      </c>
      <c r="J24" s="87">
        <v>3.4970487840289373</v>
      </c>
      <c r="K24" s="87">
        <v>3.4865142490042427</v>
      </c>
      <c r="L24" s="87">
        <v>3.9520421562114074</v>
      </c>
      <c r="M24" s="87">
        <v>4.055283251497154</v>
      </c>
      <c r="N24" s="87">
        <v>0.59125289627525779</v>
      </c>
      <c r="O24" s="87">
        <v>0.90163439563025594</v>
      </c>
      <c r="P24" s="87">
        <v>0.76955734796752673</v>
      </c>
      <c r="Q24" s="87">
        <v>0.77921901433810314</v>
      </c>
    </row>
    <row r="25" spans="1:17" x14ac:dyDescent="0.25">
      <c r="A25" s="88" t="s">
        <v>23</v>
      </c>
      <c r="B25" s="87">
        <v>12.179602578106433</v>
      </c>
      <c r="C25" s="87">
        <v>13.204692980970698</v>
      </c>
      <c r="D25" s="87">
        <v>11.361596515981264</v>
      </c>
      <c r="E25" s="87">
        <v>13.036516129497246</v>
      </c>
      <c r="F25" s="87">
        <v>15.395077594783823</v>
      </c>
      <c r="G25" s="87">
        <v>15.493512053725846</v>
      </c>
      <c r="H25" s="87">
        <v>12.985424958956022</v>
      </c>
      <c r="I25" s="87">
        <v>11.467213039328417</v>
      </c>
      <c r="J25" s="87">
        <v>11.464247918645158</v>
      </c>
      <c r="K25" s="87">
        <v>8.5840358831120742</v>
      </c>
      <c r="L25" s="87">
        <v>11.595381138934602</v>
      </c>
      <c r="M25" s="87">
        <v>11.08403800077815</v>
      </c>
      <c r="N25" s="87">
        <v>12.100893136822519</v>
      </c>
      <c r="O25" s="87">
        <v>8.6108449132943967</v>
      </c>
      <c r="P25" s="87">
        <v>8.790988778286005</v>
      </c>
      <c r="Q25" s="87">
        <v>10.274304448862818</v>
      </c>
    </row>
    <row r="26" spans="1:17" x14ac:dyDescent="0.25">
      <c r="A26" s="156" t="s">
        <v>306</v>
      </c>
      <c r="B26" s="204">
        <v>1111.9683341232342</v>
      </c>
      <c r="C26" s="204">
        <v>1103.2917267824455</v>
      </c>
      <c r="D26" s="204">
        <v>1094.7047876592758</v>
      </c>
      <c r="E26" s="204">
        <v>1086.3123980451735</v>
      </c>
      <c r="F26" s="204">
        <v>1019.1233824184887</v>
      </c>
      <c r="G26" s="204">
        <v>849.41924541808146</v>
      </c>
      <c r="H26" s="204">
        <v>795.16610477415952</v>
      </c>
      <c r="I26" s="204">
        <v>742.45028701682122</v>
      </c>
      <c r="J26" s="204">
        <v>659.50214265964814</v>
      </c>
      <c r="K26" s="204">
        <v>560.61525385750895</v>
      </c>
      <c r="L26" s="204">
        <v>570.49314805855295</v>
      </c>
      <c r="M26" s="204">
        <v>555.06260600624205</v>
      </c>
      <c r="N26" s="204">
        <v>545.25093287432242</v>
      </c>
      <c r="O26" s="204">
        <v>536.39455523681931</v>
      </c>
      <c r="P26" s="204">
        <v>529.91621605252817</v>
      </c>
      <c r="Q26" s="204">
        <v>554.3073441865148</v>
      </c>
    </row>
    <row r="27" spans="1:17" x14ac:dyDescent="0.25">
      <c r="A27" s="88" t="s">
        <v>34</v>
      </c>
      <c r="B27" s="87">
        <v>58.637704124806788</v>
      </c>
      <c r="C27" s="87">
        <v>52.085368827299121</v>
      </c>
      <c r="D27" s="87">
        <v>54.824946389043632</v>
      </c>
      <c r="E27" s="87">
        <v>47.278165611584129</v>
      </c>
      <c r="F27" s="87">
        <v>47.769156733639718</v>
      </c>
      <c r="G27" s="87">
        <v>40.496431360366309</v>
      </c>
      <c r="H27" s="87">
        <v>38.519300420581914</v>
      </c>
      <c r="I27" s="87">
        <v>35.232750683820143</v>
      </c>
      <c r="J27" s="87">
        <v>31.532828708358362</v>
      </c>
      <c r="K27" s="87">
        <v>22.030023972615197</v>
      </c>
      <c r="L27" s="87">
        <v>21.201955319727482</v>
      </c>
      <c r="M27" s="87">
        <v>18.190624503170731</v>
      </c>
      <c r="N27" s="87">
        <v>16.550325220757713</v>
      </c>
      <c r="O27" s="87">
        <v>17.6071015179703</v>
      </c>
      <c r="P27" s="87">
        <v>19.89242517567412</v>
      </c>
      <c r="Q27" s="87">
        <v>18.593499055080784</v>
      </c>
    </row>
    <row r="28" spans="1:17" x14ac:dyDescent="0.25">
      <c r="A28" s="88" t="s">
        <v>32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31</v>
      </c>
      <c r="B29" s="87">
        <v>0.99134838547377957</v>
      </c>
      <c r="C29" s="87">
        <v>1.8459052852699299E-14</v>
      </c>
      <c r="D29" s="87">
        <v>4.4053128499062471E-15</v>
      </c>
      <c r="E29" s="87">
        <v>5.5619722959530238E-16</v>
      </c>
      <c r="F29" s="87">
        <v>5.5619722959530238E-16</v>
      </c>
      <c r="G29" s="87">
        <v>0</v>
      </c>
      <c r="H29" s="87">
        <v>1.1640534204804145E-2</v>
      </c>
      <c r="I29" s="87">
        <v>1.4391166266009776E-14</v>
      </c>
      <c r="J29" s="87">
        <v>0.22838239600306567</v>
      </c>
      <c r="K29" s="87">
        <v>2.2396352223510642E-15</v>
      </c>
      <c r="L29" s="87">
        <v>6.1439991836088213E-16</v>
      </c>
      <c r="M29" s="87">
        <v>0.48326134009552552</v>
      </c>
      <c r="N29" s="87">
        <v>0.16072797594675009</v>
      </c>
      <c r="O29" s="87">
        <v>0.73422727029890478</v>
      </c>
      <c r="P29" s="87">
        <v>1.3067617600237948</v>
      </c>
      <c r="Q29" s="87">
        <v>1.3833675025034542</v>
      </c>
    </row>
    <row r="30" spans="1:17" x14ac:dyDescent="0.25">
      <c r="A30" s="88" t="s">
        <v>126</v>
      </c>
      <c r="B30" s="87">
        <v>50.323740664825991</v>
      </c>
      <c r="C30" s="87">
        <v>62.490957768063119</v>
      </c>
      <c r="D30" s="87">
        <v>61.106064420394588</v>
      </c>
      <c r="E30" s="87">
        <v>54.859406542875405</v>
      </c>
      <c r="F30" s="87">
        <v>51.421248547058681</v>
      </c>
      <c r="G30" s="87">
        <v>63.88118114416126</v>
      </c>
      <c r="H30" s="87">
        <v>45.38112792814551</v>
      </c>
      <c r="I30" s="87">
        <v>53.205470820732174</v>
      </c>
      <c r="J30" s="87">
        <v>36.309051182943342</v>
      </c>
      <c r="K30" s="87">
        <v>33.026842947374568</v>
      </c>
      <c r="L30" s="87">
        <v>33.231349144670205</v>
      </c>
      <c r="M30" s="87">
        <v>31.562124748113998</v>
      </c>
      <c r="N30" s="87">
        <v>27.62788439040304</v>
      </c>
      <c r="O30" s="87">
        <v>23.066018120800628</v>
      </c>
      <c r="P30" s="87">
        <v>22.383454372871505</v>
      </c>
      <c r="Q30" s="87">
        <v>25.06352344138087</v>
      </c>
    </row>
    <row r="31" spans="1:17" x14ac:dyDescent="0.25">
      <c r="A31" s="88" t="s">
        <v>30</v>
      </c>
      <c r="B31" s="87">
        <v>247.85214200161974</v>
      </c>
      <c r="C31" s="87">
        <v>222.40863077888466</v>
      </c>
      <c r="D31" s="87">
        <v>219.43593527803375</v>
      </c>
      <c r="E31" s="87">
        <v>213.38097296017722</v>
      </c>
      <c r="F31" s="87">
        <v>175.84951431799797</v>
      </c>
      <c r="G31" s="87">
        <v>120.54408322299771</v>
      </c>
      <c r="H31" s="87">
        <v>115.3336999399195</v>
      </c>
      <c r="I31" s="87">
        <v>122.28635234736957</v>
      </c>
      <c r="J31" s="87">
        <v>100.05398855233396</v>
      </c>
      <c r="K31" s="87">
        <v>69.371151869462309</v>
      </c>
      <c r="L31" s="87">
        <v>51.063136879701702</v>
      </c>
      <c r="M31" s="87">
        <v>30.070318598309264</v>
      </c>
      <c r="N31" s="87">
        <v>31.84827663614935</v>
      </c>
      <c r="O31" s="87">
        <v>25.281067670704783</v>
      </c>
      <c r="P31" s="87">
        <v>20.775818092025162</v>
      </c>
      <c r="Q31" s="87">
        <v>22.529245470863508</v>
      </c>
    </row>
    <row r="32" spans="1:17" x14ac:dyDescent="0.25">
      <c r="A32" s="88" t="s">
        <v>29</v>
      </c>
      <c r="B32" s="87">
        <v>2.1010851064211975</v>
      </c>
      <c r="C32" s="87">
        <v>2.7655553130757573</v>
      </c>
      <c r="D32" s="87">
        <v>2.4364610864069154</v>
      </c>
      <c r="E32" s="87">
        <v>2.2382381637778854</v>
      </c>
      <c r="F32" s="87">
        <v>1.992664804825782</v>
      </c>
      <c r="G32" s="87">
        <v>1.4749596144273671</v>
      </c>
      <c r="H32" s="87">
        <v>3.8065681582860229</v>
      </c>
      <c r="I32" s="87">
        <v>0.52702716044344289</v>
      </c>
      <c r="J32" s="87">
        <v>0.52502375691073211</v>
      </c>
      <c r="K32" s="87">
        <v>0</v>
      </c>
      <c r="L32" s="87">
        <v>0.5316656369064604</v>
      </c>
      <c r="M32" s="87">
        <v>0.23651465740581068</v>
      </c>
      <c r="N32" s="87">
        <v>0.24208020657967219</v>
      </c>
      <c r="O32" s="87">
        <v>0.24724257864306495</v>
      </c>
      <c r="P32" s="87">
        <v>0.25835391305239819</v>
      </c>
      <c r="Q32" s="87">
        <v>0.25765569418662793</v>
      </c>
    </row>
    <row r="33" spans="1:17" x14ac:dyDescent="0.25">
      <c r="A33" s="88" t="s">
        <v>27</v>
      </c>
      <c r="B33" s="87">
        <v>651.11821225602387</v>
      </c>
      <c r="C33" s="87">
        <v>658.06588265758387</v>
      </c>
      <c r="D33" s="87">
        <v>664.0215146146935</v>
      </c>
      <c r="E33" s="87">
        <v>660.30129908749586</v>
      </c>
      <c r="F33" s="87">
        <v>616.52031111684096</v>
      </c>
      <c r="G33" s="87">
        <v>499.10691018396915</v>
      </c>
      <c r="H33" s="87">
        <v>482.10084606094762</v>
      </c>
      <c r="I33" s="87">
        <v>435.36856500498584</v>
      </c>
      <c r="J33" s="87">
        <v>395.2623063804914</v>
      </c>
      <c r="K33" s="87">
        <v>362.37260625503285</v>
      </c>
      <c r="L33" s="87">
        <v>365.57721793611745</v>
      </c>
      <c r="M33" s="87">
        <v>378.27463939888628</v>
      </c>
      <c r="N33" s="87">
        <v>381.8182172370623</v>
      </c>
      <c r="O33" s="87">
        <v>406.82695571005172</v>
      </c>
      <c r="P33" s="87">
        <v>402.7171891214922</v>
      </c>
      <c r="Q33" s="87">
        <v>412.49979053316025</v>
      </c>
    </row>
    <row r="34" spans="1:17" x14ac:dyDescent="0.25">
      <c r="A34" s="88" t="s">
        <v>26</v>
      </c>
      <c r="B34" s="87">
        <v>2.2358198163295637</v>
      </c>
      <c r="C34" s="87">
        <v>1.9726008635710102</v>
      </c>
      <c r="D34" s="87">
        <v>1.9102671070986263</v>
      </c>
      <c r="E34" s="87">
        <v>0</v>
      </c>
      <c r="F34" s="87">
        <v>0</v>
      </c>
      <c r="G34" s="87">
        <v>0</v>
      </c>
      <c r="H34" s="87">
        <v>5.7997912170763818E-2</v>
      </c>
      <c r="I34" s="87">
        <v>6.4764257901242656E-2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87</v>
      </c>
      <c r="B35" s="87">
        <v>16.53621310438448</v>
      </c>
      <c r="C35" s="87">
        <v>17.637305563759433</v>
      </c>
      <c r="D35" s="87">
        <v>16.093168786384908</v>
      </c>
      <c r="E35" s="87">
        <v>19.801346819985142</v>
      </c>
      <c r="F35" s="87">
        <v>17.957617016708927</v>
      </c>
      <c r="G35" s="87">
        <v>18.015741072540365</v>
      </c>
      <c r="H35" s="87">
        <v>21.636276859143567</v>
      </c>
      <c r="I35" s="87">
        <v>19.020523903325017</v>
      </c>
      <c r="J35" s="87">
        <v>19.084793032409973</v>
      </c>
      <c r="K35" s="87">
        <v>18.260348046535178</v>
      </c>
      <c r="L35" s="87">
        <v>20.857594373544995</v>
      </c>
      <c r="M35" s="87">
        <v>21.561278444024136</v>
      </c>
      <c r="N35" s="87">
        <v>4.1289436826105694</v>
      </c>
      <c r="O35" s="87">
        <v>6.1442356073246644</v>
      </c>
      <c r="P35" s="87">
        <v>5.159729672397348</v>
      </c>
      <c r="Q35" s="87">
        <v>5.170527336071828</v>
      </c>
    </row>
    <row r="36" spans="1:17" x14ac:dyDescent="0.25">
      <c r="A36" s="88" t="s">
        <v>23</v>
      </c>
      <c r="B36" s="87">
        <v>82.172068663349222</v>
      </c>
      <c r="C36" s="87">
        <v>85.86542501020854</v>
      </c>
      <c r="D36" s="87">
        <v>74.876429977219686</v>
      </c>
      <c r="E36" s="87">
        <v>88.452968859277718</v>
      </c>
      <c r="F36" s="87">
        <v>107.61286988141657</v>
      </c>
      <c r="G36" s="87">
        <v>105.89993881961922</v>
      </c>
      <c r="H36" s="87">
        <v>88.318646960760105</v>
      </c>
      <c r="I36" s="87">
        <v>76.744832838243681</v>
      </c>
      <c r="J36" s="87">
        <v>76.505768650197354</v>
      </c>
      <c r="K36" s="87">
        <v>55.554280766488894</v>
      </c>
      <c r="L36" s="87">
        <v>78.030228767884509</v>
      </c>
      <c r="M36" s="87">
        <v>74.683844316236275</v>
      </c>
      <c r="N36" s="87">
        <v>82.874477524812988</v>
      </c>
      <c r="O36" s="87">
        <v>56.487706761025152</v>
      </c>
      <c r="P36" s="87">
        <v>57.422483944991811</v>
      </c>
      <c r="Q36" s="87">
        <v>68.809735153267454</v>
      </c>
    </row>
    <row r="37" spans="1:17" x14ac:dyDescent="0.25">
      <c r="A37" s="156" t="s">
        <v>305</v>
      </c>
      <c r="B37" s="204">
        <v>530.39981790991601</v>
      </c>
      <c r="C37" s="204">
        <v>536.46895891017971</v>
      </c>
      <c r="D37" s="204">
        <v>540.83940393169939</v>
      </c>
      <c r="E37" s="204">
        <v>481.47595832001133</v>
      </c>
      <c r="F37" s="204">
        <v>478.44604046577109</v>
      </c>
      <c r="G37" s="204">
        <v>476.76375896180696</v>
      </c>
      <c r="H37" s="204">
        <v>449.24152281231898</v>
      </c>
      <c r="I37" s="204">
        <v>475.81354194268221</v>
      </c>
      <c r="J37" s="204">
        <v>451.37624089901425</v>
      </c>
      <c r="K37" s="204">
        <v>366.72377548872294</v>
      </c>
      <c r="L37" s="204">
        <v>395.66410957231852</v>
      </c>
      <c r="M37" s="204">
        <v>388.96583875268493</v>
      </c>
      <c r="N37" s="204">
        <v>366.9855650380951</v>
      </c>
      <c r="O37" s="204">
        <v>373.03270808888209</v>
      </c>
      <c r="P37" s="204">
        <v>377.97570119616904</v>
      </c>
      <c r="Q37" s="204">
        <v>387.94739672876199</v>
      </c>
    </row>
    <row r="38" spans="1:17" x14ac:dyDescent="0.25">
      <c r="A38" s="156" t="s">
        <v>304</v>
      </c>
      <c r="B38" s="204">
        <v>1391.1924453737408</v>
      </c>
      <c r="C38" s="204">
        <v>1369.3574320892808</v>
      </c>
      <c r="D38" s="204">
        <v>1355.8980168526102</v>
      </c>
      <c r="E38" s="204">
        <v>1392.4953323320876</v>
      </c>
      <c r="F38" s="204">
        <v>1280.0687265628505</v>
      </c>
      <c r="G38" s="204">
        <v>989.6673832016138</v>
      </c>
      <c r="H38" s="204">
        <v>930.12504195209397</v>
      </c>
      <c r="I38" s="204">
        <v>827.142459606643</v>
      </c>
      <c r="J38" s="204">
        <v>709.45323575444115</v>
      </c>
      <c r="K38" s="204">
        <v>608.20967836746092</v>
      </c>
      <c r="L38" s="204">
        <v>593.52894319103143</v>
      </c>
      <c r="M38" s="204">
        <v>567.95425011386101</v>
      </c>
      <c r="N38" s="204">
        <v>566.74848605543218</v>
      </c>
      <c r="O38" s="204">
        <v>546.210418169013</v>
      </c>
      <c r="P38" s="204">
        <v>530.26860943134682</v>
      </c>
      <c r="Q38" s="204">
        <v>560.23804108794343</v>
      </c>
    </row>
    <row r="39" spans="1:17" x14ac:dyDescent="0.25">
      <c r="A39" s="152" t="s">
        <v>311</v>
      </c>
      <c r="B39" s="264">
        <v>1108.073871368498</v>
      </c>
      <c r="C39" s="264">
        <v>1086.7426140561736</v>
      </c>
      <c r="D39" s="264">
        <v>1074.0239792595398</v>
      </c>
      <c r="E39" s="264">
        <v>1123.530188641477</v>
      </c>
      <c r="F39" s="264">
        <v>1022.7817111113453</v>
      </c>
      <c r="G39" s="264">
        <v>759.6171755313552</v>
      </c>
      <c r="H39" s="264">
        <v>714.25403318257781</v>
      </c>
      <c r="I39" s="264">
        <v>614.58213127721865</v>
      </c>
      <c r="J39" s="264">
        <v>514.31935000382805</v>
      </c>
      <c r="K39" s="264">
        <v>445.80973707966712</v>
      </c>
      <c r="L39" s="264">
        <v>423.65504415574543</v>
      </c>
      <c r="M39" s="264">
        <v>401.6999494358069</v>
      </c>
      <c r="N39" s="264">
        <v>406.49831834694703</v>
      </c>
      <c r="O39" s="264">
        <v>386.19187314646388</v>
      </c>
      <c r="P39" s="264">
        <v>370.32689569731303</v>
      </c>
      <c r="Q39" s="264">
        <v>394.73747286506591</v>
      </c>
    </row>
    <row r="40" spans="1:17" x14ac:dyDescent="0.25">
      <c r="A40" s="154" t="s">
        <v>34</v>
      </c>
      <c r="B40" s="83">
        <v>32.882534888859539</v>
      </c>
      <c r="C40" s="83">
        <v>27.669356337829385</v>
      </c>
      <c r="D40" s="83">
        <v>20.561391694737761</v>
      </c>
      <c r="E40" s="83">
        <v>15.730922310605317</v>
      </c>
      <c r="F40" s="83">
        <v>9.1009123658869502</v>
      </c>
      <c r="G40" s="83">
        <v>5.6444413698895923</v>
      </c>
      <c r="H40" s="83">
        <v>1.3032600334724411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31</v>
      </c>
      <c r="B41" s="208">
        <v>29.166621366522868</v>
      </c>
      <c r="C41" s="208">
        <v>39.613854280290333</v>
      </c>
      <c r="D41" s="208">
        <v>36.893400599353043</v>
      </c>
      <c r="E41" s="208">
        <v>42.572028293241061</v>
      </c>
      <c r="F41" s="208">
        <v>33.344461251488902</v>
      </c>
      <c r="G41" s="208">
        <v>27.796103830075875</v>
      </c>
      <c r="H41" s="208">
        <v>26.251131394263098</v>
      </c>
      <c r="I41" s="208">
        <v>20.746124142529368</v>
      </c>
      <c r="J41" s="208">
        <v>16.931900900264381</v>
      </c>
      <c r="K41" s="208">
        <v>13.110481851265677</v>
      </c>
      <c r="L41" s="208">
        <v>14.605385705399648</v>
      </c>
      <c r="M41" s="208">
        <v>13.315389777430623</v>
      </c>
      <c r="N41" s="208">
        <v>14.817408478157464</v>
      </c>
      <c r="O41" s="208">
        <v>15.86140265290188</v>
      </c>
      <c r="P41" s="208">
        <v>14.809859381160695</v>
      </c>
      <c r="Q41" s="208">
        <v>14.061922221517543</v>
      </c>
    </row>
    <row r="42" spans="1:17" x14ac:dyDescent="0.25">
      <c r="A42" s="154" t="s">
        <v>126</v>
      </c>
      <c r="B42" s="208">
        <v>49.498773841310673</v>
      </c>
      <c r="C42" s="208">
        <v>57.78293238657848</v>
      </c>
      <c r="D42" s="208">
        <v>48.397773697598737</v>
      </c>
      <c r="E42" s="208">
        <v>50.913579864759612</v>
      </c>
      <c r="F42" s="208">
        <v>45.243272619038379</v>
      </c>
      <c r="G42" s="208">
        <v>55.407302094843345</v>
      </c>
      <c r="H42" s="208">
        <v>38.88582627928637</v>
      </c>
      <c r="I42" s="208">
        <v>41.451216354550539</v>
      </c>
      <c r="J42" s="208">
        <v>21.75546771231696</v>
      </c>
      <c r="K42" s="208">
        <v>21.952020433624181</v>
      </c>
      <c r="L42" s="208">
        <v>18.802083228775803</v>
      </c>
      <c r="M42" s="208">
        <v>17.535132806833793</v>
      </c>
      <c r="N42" s="208">
        <v>14.879068253547226</v>
      </c>
      <c r="O42" s="208">
        <v>7.643533828706782</v>
      </c>
      <c r="P42" s="208">
        <v>7.6765253137800755</v>
      </c>
      <c r="Q42" s="208">
        <v>8.5170906091967051</v>
      </c>
    </row>
    <row r="43" spans="1:17" x14ac:dyDescent="0.25">
      <c r="A43" s="154" t="s">
        <v>30</v>
      </c>
      <c r="B43" s="208">
        <v>42.910672920629878</v>
      </c>
      <c r="C43" s="208">
        <v>20.333507434644982</v>
      </c>
      <c r="D43" s="208">
        <v>9.2278353951917627</v>
      </c>
      <c r="E43" s="208">
        <v>4.7257333163387676</v>
      </c>
      <c r="F43" s="208">
        <v>3.6358029255296067</v>
      </c>
      <c r="G43" s="208">
        <v>4.5955998605554438</v>
      </c>
      <c r="H43" s="208">
        <v>4.0552011293003094</v>
      </c>
      <c r="I43" s="208">
        <v>0.92173607336239249</v>
      </c>
      <c r="J43" s="208">
        <v>0.5118428060877076</v>
      </c>
      <c r="K43" s="208">
        <v>2.8278197968997021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27</v>
      </c>
      <c r="B44" s="208">
        <v>953.61526835117468</v>
      </c>
      <c r="C44" s="208">
        <v>941.34296361683062</v>
      </c>
      <c r="D44" s="208">
        <v>958.94357787265847</v>
      </c>
      <c r="E44" s="208">
        <v>1009.5879248565321</v>
      </c>
      <c r="F44" s="208">
        <v>931.45726194940141</v>
      </c>
      <c r="G44" s="208">
        <v>666.173728375991</v>
      </c>
      <c r="H44" s="208">
        <v>643.75861434625563</v>
      </c>
      <c r="I44" s="208">
        <v>551.46305470677635</v>
      </c>
      <c r="J44" s="208">
        <v>475.12013858515905</v>
      </c>
      <c r="K44" s="208">
        <v>407.91941499787765</v>
      </c>
      <c r="L44" s="208">
        <v>390.24757522157006</v>
      </c>
      <c r="M44" s="208">
        <v>370.84942685154255</v>
      </c>
      <c r="N44" s="208">
        <v>376.80184161524227</v>
      </c>
      <c r="O44" s="208">
        <v>362.68693666485524</v>
      </c>
      <c r="P44" s="208">
        <v>347.84051100237235</v>
      </c>
      <c r="Q44" s="208">
        <v>372.15846003435172</v>
      </c>
    </row>
    <row r="45" spans="1:17" x14ac:dyDescent="0.25">
      <c r="A45" s="152" t="s">
        <v>310</v>
      </c>
      <c r="B45" s="264">
        <v>182.42853949549803</v>
      </c>
      <c r="C45" s="264">
        <v>180.76785824500564</v>
      </c>
      <c r="D45" s="264">
        <v>179.19249212779278</v>
      </c>
      <c r="E45" s="264">
        <v>177.55951002555369</v>
      </c>
      <c r="F45" s="264">
        <v>166.44785216680083</v>
      </c>
      <c r="G45" s="264">
        <v>139.53301714083085</v>
      </c>
      <c r="H45" s="264">
        <v>130.57911942399463</v>
      </c>
      <c r="I45" s="264">
        <v>122.21661313430806</v>
      </c>
      <c r="J45" s="264">
        <v>109.4328400250668</v>
      </c>
      <c r="K45" s="264">
        <v>92.77859767383913</v>
      </c>
      <c r="L45" s="264">
        <v>94.751479517858954</v>
      </c>
      <c r="M45" s="264">
        <v>92.399570879884294</v>
      </c>
      <c r="N45" s="264">
        <v>90.567118872663897</v>
      </c>
      <c r="O45" s="264">
        <v>89.186823499210718</v>
      </c>
      <c r="P45" s="264">
        <v>88.166464511866053</v>
      </c>
      <c r="Q45" s="264">
        <v>91.832691740079341</v>
      </c>
    </row>
    <row r="46" spans="1:17" x14ac:dyDescent="0.25">
      <c r="A46" s="150" t="s">
        <v>34</v>
      </c>
      <c r="B46" s="87">
        <v>9.5009404269142017</v>
      </c>
      <c r="C46" s="87">
        <v>8.5478340418386693</v>
      </c>
      <c r="D46" s="87">
        <v>9.0717742437274609</v>
      </c>
      <c r="E46" s="87">
        <v>7.9095235827572878</v>
      </c>
      <c r="F46" s="87">
        <v>7.9180059349362359</v>
      </c>
      <c r="G46" s="87">
        <v>6.7542474372481696</v>
      </c>
      <c r="H46" s="87">
        <v>6.4140708604683851</v>
      </c>
      <c r="I46" s="87">
        <v>5.9091455299038209</v>
      </c>
      <c r="J46" s="87">
        <v>5.3610301387591255</v>
      </c>
      <c r="K46" s="87">
        <v>3.826077470099789</v>
      </c>
      <c r="L46" s="87">
        <v>3.6953514669018794</v>
      </c>
      <c r="M46" s="87">
        <v>3.2277094015772247</v>
      </c>
      <c r="N46" s="87">
        <v>2.9577166317760644</v>
      </c>
      <c r="O46" s="87">
        <v>3.1326714663142692</v>
      </c>
      <c r="P46" s="87">
        <v>3.584654827666844</v>
      </c>
      <c r="Q46" s="87">
        <v>3.3521210040109377</v>
      </c>
    </row>
    <row r="47" spans="1:17" x14ac:dyDescent="0.25">
      <c r="A47" s="150" t="s">
        <v>32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31</v>
      </c>
      <c r="B48" s="87">
        <v>0.13839707689549099</v>
      </c>
      <c r="C48" s="87">
        <v>2.888998961539356E-15</v>
      </c>
      <c r="D48" s="87">
        <v>6.8545247381597241E-16</v>
      </c>
      <c r="E48" s="87">
        <v>9.808149476277138E-17</v>
      </c>
      <c r="F48" s="87">
        <v>9.808149476277138E-17</v>
      </c>
      <c r="G48" s="87">
        <v>0</v>
      </c>
      <c r="H48" s="87">
        <v>1.625075433675192E-3</v>
      </c>
      <c r="I48" s="87">
        <v>2.2451712419969532E-15</v>
      </c>
      <c r="J48" s="87">
        <v>3.6985995561330476E-2</v>
      </c>
      <c r="K48" s="87">
        <v>3.4848001853911312E-16</v>
      </c>
      <c r="L48" s="87">
        <v>8.5773229665710919E-17</v>
      </c>
      <c r="M48" s="87">
        <v>7.8263045193272388E-2</v>
      </c>
      <c r="N48" s="87">
        <v>2.2438410524800681E-2</v>
      </c>
      <c r="O48" s="87">
        <v>0.1157765351340854</v>
      </c>
      <c r="P48" s="87">
        <v>0.23287043701143917</v>
      </c>
      <c r="Q48" s="87">
        <v>0.23426486729621979</v>
      </c>
    </row>
    <row r="49" spans="1:17" x14ac:dyDescent="0.25">
      <c r="A49" s="150" t="s">
        <v>126</v>
      </c>
      <c r="B49" s="87">
        <v>8.148507758437681</v>
      </c>
      <c r="C49" s="87">
        <v>10.16578189096254</v>
      </c>
      <c r="D49" s="87">
        <v>9.881153064227675</v>
      </c>
      <c r="E49" s="87">
        <v>8.9610261019740207</v>
      </c>
      <c r="F49" s="87">
        <v>8.3529072750109989</v>
      </c>
      <c r="G49" s="87">
        <v>10.454285082335252</v>
      </c>
      <c r="H49" s="87">
        <v>7.6657659709981703</v>
      </c>
      <c r="I49" s="87">
        <v>8.840144821555656</v>
      </c>
      <c r="J49" s="87">
        <v>5.9120249029153085</v>
      </c>
      <c r="K49" s="87">
        <v>5.4164767785146868</v>
      </c>
      <c r="L49" s="87">
        <v>5.4529494784512371</v>
      </c>
      <c r="M49" s="87">
        <v>5.2024129855381869</v>
      </c>
      <c r="N49" s="87">
        <v>4.5440328199820375</v>
      </c>
      <c r="O49" s="87">
        <v>3.8473447142649677</v>
      </c>
      <c r="P49" s="87">
        <v>3.7523779287494041</v>
      </c>
      <c r="Q49" s="87">
        <v>4.1715463415138245</v>
      </c>
    </row>
    <row r="50" spans="1:17" x14ac:dyDescent="0.25">
      <c r="A50" s="150" t="s">
        <v>30</v>
      </c>
      <c r="B50" s="87">
        <v>41.23750411817359</v>
      </c>
      <c r="C50" s="87">
        <v>36.930883898801262</v>
      </c>
      <c r="D50" s="87">
        <v>36.069266398062474</v>
      </c>
      <c r="E50" s="87">
        <v>34.971492522682418</v>
      </c>
      <c r="F50" s="87">
        <v>28.839006151693027</v>
      </c>
      <c r="G50" s="87">
        <v>19.831409476494972</v>
      </c>
      <c r="H50" s="87">
        <v>19.005295644382272</v>
      </c>
      <c r="I50" s="87">
        <v>20.214932713501302</v>
      </c>
      <c r="J50" s="87">
        <v>16.505069372762748</v>
      </c>
      <c r="K50" s="87">
        <v>11.434571102203575</v>
      </c>
      <c r="L50" s="87">
        <v>8.4292750049203491</v>
      </c>
      <c r="M50" s="87">
        <v>5.1002263811333437</v>
      </c>
      <c r="N50" s="87">
        <v>5.0832050684487253</v>
      </c>
      <c r="O50" s="87">
        <v>4.0813420430587168</v>
      </c>
      <c r="P50" s="87">
        <v>3.3477146834002927</v>
      </c>
      <c r="Q50" s="87">
        <v>3.5705312007967827</v>
      </c>
    </row>
    <row r="51" spans="1:17" x14ac:dyDescent="0.25">
      <c r="A51" s="150" t="s">
        <v>29</v>
      </c>
      <c r="B51" s="87">
        <v>0.37343634371037637</v>
      </c>
      <c r="C51" s="87">
        <v>0.47697733670960069</v>
      </c>
      <c r="D51" s="87">
        <v>0.42472194482695969</v>
      </c>
      <c r="E51" s="87">
        <v>0.36936832328712643</v>
      </c>
      <c r="F51" s="87">
        <v>0.3296025551509762</v>
      </c>
      <c r="G51" s="87">
        <v>0.23701606644922057</v>
      </c>
      <c r="H51" s="87">
        <v>0.6073136511849222</v>
      </c>
      <c r="I51" s="87">
        <v>8.355246042562578E-2</v>
      </c>
      <c r="J51" s="87">
        <v>8.3224360634881894E-2</v>
      </c>
      <c r="K51" s="87">
        <v>0</v>
      </c>
      <c r="L51" s="87">
        <v>8.4224492489363423E-2</v>
      </c>
      <c r="M51" s="87">
        <v>3.8302996299607539E-2</v>
      </c>
      <c r="N51" s="87">
        <v>2.9821286006949155E-2</v>
      </c>
      <c r="O51" s="87">
        <v>4.0040358084961883E-2</v>
      </c>
      <c r="P51" s="87">
        <v>4.1839812737931463E-2</v>
      </c>
      <c r="Q51" s="87">
        <v>4.1726737823567804E-2</v>
      </c>
    </row>
    <row r="52" spans="1:17" x14ac:dyDescent="0.25">
      <c r="A52" s="150" t="s">
        <v>27</v>
      </c>
      <c r="B52" s="87">
        <v>106.68203655152284</v>
      </c>
      <c r="C52" s="87">
        <v>107.16707680550587</v>
      </c>
      <c r="D52" s="87">
        <v>108.48827860233419</v>
      </c>
      <c r="E52" s="87">
        <v>107.85732038965915</v>
      </c>
      <c r="F52" s="87">
        <v>100.93981691692714</v>
      </c>
      <c r="G52" s="87">
        <v>82.312696245236111</v>
      </c>
      <c r="H52" s="87">
        <v>79.177873850271894</v>
      </c>
      <c r="I52" s="87">
        <v>71.644150366997167</v>
      </c>
      <c r="J52" s="87">
        <v>66.024759828513851</v>
      </c>
      <c r="K52" s="87">
        <v>60.033983922341498</v>
      </c>
      <c r="L52" s="87">
        <v>61.047034503481619</v>
      </c>
      <c r="M52" s="87">
        <v>63.085401553061565</v>
      </c>
      <c r="N52" s="87">
        <v>63.999926942965942</v>
      </c>
      <c r="O52" s="87">
        <v>67.816136109848586</v>
      </c>
      <c r="P52" s="87">
        <v>66.99875627330286</v>
      </c>
      <c r="Q52" s="87">
        <v>68.548503406190349</v>
      </c>
    </row>
    <row r="53" spans="1:17" x14ac:dyDescent="0.25">
      <c r="A53" s="150" t="s">
        <v>26</v>
      </c>
      <c r="B53" s="87">
        <v>0.34788635366554904</v>
      </c>
      <c r="C53" s="87">
        <v>0.30693033340754622</v>
      </c>
      <c r="D53" s="87">
        <v>0.29723140190551978</v>
      </c>
      <c r="E53" s="87">
        <v>0</v>
      </c>
      <c r="F53" s="87">
        <v>0</v>
      </c>
      <c r="G53" s="87">
        <v>0</v>
      </c>
      <c r="H53" s="87">
        <v>9.0242881103115308E-3</v>
      </c>
      <c r="I53" s="87">
        <v>1.0077109686819897E-2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87</v>
      </c>
      <c r="B54" s="87">
        <v>2.7357948199755144</v>
      </c>
      <c r="C54" s="87">
        <v>2.9164850482123916</v>
      </c>
      <c r="D54" s="87">
        <v>2.678447780460961</v>
      </c>
      <c r="E54" s="87">
        <v>3.2673389964636046</v>
      </c>
      <c r="F54" s="87">
        <v>2.9820177533596937</v>
      </c>
      <c r="G54" s="87">
        <v>2.9973502843124193</v>
      </c>
      <c r="H54" s="87">
        <v>3.5598022598029284</v>
      </c>
      <c r="I54" s="87">
        <v>3.1533075684631293</v>
      </c>
      <c r="J54" s="87">
        <v>3.1602415152486971</v>
      </c>
      <c r="K54" s="87">
        <v>3.0532397693941733</v>
      </c>
      <c r="L54" s="87">
        <v>3.4805176181226223</v>
      </c>
      <c r="M54" s="87">
        <v>3.5941939569145513</v>
      </c>
      <c r="N54" s="87">
        <v>0.65749195480439937</v>
      </c>
      <c r="O54" s="87">
        <v>0.99150538063463811</v>
      </c>
      <c r="P54" s="87">
        <v>0.83684934110494624</v>
      </c>
      <c r="Q54" s="87">
        <v>0.84379126213628908</v>
      </c>
    </row>
    <row r="55" spans="1:17" x14ac:dyDescent="0.25">
      <c r="A55" s="150" t="s">
        <v>23</v>
      </c>
      <c r="B55" s="87">
        <v>13.264036046202776</v>
      </c>
      <c r="C55" s="87">
        <v>14.255888889567787</v>
      </c>
      <c r="D55" s="87">
        <v>12.281618692247566</v>
      </c>
      <c r="E55" s="87">
        <v>14.223440108730072</v>
      </c>
      <c r="F55" s="87">
        <v>17.086495579722769</v>
      </c>
      <c r="G55" s="87">
        <v>16.946012548754698</v>
      </c>
      <c r="H55" s="87">
        <v>14.138347823342048</v>
      </c>
      <c r="I55" s="87">
        <v>12.361302563774551</v>
      </c>
      <c r="J55" s="87">
        <v>12.349503910670874</v>
      </c>
      <c r="K55" s="87">
        <v>9.01424863128541</v>
      </c>
      <c r="L55" s="87">
        <v>12.562126953491918</v>
      </c>
      <c r="M55" s="87">
        <v>12.073060560166548</v>
      </c>
      <c r="N55" s="87">
        <v>13.272485758154994</v>
      </c>
      <c r="O55" s="87">
        <v>9.1620068918704796</v>
      </c>
      <c r="P55" s="87">
        <v>9.3714012078923332</v>
      </c>
      <c r="Q55" s="87">
        <v>11.070206920311401</v>
      </c>
    </row>
    <row r="56" spans="1:17" x14ac:dyDescent="0.25">
      <c r="A56" s="152" t="s">
        <v>309</v>
      </c>
      <c r="B56" s="264">
        <v>100.69003450974461</v>
      </c>
      <c r="C56" s="264">
        <v>101.84695978810143</v>
      </c>
      <c r="D56" s="264">
        <v>102.68154546527775</v>
      </c>
      <c r="E56" s="264">
        <v>91.405633665056911</v>
      </c>
      <c r="F56" s="264">
        <v>90.839163284703901</v>
      </c>
      <c r="G56" s="264">
        <v>90.517190529427864</v>
      </c>
      <c r="H56" s="264">
        <v>85.291889345521469</v>
      </c>
      <c r="I56" s="264">
        <v>90.343715195116133</v>
      </c>
      <c r="J56" s="264">
        <v>85.70104572554628</v>
      </c>
      <c r="K56" s="264">
        <v>69.621343613954394</v>
      </c>
      <c r="L56" s="264">
        <v>75.122419517427033</v>
      </c>
      <c r="M56" s="264">
        <v>73.8547297981697</v>
      </c>
      <c r="N56" s="264">
        <v>69.683048835821324</v>
      </c>
      <c r="O56" s="264">
        <v>70.831721523338501</v>
      </c>
      <c r="P56" s="264">
        <v>71.775249222167716</v>
      </c>
      <c r="Q56" s="264">
        <v>73.667876482797979</v>
      </c>
    </row>
    <row r="57" spans="1:17" x14ac:dyDescent="0.25">
      <c r="A57" s="152" t="s">
        <v>308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303</v>
      </c>
      <c r="B58" s="242">
        <v>133.2176374757552</v>
      </c>
      <c r="C58" s="242">
        <v>134.7419906113735</v>
      </c>
      <c r="D58" s="242">
        <v>135.839691517039</v>
      </c>
      <c r="E58" s="242">
        <v>120.92969775427204</v>
      </c>
      <c r="F58" s="242">
        <v>120.16868976622625</v>
      </c>
      <c r="G58" s="242">
        <v>119.7461602706273</v>
      </c>
      <c r="H58" s="242">
        <v>112.83354990750054</v>
      </c>
      <c r="I58" s="242">
        <v>119.50749943006386</v>
      </c>
      <c r="J58" s="242">
        <v>113.36971543882922</v>
      </c>
      <c r="K58" s="242">
        <v>92.108016117559032</v>
      </c>
      <c r="L58" s="242">
        <v>99.376802425910483</v>
      </c>
      <c r="M58" s="242">
        <v>97.69443417533175</v>
      </c>
      <c r="N58" s="242">
        <v>92.173768374829095</v>
      </c>
      <c r="O58" s="242">
        <v>93.692596405121904</v>
      </c>
      <c r="P58" s="242">
        <v>94.934101099460904</v>
      </c>
      <c r="Q58" s="242">
        <v>97.438637631381766</v>
      </c>
    </row>
    <row r="60" spans="1:17" ht="12.75" x14ac:dyDescent="0.25">
      <c r="A60" s="98" t="s">
        <v>91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0.99999999999999989</v>
      </c>
      <c r="C62" s="77">
        <f t="shared" si="0"/>
        <v>1</v>
      </c>
      <c r="D62" s="77">
        <f t="shared" si="0"/>
        <v>1</v>
      </c>
      <c r="E62" s="77">
        <f t="shared" si="0"/>
        <v>1</v>
      </c>
      <c r="F62" s="77">
        <f t="shared" si="0"/>
        <v>0.99999999999999989</v>
      </c>
      <c r="G62" s="77">
        <f t="shared" si="0"/>
        <v>1</v>
      </c>
      <c r="H62" s="77">
        <f t="shared" si="0"/>
        <v>1.0000000000000002</v>
      </c>
      <c r="I62" s="77">
        <f t="shared" si="0"/>
        <v>1</v>
      </c>
      <c r="J62" s="77">
        <f t="shared" si="0"/>
        <v>0.99999999999999956</v>
      </c>
      <c r="K62" s="77">
        <f t="shared" si="0"/>
        <v>1.0000000000000002</v>
      </c>
      <c r="L62" s="77">
        <f t="shared" si="0"/>
        <v>1.0000000000000002</v>
      </c>
      <c r="M62" s="77">
        <f t="shared" si="0"/>
        <v>1</v>
      </c>
      <c r="N62" s="77">
        <f t="shared" si="0"/>
        <v>0.99999999999999989</v>
      </c>
      <c r="O62" s="77">
        <f t="shared" si="0"/>
        <v>1</v>
      </c>
      <c r="P62" s="77">
        <f t="shared" si="0"/>
        <v>1.0000000000000002</v>
      </c>
      <c r="Q62" s="77">
        <f t="shared" si="0"/>
        <v>0.99999999999999989</v>
      </c>
    </row>
    <row r="63" spans="1:17" x14ac:dyDescent="0.25">
      <c r="A63" s="132" t="s">
        <v>84</v>
      </c>
      <c r="B63" s="203">
        <f t="shared" ref="B63:Q63" si="1">IF(B$6=0,0,B$6/B$5)</f>
        <v>4.081462263402752E-2</v>
      </c>
      <c r="C63" s="203">
        <f t="shared" si="1"/>
        <v>4.0735013881855867E-2</v>
      </c>
      <c r="D63" s="203">
        <f t="shared" si="1"/>
        <v>4.069935264949627E-2</v>
      </c>
      <c r="E63" s="203">
        <f t="shared" si="1"/>
        <v>4.0887271920641281E-2</v>
      </c>
      <c r="F63" s="203">
        <f t="shared" si="1"/>
        <v>4.0682975659241435E-2</v>
      </c>
      <c r="G63" s="203">
        <f t="shared" si="1"/>
        <v>4.0041403288452806E-2</v>
      </c>
      <c r="H63" s="203">
        <f t="shared" si="1"/>
        <v>3.9929386838407091E-2</v>
      </c>
      <c r="I63" s="203">
        <f t="shared" si="1"/>
        <v>3.9557657742071421E-2</v>
      </c>
      <c r="J63" s="203">
        <f t="shared" si="1"/>
        <v>3.933081872506209E-2</v>
      </c>
      <c r="K63" s="203">
        <f t="shared" si="1"/>
        <v>3.9312924841407366E-2</v>
      </c>
      <c r="L63" s="203">
        <f t="shared" si="1"/>
        <v>3.8909186819381616E-2</v>
      </c>
      <c r="M63" s="203">
        <f t="shared" si="1"/>
        <v>3.8699815449988087E-2</v>
      </c>
      <c r="N63" s="203">
        <f t="shared" si="1"/>
        <v>3.8770851044186649E-2</v>
      </c>
      <c r="O63" s="203">
        <f t="shared" si="1"/>
        <v>3.8614037086034586E-2</v>
      </c>
      <c r="P63" s="203">
        <f t="shared" si="1"/>
        <v>3.8510630510946574E-2</v>
      </c>
      <c r="Q63" s="203">
        <f t="shared" si="1"/>
        <v>3.8615611087274397E-2</v>
      </c>
    </row>
    <row r="64" spans="1:17" x14ac:dyDescent="0.25">
      <c r="A64" s="76" t="s">
        <v>83</v>
      </c>
      <c r="B64" s="202">
        <f t="shared" ref="B64:Q64" si="2">IF(B$7=0,0,B$7/B$5)</f>
        <v>8.5165554601728151E-3</v>
      </c>
      <c r="C64" s="202">
        <f t="shared" si="2"/>
        <v>8.4999439540696178E-3</v>
      </c>
      <c r="D64" s="202">
        <f t="shared" si="2"/>
        <v>8.4925027272845025E-3</v>
      </c>
      <c r="E64" s="202">
        <f t="shared" si="2"/>
        <v>8.5317147741308594E-3</v>
      </c>
      <c r="F64" s="202">
        <f t="shared" si="2"/>
        <v>8.4890854337564825E-3</v>
      </c>
      <c r="G64" s="202">
        <f t="shared" si="2"/>
        <v>8.3552121715550921E-3</v>
      </c>
      <c r="H64" s="202">
        <f t="shared" si="2"/>
        <v>8.331838335226379E-3</v>
      </c>
      <c r="I64" s="202">
        <f t="shared" si="2"/>
        <v>8.2542717362775186E-3</v>
      </c>
      <c r="J64" s="202">
        <f t="shared" si="2"/>
        <v>8.2069385271427969E-3</v>
      </c>
      <c r="K64" s="202">
        <f t="shared" si="2"/>
        <v>8.2032047120856356E-3</v>
      </c>
      <c r="L64" s="202">
        <f t="shared" si="2"/>
        <v>8.1189589924376936E-3</v>
      </c>
      <c r="M64" s="202">
        <f t="shared" si="2"/>
        <v>8.0752706581071025E-3</v>
      </c>
      <c r="N64" s="202">
        <f t="shared" si="2"/>
        <v>8.0900932520353366E-3</v>
      </c>
      <c r="O64" s="202">
        <f t="shared" si="2"/>
        <v>8.0573717741594716E-3</v>
      </c>
      <c r="P64" s="202">
        <f t="shared" si="2"/>
        <v>8.0357945115303343E-3</v>
      </c>
      <c r="Q64" s="202">
        <f t="shared" si="2"/>
        <v>8.0577002120571679E-3</v>
      </c>
    </row>
    <row r="65" spans="1:17" x14ac:dyDescent="0.25">
      <c r="A65" s="76" t="s">
        <v>82</v>
      </c>
      <c r="B65" s="202">
        <f t="shared" ref="B65:Q65" si="3">IF(B$8=0,0,B$8/B$5)</f>
        <v>3.3009313804616108E-2</v>
      </c>
      <c r="C65" s="202">
        <f t="shared" si="3"/>
        <v>3.2944929274944211E-2</v>
      </c>
      <c r="D65" s="202">
        <f t="shared" si="3"/>
        <v>3.2916087827108899E-2</v>
      </c>
      <c r="E65" s="202">
        <f t="shared" si="3"/>
        <v>3.3068069783349967E-2</v>
      </c>
      <c r="F65" s="202">
        <f t="shared" si="3"/>
        <v>3.2902842740529431E-2</v>
      </c>
      <c r="G65" s="202">
        <f t="shared" si="3"/>
        <v>3.2383963418634698E-2</v>
      </c>
      <c r="H65" s="202">
        <f t="shared" si="3"/>
        <v>3.2293368776023561E-2</v>
      </c>
      <c r="I65" s="202">
        <f t="shared" si="3"/>
        <v>3.1992728427066353E-2</v>
      </c>
      <c r="J65" s="202">
        <f t="shared" si="3"/>
        <v>3.1809269661252623E-2</v>
      </c>
      <c r="K65" s="202">
        <f t="shared" si="3"/>
        <v>3.1794797769008551E-2</v>
      </c>
      <c r="L65" s="202">
        <f t="shared" si="3"/>
        <v>3.1468269818881386E-2</v>
      </c>
      <c r="M65" s="202">
        <f t="shared" si="3"/>
        <v>3.1298938221821573E-2</v>
      </c>
      <c r="N65" s="202">
        <f t="shared" si="3"/>
        <v>3.1356389107530434E-2</v>
      </c>
      <c r="O65" s="202">
        <f t="shared" si="3"/>
        <v>3.1229563944892045E-2</v>
      </c>
      <c r="P65" s="202">
        <f t="shared" si="3"/>
        <v>3.1145932641544031E-2</v>
      </c>
      <c r="Q65" s="202">
        <f t="shared" si="3"/>
        <v>3.1230836937204607E-2</v>
      </c>
    </row>
    <row r="66" spans="1:17" x14ac:dyDescent="0.25">
      <c r="A66" s="76" t="s">
        <v>81</v>
      </c>
      <c r="B66" s="202">
        <f t="shared" ref="B66:Q66" si="4">IF(B$9=0,0,B$9/B$5)</f>
        <v>4.5406759030055699E-2</v>
      </c>
      <c r="C66" s="202">
        <f t="shared" si="4"/>
        <v>4.5318193334889185E-2</v>
      </c>
      <c r="D66" s="202">
        <f t="shared" si="4"/>
        <v>4.5278519784578877E-2</v>
      </c>
      <c r="E66" s="202">
        <f t="shared" si="4"/>
        <v>4.5487582236007053E-2</v>
      </c>
      <c r="F66" s="202">
        <f t="shared" si="4"/>
        <v>4.5260300185764858E-2</v>
      </c>
      <c r="G66" s="202">
        <f t="shared" si="4"/>
        <v>4.4546543199648458E-2</v>
      </c>
      <c r="H66" s="202">
        <f t="shared" si="4"/>
        <v>4.4421923550454712E-2</v>
      </c>
      <c r="I66" s="202">
        <f t="shared" si="4"/>
        <v>4.4008370455694445E-2</v>
      </c>
      <c r="J66" s="202">
        <f t="shared" si="4"/>
        <v>4.3756009318454123E-2</v>
      </c>
      <c r="K66" s="202">
        <f t="shared" si="4"/>
        <v>4.3736102157471479E-2</v>
      </c>
      <c r="L66" s="202">
        <f t="shared" si="4"/>
        <v>4.3286938747539298E-2</v>
      </c>
      <c r="M66" s="202">
        <f t="shared" si="4"/>
        <v>4.3054010578557067E-2</v>
      </c>
      <c r="N66" s="202">
        <f t="shared" si="4"/>
        <v>4.3133038532269963E-2</v>
      </c>
      <c r="O66" s="202">
        <f t="shared" si="4"/>
        <v>4.2958581116009947E-2</v>
      </c>
      <c r="P66" s="202">
        <f t="shared" si="4"/>
        <v>4.284354005635721E-2</v>
      </c>
      <c r="Q66" s="202">
        <f t="shared" si="4"/>
        <v>4.2960332211337951E-2</v>
      </c>
    </row>
    <row r="67" spans="1:17" x14ac:dyDescent="0.25">
      <c r="A67" s="129" t="s">
        <v>80</v>
      </c>
      <c r="B67" s="201">
        <f t="shared" ref="B67:Q67" si="5">IF(B$10=0,0,B$10/B$5)</f>
        <v>0.11993584650426531</v>
      </c>
      <c r="C67" s="201">
        <f t="shared" si="5"/>
        <v>0.11912241121394349</v>
      </c>
      <c r="D67" s="201">
        <f t="shared" si="5"/>
        <v>0.11913864763424477</v>
      </c>
      <c r="E67" s="201">
        <f t="shared" si="5"/>
        <v>0.11903264561647181</v>
      </c>
      <c r="F67" s="201">
        <f t="shared" si="5"/>
        <v>0.11885193880010496</v>
      </c>
      <c r="G67" s="201">
        <f t="shared" si="5"/>
        <v>0.11907031514276947</v>
      </c>
      <c r="H67" s="201">
        <f t="shared" si="5"/>
        <v>0.1194965639365972</v>
      </c>
      <c r="I67" s="201">
        <f t="shared" si="5"/>
        <v>0.1180158753108862</v>
      </c>
      <c r="J67" s="201">
        <f t="shared" si="5"/>
        <v>0.1173248464319179</v>
      </c>
      <c r="K67" s="201">
        <f t="shared" si="5"/>
        <v>0.11758586455889211</v>
      </c>
      <c r="L67" s="201">
        <f t="shared" si="5"/>
        <v>0.116170707104943</v>
      </c>
      <c r="M67" s="201">
        <f t="shared" si="5"/>
        <v>0.1161839546930421</v>
      </c>
      <c r="N67" s="201">
        <f t="shared" si="5"/>
        <v>0.11676500918389016</v>
      </c>
      <c r="O67" s="201">
        <f t="shared" si="5"/>
        <v>0.11624793189911975</v>
      </c>
      <c r="P67" s="201">
        <f t="shared" si="5"/>
        <v>0.11579983678839964</v>
      </c>
      <c r="Q67" s="201">
        <f t="shared" si="5"/>
        <v>0.11574970865825565</v>
      </c>
    </row>
    <row r="68" spans="1:17" x14ac:dyDescent="0.25">
      <c r="A68" s="127" t="s">
        <v>307</v>
      </c>
      <c r="B68" s="200">
        <f t="shared" ref="B68:Q68" si="6">IF(B$15=0,0,B$15/B$5)</f>
        <v>3.8273660452798244E-2</v>
      </c>
      <c r="C68" s="200">
        <f t="shared" si="6"/>
        <v>3.8222487622532983E-2</v>
      </c>
      <c r="D68" s="200">
        <f t="shared" si="6"/>
        <v>3.8067236297611974E-2</v>
      </c>
      <c r="E68" s="200">
        <f t="shared" si="6"/>
        <v>3.8291835216952903E-2</v>
      </c>
      <c r="F68" s="200">
        <f t="shared" si="6"/>
        <v>3.8219884848781298E-2</v>
      </c>
      <c r="G68" s="200">
        <f t="shared" si="6"/>
        <v>3.8533905686906497E-2</v>
      </c>
      <c r="H68" s="200">
        <f t="shared" si="6"/>
        <v>3.8623173303245342E-2</v>
      </c>
      <c r="I68" s="200">
        <f t="shared" si="6"/>
        <v>3.8683615040763196E-2</v>
      </c>
      <c r="J68" s="200">
        <f t="shared" si="6"/>
        <v>3.891601178975268E-2</v>
      </c>
      <c r="K68" s="200">
        <f t="shared" si="6"/>
        <v>3.921550152607943E-2</v>
      </c>
      <c r="L68" s="200">
        <f t="shared" si="6"/>
        <v>3.9644894543214793E-2</v>
      </c>
      <c r="M68" s="200">
        <f t="shared" si="6"/>
        <v>4.0007573983109078E-2</v>
      </c>
      <c r="N68" s="200">
        <f t="shared" si="6"/>
        <v>4.0000999914187124E-2</v>
      </c>
      <c r="O68" s="200">
        <f t="shared" si="6"/>
        <v>4.0123565710937531E-2</v>
      </c>
      <c r="P68" s="200">
        <f t="shared" si="6"/>
        <v>4.0210362656762755E-2</v>
      </c>
      <c r="Q68" s="200">
        <f t="shared" si="6"/>
        <v>3.9954598418260601E-2</v>
      </c>
    </row>
    <row r="69" spans="1:17" x14ac:dyDescent="0.25">
      <c r="A69" s="127" t="s">
        <v>306</v>
      </c>
      <c r="B69" s="200">
        <f t="shared" ref="B69:Q69" si="7">IF(B$26=0,0,B$26/B$5)</f>
        <v>0.250725947803842</v>
      </c>
      <c r="C69" s="200">
        <f t="shared" si="7"/>
        <v>0.25097389740777515</v>
      </c>
      <c r="D69" s="200">
        <f t="shared" si="7"/>
        <v>0.25042839373203513</v>
      </c>
      <c r="E69" s="200">
        <f t="shared" si="7"/>
        <v>0.2519748975332784</v>
      </c>
      <c r="F69" s="200">
        <f t="shared" si="7"/>
        <v>0.25166533549754544</v>
      </c>
      <c r="G69" s="200">
        <f t="shared" si="7"/>
        <v>0.25007915130985436</v>
      </c>
      <c r="H69" s="200">
        <f t="shared" si="7"/>
        <v>0.24922006531795629</v>
      </c>
      <c r="I69" s="200">
        <f t="shared" si="7"/>
        <v>0.24674593969912714</v>
      </c>
      <c r="J69" s="200">
        <f t="shared" si="7"/>
        <v>0.24578472238040366</v>
      </c>
      <c r="K69" s="200">
        <f t="shared" si="7"/>
        <v>0.24804245798582025</v>
      </c>
      <c r="L69" s="200">
        <f t="shared" si="7"/>
        <v>0.24840819482473062</v>
      </c>
      <c r="M69" s="200">
        <f t="shared" si="7"/>
        <v>0.24920083606061783</v>
      </c>
      <c r="N69" s="200">
        <f t="shared" si="7"/>
        <v>0.25052065304092258</v>
      </c>
      <c r="O69" s="200">
        <f t="shared" si="7"/>
        <v>0.25023026670495013</v>
      </c>
      <c r="P69" s="200">
        <f t="shared" si="7"/>
        <v>0.25006281264825347</v>
      </c>
      <c r="Q69" s="200">
        <f t="shared" si="7"/>
        <v>0.25063776432402829</v>
      </c>
    </row>
    <row r="70" spans="1:17" x14ac:dyDescent="0.25">
      <c r="A70" s="127" t="s">
        <v>305</v>
      </c>
      <c r="B70" s="200">
        <f t="shared" ref="B70:Q70" si="8">IF(B$37=0,0,B$37/B$5)</f>
        <v>0.11959423032069076</v>
      </c>
      <c r="C70" s="200">
        <f t="shared" si="8"/>
        <v>0.12203454642828891</v>
      </c>
      <c r="D70" s="200">
        <f t="shared" si="8"/>
        <v>0.1237242631259622</v>
      </c>
      <c r="E70" s="200">
        <f t="shared" si="8"/>
        <v>0.11168044798230949</v>
      </c>
      <c r="F70" s="200">
        <f t="shared" si="8"/>
        <v>0.11814887713158809</v>
      </c>
      <c r="G70" s="200">
        <f t="shared" si="8"/>
        <v>0.14036493387641658</v>
      </c>
      <c r="H70" s="200">
        <f t="shared" si="8"/>
        <v>0.14080077229979868</v>
      </c>
      <c r="I70" s="200">
        <f t="shared" si="8"/>
        <v>0.15813187977871601</v>
      </c>
      <c r="J70" s="200">
        <f t="shared" si="8"/>
        <v>0.16821989934872489</v>
      </c>
      <c r="K70" s="200">
        <f t="shared" si="8"/>
        <v>0.16225578246071581</v>
      </c>
      <c r="L70" s="200">
        <f t="shared" si="8"/>
        <v>0.17228288814733739</v>
      </c>
      <c r="M70" s="200">
        <f t="shared" si="8"/>
        <v>0.17463005283965841</v>
      </c>
      <c r="N70" s="200">
        <f t="shared" si="8"/>
        <v>0.16861495848394392</v>
      </c>
      <c r="O70" s="200">
        <f t="shared" si="8"/>
        <v>0.17402129295204938</v>
      </c>
      <c r="P70" s="200">
        <f t="shared" si="8"/>
        <v>0.17836341687728374</v>
      </c>
      <c r="Q70" s="200">
        <f t="shared" si="8"/>
        <v>0.17541580354509267</v>
      </c>
    </row>
    <row r="71" spans="1:17" x14ac:dyDescent="0.25">
      <c r="A71" s="127" t="s">
        <v>304</v>
      </c>
      <c r="B71" s="200">
        <f t="shared" ref="B71:Q71" si="9">IF(B$38=0,0,B$38/B$5)</f>
        <v>0.31368523162029099</v>
      </c>
      <c r="C71" s="200">
        <f t="shared" si="9"/>
        <v>0.31149782358833672</v>
      </c>
      <c r="D71" s="200">
        <f t="shared" si="9"/>
        <v>0.31017984597554976</v>
      </c>
      <c r="E71" s="200">
        <f t="shared" si="9"/>
        <v>0.32299536423532138</v>
      </c>
      <c r="F71" s="200">
        <f t="shared" si="9"/>
        <v>0.31610394883283088</v>
      </c>
      <c r="G71" s="200">
        <f t="shared" si="9"/>
        <v>0.29136987489409621</v>
      </c>
      <c r="H71" s="200">
        <f t="shared" si="9"/>
        <v>0.29151874346430351</v>
      </c>
      <c r="I71" s="200">
        <f t="shared" si="9"/>
        <v>0.27489253762799665</v>
      </c>
      <c r="J71" s="200">
        <f t="shared" si="9"/>
        <v>0.26440060662816317</v>
      </c>
      <c r="K71" s="200">
        <f t="shared" si="9"/>
        <v>0.26910046159995243</v>
      </c>
      <c r="L71" s="200">
        <f t="shared" si="9"/>
        <v>0.25843860501402877</v>
      </c>
      <c r="M71" s="200">
        <f t="shared" si="9"/>
        <v>0.25498866693780442</v>
      </c>
      <c r="N71" s="200">
        <f t="shared" si="9"/>
        <v>0.26039790539760027</v>
      </c>
      <c r="O71" s="200">
        <f t="shared" si="9"/>
        <v>0.25480940714454248</v>
      </c>
      <c r="P71" s="200">
        <f t="shared" si="9"/>
        <v>0.25022910399167081</v>
      </c>
      <c r="Q71" s="200">
        <f t="shared" si="9"/>
        <v>0.2533194112981253</v>
      </c>
    </row>
    <row r="72" spans="1:17" x14ac:dyDescent="0.25">
      <c r="A72" s="142" t="s">
        <v>311</v>
      </c>
      <c r="B72" s="199">
        <f t="shared" ref="B72:Q72" si="10">IF(B$39=0,0,B$39/B$5)</f>
        <v>0.2498478266960697</v>
      </c>
      <c r="C72" s="199">
        <f t="shared" si="10"/>
        <v>0.2472093488131204</v>
      </c>
      <c r="D72" s="199">
        <f t="shared" si="10"/>
        <v>0.24569738160254601</v>
      </c>
      <c r="E72" s="199">
        <f t="shared" si="10"/>
        <v>0.26060772634826224</v>
      </c>
      <c r="F72" s="199">
        <f t="shared" si="10"/>
        <v>0.25256873398072338</v>
      </c>
      <c r="G72" s="199">
        <f t="shared" si="10"/>
        <v>0.22364035145421046</v>
      </c>
      <c r="H72" s="199">
        <f t="shared" si="10"/>
        <v>0.22386069493484329</v>
      </c>
      <c r="I72" s="199">
        <f t="shared" si="10"/>
        <v>0.20425023487243113</v>
      </c>
      <c r="J72" s="199">
        <f t="shared" si="10"/>
        <v>0.19167767696063179</v>
      </c>
      <c r="K72" s="199">
        <f t="shared" si="10"/>
        <v>0.19724711773069031</v>
      </c>
      <c r="L72" s="199">
        <f t="shared" si="10"/>
        <v>0.18447090049242615</v>
      </c>
      <c r="M72" s="199">
        <f t="shared" si="10"/>
        <v>0.18034715753088446</v>
      </c>
      <c r="N72" s="199">
        <f t="shared" si="10"/>
        <v>0.18676946343856463</v>
      </c>
      <c r="O72" s="199">
        <f t="shared" si="10"/>
        <v>0.18016009758722948</v>
      </c>
      <c r="P72" s="199">
        <f t="shared" si="10"/>
        <v>0.17475401267619819</v>
      </c>
      <c r="Q72" s="199">
        <f t="shared" si="10"/>
        <v>0.17848603077596356</v>
      </c>
    </row>
    <row r="73" spans="1:17" x14ac:dyDescent="0.25">
      <c r="A73" s="142" t="s">
        <v>310</v>
      </c>
      <c r="B73" s="199">
        <f t="shared" ref="B73:Q73" si="11">IF(B$45=0,0,B$45/B$5)</f>
        <v>4.1133876809130665E-2</v>
      </c>
      <c r="C73" s="199">
        <f t="shared" si="11"/>
        <v>4.1120596491839065E-2</v>
      </c>
      <c r="D73" s="199">
        <f t="shared" si="11"/>
        <v>4.0992684492004522E-2</v>
      </c>
      <c r="E73" s="199">
        <f t="shared" si="11"/>
        <v>4.1185702589106886E-2</v>
      </c>
      <c r="F73" s="199">
        <f t="shared" si="11"/>
        <v>4.1103123803318431E-2</v>
      </c>
      <c r="G73" s="199">
        <f t="shared" si="11"/>
        <v>4.1080183542471393E-2</v>
      </c>
      <c r="H73" s="199">
        <f t="shared" si="11"/>
        <v>4.0925960596939544E-2</v>
      </c>
      <c r="I73" s="199">
        <f t="shared" si="11"/>
        <v>4.0617471071145661E-2</v>
      </c>
      <c r="J73" s="199">
        <f t="shared" si="11"/>
        <v>4.0783673721498381E-2</v>
      </c>
      <c r="K73" s="199">
        <f t="shared" si="11"/>
        <v>4.1049599091618302E-2</v>
      </c>
      <c r="L73" s="199">
        <f t="shared" si="11"/>
        <v>4.125736490280868E-2</v>
      </c>
      <c r="M73" s="199">
        <f t="shared" si="11"/>
        <v>4.1483699434529266E-2</v>
      </c>
      <c r="N73" s="199">
        <f t="shared" si="11"/>
        <v>4.1611911866722674E-2</v>
      </c>
      <c r="O73" s="199">
        <f t="shared" si="11"/>
        <v>4.1606020070285209E-2</v>
      </c>
      <c r="P73" s="199">
        <f t="shared" si="11"/>
        <v>4.1604980993644874E-2</v>
      </c>
      <c r="Q73" s="199">
        <f t="shared" si="11"/>
        <v>4.1523427013888545E-2</v>
      </c>
    </row>
    <row r="74" spans="1:17" x14ac:dyDescent="0.25">
      <c r="A74" s="142" t="s">
        <v>309</v>
      </c>
      <c r="B74" s="199">
        <f t="shared" ref="B74:Q74" si="12">IF(B$56=0,0,B$56/B$5)</f>
        <v>2.2703528115090573E-2</v>
      </c>
      <c r="C74" s="199">
        <f t="shared" si="12"/>
        <v>2.3167878283377217E-2</v>
      </c>
      <c r="D74" s="199">
        <f t="shared" si="12"/>
        <v>2.3489779880999279E-2</v>
      </c>
      <c r="E74" s="199">
        <f t="shared" si="12"/>
        <v>2.120193529795223E-2</v>
      </c>
      <c r="F74" s="199">
        <f t="shared" si="12"/>
        <v>2.2432091048788967E-2</v>
      </c>
      <c r="G74" s="199">
        <f t="shared" si="12"/>
        <v>2.6649339897414397E-2</v>
      </c>
      <c r="H74" s="199">
        <f t="shared" si="12"/>
        <v>2.6732087932520649E-2</v>
      </c>
      <c r="I74" s="199">
        <f t="shared" si="12"/>
        <v>3.0024831684419818E-2</v>
      </c>
      <c r="J74" s="199">
        <f t="shared" si="12"/>
        <v>3.1939255946033002E-2</v>
      </c>
      <c r="K74" s="199">
        <f t="shared" si="12"/>
        <v>3.08037447776437E-2</v>
      </c>
      <c r="L74" s="199">
        <f t="shared" si="12"/>
        <v>3.2710339618793938E-2</v>
      </c>
      <c r="M74" s="199">
        <f t="shared" si="12"/>
        <v>3.3157809972390651E-2</v>
      </c>
      <c r="N74" s="199">
        <f t="shared" si="12"/>
        <v>3.2016530092312964E-2</v>
      </c>
      <c r="O74" s="199">
        <f t="shared" si="12"/>
        <v>3.304328948702781E-2</v>
      </c>
      <c r="P74" s="199">
        <f t="shared" si="12"/>
        <v>3.3870110321827726E-2</v>
      </c>
      <c r="Q74" s="199">
        <f t="shared" si="12"/>
        <v>3.3309953508273107E-2</v>
      </c>
    </row>
    <row r="75" spans="1:17" x14ac:dyDescent="0.25">
      <c r="A75" s="142" t="s">
        <v>308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303</v>
      </c>
      <c r="B76" s="276">
        <f t="shared" ref="B76:Q76" si="14">IF(B$58=0,0,B$58/B$5)</f>
        <v>3.0037832369240521E-2</v>
      </c>
      <c r="C76" s="276">
        <f t="shared" si="14"/>
        <v>3.0650753293363964E-2</v>
      </c>
      <c r="D76" s="276">
        <f t="shared" si="14"/>
        <v>3.1075150246127628E-2</v>
      </c>
      <c r="E76" s="276">
        <f t="shared" si="14"/>
        <v>2.8050170701536908E-2</v>
      </c>
      <c r="F76" s="276">
        <f t="shared" si="14"/>
        <v>2.9674810869857179E-2</v>
      </c>
      <c r="G76" s="276">
        <f t="shared" si="14"/>
        <v>3.5254697011665823E-2</v>
      </c>
      <c r="H76" s="276">
        <f t="shared" si="14"/>
        <v>3.5364164177987469E-2</v>
      </c>
      <c r="I76" s="276">
        <f t="shared" si="14"/>
        <v>3.9717124181401144E-2</v>
      </c>
      <c r="J76" s="276">
        <f t="shared" si="14"/>
        <v>4.2250877189125624E-2</v>
      </c>
      <c r="K76" s="276">
        <f t="shared" si="14"/>
        <v>4.0752902388567214E-2</v>
      </c>
      <c r="L76" s="276">
        <f t="shared" si="14"/>
        <v>4.3271355987505512E-2</v>
      </c>
      <c r="M76" s="276">
        <f t="shared" si="14"/>
        <v>4.386088057729453E-2</v>
      </c>
      <c r="N76" s="276">
        <f t="shared" si="14"/>
        <v>4.2350102043433611E-2</v>
      </c>
      <c r="O76" s="276">
        <f t="shared" si="14"/>
        <v>4.3707981667304607E-2</v>
      </c>
      <c r="P76" s="276">
        <f t="shared" si="14"/>
        <v>4.4798569317251576E-2</v>
      </c>
      <c r="Q76" s="276">
        <f t="shared" si="14"/>
        <v>4.4058233308363212E-2</v>
      </c>
    </row>
    <row r="78" spans="1:17" ht="12.75" x14ac:dyDescent="0.25">
      <c r="A78" s="98" t="s">
        <v>129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0.4088953281033218</v>
      </c>
      <c r="C80" s="253">
        <f>IF(C$5=0,0,C$5/TEL_fec!C$5)</f>
        <v>0.40910798783297769</v>
      </c>
      <c r="D80" s="253">
        <f>IF(D$5=0,0,D$5/TEL_fec!D$5)</f>
        <v>0.41009525337291214</v>
      </c>
      <c r="E80" s="253">
        <f>IF(E$5=0,0,E$5/TEL_fec!E$5)</f>
        <v>0.40842274569732112</v>
      </c>
      <c r="F80" s="253">
        <f>IF(F$5=0,0,F$5/TEL_fec!F$5)</f>
        <v>0.41089574546595159</v>
      </c>
      <c r="G80" s="253">
        <f>IF(G$5=0,0,G$5/TEL_fec!G$5)</f>
        <v>0.41822720384715484</v>
      </c>
      <c r="H80" s="253">
        <f>IF(H$5=0,0,H$5/TEL_fec!H$5)</f>
        <v>0.42020590890873488</v>
      </c>
      <c r="I80" s="253">
        <f>IF(I$5=0,0,I$5/TEL_fec!I$5)</f>
        <v>0.42762040671403556</v>
      </c>
      <c r="J80" s="253">
        <f>IF(J$5=0,0,J$5/TEL_fec!J$5)</f>
        <v>0.43199213446908619</v>
      </c>
      <c r="K80" s="253">
        <f>IF(K$5=0,0,K$5/TEL_fec!K$5)</f>
        <v>0.43223571583374676</v>
      </c>
      <c r="L80" s="253">
        <f>IF(L$5=0,0,L$5/TEL_fec!L$5)</f>
        <v>0.43914517230305472</v>
      </c>
      <c r="M80" s="253">
        <f>IF(M$5=0,0,M$5/TEL_fec!M$5)</f>
        <v>0.45344827669989141</v>
      </c>
      <c r="N80" s="253">
        <f>IF(N$5=0,0,N$5/TEL_fec!N$5)</f>
        <v>0.45813247214568087</v>
      </c>
      <c r="O80" s="253">
        <f>IF(O$5=0,0,O$5/TEL_fec!O$5)</f>
        <v>0.47039217872081213</v>
      </c>
      <c r="P80" s="253">
        <f>IF(P$5=0,0,P$5/TEL_fec!P$5)</f>
        <v>0.47917933742526958</v>
      </c>
      <c r="Q80" s="253">
        <f>IF(Q$5=0,0,Q$5/TEL_fec!Q$5)</f>
        <v>0.49485015896717632</v>
      </c>
    </row>
    <row r="81" spans="1:17" x14ac:dyDescent="0.25">
      <c r="A81" s="132" t="s">
        <v>84</v>
      </c>
      <c r="B81" s="282">
        <f>IF(B$6=0,0,B$6/TEL_fec!B$6)</f>
        <v>0.43019688039595627</v>
      </c>
      <c r="C81" s="282">
        <f>IF(C$6=0,0,C$6/TEL_fec!C$6)</f>
        <v>0.42930750507443238</v>
      </c>
      <c r="D81" s="282">
        <f>IF(D$6=0,0,D$6/TEL_fec!D$6)</f>
        <v>0.42959659293418917</v>
      </c>
      <c r="E81" s="282">
        <f>IF(E$6=0,0,E$6/TEL_fec!E$6)</f>
        <v>0.4299331317159979</v>
      </c>
      <c r="F81" s="282">
        <f>IF(F$6=0,0,F$6/TEL_fec!F$6)</f>
        <v>0.43030425014507473</v>
      </c>
      <c r="G81" s="282">
        <f>IF(G$6=0,0,G$6/TEL_fec!G$6)</f>
        <v>0.43258191019373632</v>
      </c>
      <c r="H81" s="282">
        <f>IF(H$6=0,0,H$6/TEL_fec!H$6)</f>
        <v>0.43418142779692681</v>
      </c>
      <c r="I81" s="282">
        <f>IF(I$6=0,0,I$6/TEL_fec!I$6)</f>
        <v>0.43898710451798706</v>
      </c>
      <c r="J81" s="282">
        <f>IF(J$6=0,0,J$6/TEL_fec!J$6)</f>
        <v>0.44078376007641884</v>
      </c>
      <c r="K81" s="282">
        <f>IF(K$6=0,0,K$6/TEL_fec!K$6)</f>
        <v>0.44126278702314675</v>
      </c>
      <c r="L81" s="282">
        <f>IF(L$6=0,0,L$6/TEL_fec!L$6)</f>
        <v>0.44504197890673314</v>
      </c>
      <c r="M81" s="282">
        <f>IF(M$6=0,0,M$6/TEL_fec!M$6)</f>
        <v>0.45771989313526124</v>
      </c>
      <c r="N81" s="282">
        <f>IF(N$6=0,0,N$6/TEL_fec!N$6)</f>
        <v>0.46238902670139975</v>
      </c>
      <c r="O81" s="282">
        <f>IF(O$6=0,0,O$6/TEL_fec!O$6)</f>
        <v>0.47355206523859283</v>
      </c>
      <c r="P81" s="282">
        <f>IF(P$6=0,0,P$6/TEL_fec!P$6)</f>
        <v>0.48126536959824984</v>
      </c>
      <c r="Q81" s="282">
        <f>IF(Q$6=0,0,Q$6/TEL_fec!Q$6)</f>
        <v>0.49799469442298777</v>
      </c>
    </row>
    <row r="82" spans="1:17" x14ac:dyDescent="0.25">
      <c r="A82" s="76" t="s">
        <v>83</v>
      </c>
      <c r="B82" s="281">
        <f>IF(B$7=0,0,B$7/TEL_fec!B$7)</f>
        <v>0.109403213553792</v>
      </c>
      <c r="C82" s="281">
        <f>IF(C$7=0,0,C$7/TEL_fec!C$7)</f>
        <v>0.10917703683642348</v>
      </c>
      <c r="D82" s="281">
        <f>IF(D$7=0,0,D$7/TEL_fec!D$7)</f>
        <v>0.10925055466581279</v>
      </c>
      <c r="E82" s="281">
        <f>IF(E$7=0,0,E$7/TEL_fec!E$7)</f>
        <v>0.10933613972208163</v>
      </c>
      <c r="F82" s="281">
        <f>IF(F$7=0,0,F$7/TEL_fec!F$7)</f>
        <v>0.10943051871598018</v>
      </c>
      <c r="G82" s="281">
        <f>IF(G$7=0,0,G$7/TEL_fec!G$7)</f>
        <v>0.11000974962178614</v>
      </c>
      <c r="H82" s="281">
        <f>IF(H$7=0,0,H$7/TEL_fec!H$7)</f>
        <v>0.11041652236677642</v>
      </c>
      <c r="I82" s="281">
        <f>IF(I$7=0,0,I$7/TEL_fec!I$7)</f>
        <v>0.11163865228110942</v>
      </c>
      <c r="J82" s="281">
        <f>IF(J$7=0,0,J$7/TEL_fec!J$7)</f>
        <v>0.11209555910842246</v>
      </c>
      <c r="K82" s="281">
        <f>IF(K$7=0,0,K$7/TEL_fec!K$7)</f>
        <v>0.11221738027854039</v>
      </c>
      <c r="L82" s="281">
        <f>IF(L$7=0,0,L$7/TEL_fec!L$7)</f>
        <v>0.11317846520393594</v>
      </c>
      <c r="M82" s="281">
        <f>IF(M$7=0,0,M$7/TEL_fec!M$7)</f>
        <v>0.11640258100060022</v>
      </c>
      <c r="N82" s="281">
        <f>IF(N$7=0,0,N$7/TEL_fec!N$7)</f>
        <v>0.11758998667443329</v>
      </c>
      <c r="O82" s="281">
        <f>IF(O$7=0,0,O$7/TEL_fec!O$7)</f>
        <v>0.12042885498019529</v>
      </c>
      <c r="P82" s="281">
        <f>IF(P$7=0,0,P$7/TEL_fec!P$7)</f>
        <v>0.1223904226310073</v>
      </c>
      <c r="Q82" s="281">
        <f>IF(Q$7=0,0,Q$7/TEL_fec!Q$7)</f>
        <v>0.12664485119573093</v>
      </c>
    </row>
    <row r="83" spans="1:17" x14ac:dyDescent="0.25">
      <c r="A83" s="76" t="s">
        <v>82</v>
      </c>
      <c r="B83" s="281">
        <f>IF(B$8=0,0,B$8/TEL_fec!B$8)</f>
        <v>0.58996295013256994</v>
      </c>
      <c r="C83" s="281">
        <f>IF(C$8=0,0,C$8/TEL_fec!C$8)</f>
        <v>0.58874327952970928</v>
      </c>
      <c r="D83" s="281">
        <f>IF(D$8=0,0,D$8/TEL_fec!D$8)</f>
        <v>0.58913972853796914</v>
      </c>
      <c r="E83" s="281">
        <f>IF(E$8=0,0,E$8/TEL_fec!E$8)</f>
        <v>0.58960125074233094</v>
      </c>
      <c r="F83" s="281">
        <f>IF(F$8=0,0,F$8/TEL_fec!F$8)</f>
        <v>0.59011019474737703</v>
      </c>
      <c r="G83" s="281">
        <f>IF(G$8=0,0,G$8/TEL_fec!G$8)</f>
        <v>0.59323372981455536</v>
      </c>
      <c r="H83" s="281">
        <f>IF(H$8=0,0,H$8/TEL_fec!H$8)</f>
        <v>0.59542727460060452</v>
      </c>
      <c r="I83" s="281">
        <f>IF(I$8=0,0,I$8/TEL_fec!I$8)</f>
        <v>0.60201767854107602</v>
      </c>
      <c r="J83" s="281">
        <f>IF(J$8=0,0,J$8/TEL_fec!J$8)</f>
        <v>0.604481574171023</v>
      </c>
      <c r="K83" s="281">
        <f>IF(K$8=0,0,K$8/TEL_fec!K$8)</f>
        <v>0.60513850164670457</v>
      </c>
      <c r="L83" s="281">
        <f>IF(L$8=0,0,L$8/TEL_fec!L$8)</f>
        <v>0.61032120587902194</v>
      </c>
      <c r="M83" s="281">
        <f>IF(M$8=0,0,M$8/TEL_fec!M$8)</f>
        <v>0.62770743069986623</v>
      </c>
      <c r="N83" s="281">
        <f>IF(N$8=0,0,N$8/TEL_fec!N$8)</f>
        <v>0.63411058223064154</v>
      </c>
      <c r="O83" s="281">
        <f>IF(O$8=0,0,O$8/TEL_fec!O$8)</f>
        <v>0.64941933840243071</v>
      </c>
      <c r="P83" s="281">
        <f>IF(P$8=0,0,P$8/TEL_fec!P$8)</f>
        <v>0.65999720170796017</v>
      </c>
      <c r="Q83" s="281">
        <f>IF(Q$8=0,0,Q$8/TEL_fec!Q$8)</f>
        <v>0.68293944577594212</v>
      </c>
    </row>
    <row r="84" spans="1:17" x14ac:dyDescent="0.25">
      <c r="A84" s="76" t="s">
        <v>81</v>
      </c>
      <c r="B84" s="281">
        <f>IF(B$9=0,0,B$9/TEL_fec!B$9)</f>
        <v>0.41478598060973604</v>
      </c>
      <c r="C84" s="281">
        <f>IF(C$9=0,0,C$9/TEL_fec!C$9)</f>
        <v>0.41392846529133392</v>
      </c>
      <c r="D84" s="281">
        <f>IF(D$9=0,0,D$9/TEL_fec!D$9)</f>
        <v>0.41420719718562626</v>
      </c>
      <c r="E84" s="281">
        <f>IF(E$9=0,0,E$9/TEL_fec!E$9)</f>
        <v>0.41453168017234004</v>
      </c>
      <c r="F84" s="281">
        <f>IF(F$9=0,0,F$9/TEL_fec!F$9)</f>
        <v>0.41488950406307906</v>
      </c>
      <c r="G84" s="281">
        <f>IF(G$9=0,0,G$9/TEL_fec!G$9)</f>
        <v>0.41708557172379784</v>
      </c>
      <c r="H84" s="281">
        <f>IF(H$9=0,0,H$9/TEL_fec!H$9)</f>
        <v>0.41862778996799166</v>
      </c>
      <c r="I84" s="281">
        <f>IF(I$9=0,0,I$9/TEL_fec!I$9)</f>
        <v>0.42326131341289347</v>
      </c>
      <c r="J84" s="281">
        <f>IF(J$9=0,0,J$9/TEL_fec!J$9)</f>
        <v>0.42499360755909027</v>
      </c>
      <c r="K84" s="281">
        <f>IF(K$9=0,0,K$9/TEL_fec!K$9)</f>
        <v>0.42545547437145365</v>
      </c>
      <c r="L84" s="281">
        <f>IF(L$9=0,0,L$9/TEL_fec!L$9)</f>
        <v>0.42909928464246921</v>
      </c>
      <c r="M84" s="281">
        <f>IF(M$9=0,0,M$9/TEL_fec!M$9)</f>
        <v>0.44132303921857396</v>
      </c>
      <c r="N84" s="281">
        <f>IF(N$9=0,0,N$9/TEL_fec!N$9)</f>
        <v>0.44582491088032611</v>
      </c>
      <c r="O84" s="281">
        <f>IF(O$9=0,0,O$9/TEL_fec!O$9)</f>
        <v>0.45658805700535648</v>
      </c>
      <c r="P84" s="281">
        <f>IF(P$9=0,0,P$9/TEL_fec!P$9)</f>
        <v>0.46402504843499415</v>
      </c>
      <c r="Q84" s="281">
        <f>IF(Q$9=0,0,Q$9/TEL_fec!Q$9)</f>
        <v>0.4801550803310437</v>
      </c>
    </row>
    <row r="85" spans="1:17" x14ac:dyDescent="0.25">
      <c r="A85" s="129" t="s">
        <v>80</v>
      </c>
      <c r="B85" s="280">
        <f>IF(B$10=0,0,B$10/TEL_fec!B$10)</f>
        <v>0.64871134143732556</v>
      </c>
      <c r="C85" s="280">
        <f>IF(C$10=0,0,C$10/TEL_fec!C$10)</f>
        <v>0.64423616747169543</v>
      </c>
      <c r="D85" s="280">
        <f>IF(D$10=0,0,D$10/TEL_fec!D$10)</f>
        <v>0.64532279720378716</v>
      </c>
      <c r="E85" s="280">
        <f>IF(E$10=0,0,E$10/TEL_fec!E$10)</f>
        <v>0.64228810748009313</v>
      </c>
      <c r="F85" s="280">
        <f>IF(F$10=0,0,F$10/TEL_fec!F$10)</f>
        <v>0.64508985231553939</v>
      </c>
      <c r="G85" s="280">
        <f>IF(G$10=0,0,G$10/TEL_fec!G$10)</f>
        <v>0.66010585147204826</v>
      </c>
      <c r="H85" s="280">
        <f>IF(H$10=0,0,H$10/TEL_fec!H$10)</f>
        <v>0.66678379052749159</v>
      </c>
      <c r="I85" s="280">
        <f>IF(I$10=0,0,I$10/TEL_fec!I$10)</f>
        <v>0.67206710790681101</v>
      </c>
      <c r="J85" s="280">
        <f>IF(J$10=0,0,J$10/TEL_fec!J$10)</f>
        <v>0.67473557326103195</v>
      </c>
      <c r="K85" s="280">
        <f>IF(K$10=0,0,K$10/TEL_fec!K$10)</f>
        <v>0.67727973160722477</v>
      </c>
      <c r="L85" s="280">
        <f>IF(L$10=0,0,L$10/TEL_fec!L$10)</f>
        <v>0.68186197368613888</v>
      </c>
      <c r="M85" s="280">
        <f>IF(M$10=0,0,M$10/TEL_fec!M$10)</f>
        <v>0.7051606406099109</v>
      </c>
      <c r="N85" s="280">
        <f>IF(N$10=0,0,N$10/TEL_fec!N$10)</f>
        <v>0.71460478084141954</v>
      </c>
      <c r="O85" s="280">
        <f>IF(O$10=0,0,O$10/TEL_fec!O$10)</f>
        <v>0.73157486479514466</v>
      </c>
      <c r="P85" s="280">
        <f>IF(P$10=0,0,P$10/TEL_fec!P$10)</f>
        <v>0.74261367984526927</v>
      </c>
      <c r="Q85" s="280">
        <f>IF(Q$10=0,0,Q$10/TEL_fec!Q$10)</f>
        <v>0.76600697695165654</v>
      </c>
    </row>
    <row r="86" spans="1:17" x14ac:dyDescent="0.25">
      <c r="A86" s="127" t="s">
        <v>307</v>
      </c>
      <c r="B86" s="305">
        <f>IF(B$15=0,0,B$15/TEL_fec!B$15)</f>
        <v>0.4544801840056375</v>
      </c>
      <c r="C86" s="305">
        <f>IF(C$15=0,0,C$15/TEL_fec!C$15)</f>
        <v>0.45548428305726429</v>
      </c>
      <c r="D86" s="305">
        <f>IF(D$15=0,0,D$15/TEL_fec!D$15)</f>
        <v>0.45582985362827777</v>
      </c>
      <c r="E86" s="305">
        <f>IF(E$15=0,0,E$15/TEL_fec!E$15)</f>
        <v>0.45722172228615438</v>
      </c>
      <c r="F86" s="305">
        <f>IF(F$15=0,0,F$15/TEL_fec!F$15)</f>
        <v>0.45960888317815801</v>
      </c>
      <c r="G86" s="305">
        <f>IF(G$15=0,0,G$15/TEL_fec!G$15)</f>
        <v>0.46356087749014518</v>
      </c>
      <c r="H86" s="305">
        <f>IF(H$15=0,0,H$15/TEL_fec!H$15)</f>
        <v>0.46484176871451516</v>
      </c>
      <c r="I86" s="305">
        <f>IF(I$15=0,0,I$15/TEL_fec!I$15)</f>
        <v>0.46910889105336029</v>
      </c>
      <c r="J86" s="305">
        <f>IF(J$15=0,0,J$15/TEL_fec!J$15)</f>
        <v>0.47330673720658129</v>
      </c>
      <c r="K86" s="305">
        <f>IF(K$15=0,0,K$15/TEL_fec!K$15)</f>
        <v>0.47578176381016296</v>
      </c>
      <c r="L86" s="305">
        <f>IF(L$15=0,0,L$15/TEL_fec!L$15)</f>
        <v>0.48455791865650821</v>
      </c>
      <c r="M86" s="305">
        <f>IF(M$15=0,0,M$15/TEL_fec!M$15)</f>
        <v>0.5011939154886349</v>
      </c>
      <c r="N86" s="305">
        <f>IF(N$15=0,0,N$15/TEL_fec!N$15)</f>
        <v>0.51065134766624654</v>
      </c>
      <c r="O86" s="305">
        <f>IF(O$15=0,0,O$15/TEL_fec!O$15)</f>
        <v>0.52339775576020575</v>
      </c>
      <c r="P86" s="305">
        <f>IF(P$15=0,0,P$15/TEL_fec!P$15)</f>
        <v>0.53240342777832439</v>
      </c>
      <c r="Q86" s="305">
        <f>IF(Q$15=0,0,Q$15/TEL_fec!Q$15)</f>
        <v>0.54960054680330506</v>
      </c>
    </row>
    <row r="87" spans="1:17" x14ac:dyDescent="0.25">
      <c r="A87" s="127" t="s">
        <v>306</v>
      </c>
      <c r="B87" s="305">
        <f>IF(B$26=0,0,B$26/TEL_fec!B$26)</f>
        <v>0.40209972149710627</v>
      </c>
      <c r="C87" s="305">
        <f>IF(C$26=0,0,C$26/TEL_fec!C$26)</f>
        <v>0.40288061768592731</v>
      </c>
      <c r="D87" s="305">
        <f>IF(D$26=0,0,D$26/TEL_fec!D$26)</f>
        <v>0.40297571477199284</v>
      </c>
      <c r="E87" s="305">
        <f>IF(E$26=0,0,E$26/TEL_fec!E$26)</f>
        <v>0.40421509310030629</v>
      </c>
      <c r="F87" s="305">
        <f>IF(F$26=0,0,F$26/TEL_fec!F$26)</f>
        <v>0.40631202910129977</v>
      </c>
      <c r="G87" s="305">
        <f>IF(G$26=0,0,G$26/TEL_fec!G$26)</f>
        <v>0.40985398811597218</v>
      </c>
      <c r="H87" s="305">
        <f>IF(H$26=0,0,H$26/TEL_fec!H$26)</f>
        <v>0.41071997854594733</v>
      </c>
      <c r="I87" s="305">
        <f>IF(I$26=0,0,I$26/TEL_fec!I$26)</f>
        <v>0.41408193445181535</v>
      </c>
      <c r="J87" s="305">
        <f>IF(J$26=0,0,J$26/TEL_fec!J$26)</f>
        <v>0.41685649634001193</v>
      </c>
      <c r="K87" s="305">
        <f>IF(K$26=0,0,K$26/TEL_fec!K$26)</f>
        <v>0.41973993713859042</v>
      </c>
      <c r="L87" s="305">
        <f>IF(L$26=0,0,L$26/TEL_fec!L$26)</f>
        <v>0.42680154968747008</v>
      </c>
      <c r="M87" s="305">
        <f>IF(M$26=0,0,M$26/TEL_fec!M$26)</f>
        <v>0.44195066563339086</v>
      </c>
      <c r="N87" s="305">
        <f>IF(N$26=0,0,N$26/TEL_fec!N$26)</f>
        <v>0.44962895857234431</v>
      </c>
      <c r="O87" s="305">
        <f>IF(O$26=0,0,O$26/TEL_fec!O$26)</f>
        <v>0.4602457050669429</v>
      </c>
      <c r="P87" s="305">
        <f>IF(P$26=0,0,P$26/TEL_fec!P$26)</f>
        <v>0.4683521228243685</v>
      </c>
      <c r="Q87" s="305">
        <f>IF(Q$26=0,0,Q$26/TEL_fec!Q$26)</f>
        <v>0.48479292523420253</v>
      </c>
    </row>
    <row r="88" spans="1:17" x14ac:dyDescent="0.25">
      <c r="A88" s="127" t="s">
        <v>305</v>
      </c>
      <c r="B88" s="305">
        <f>IF(B$37=0,0,B$37/TEL_fec!B$37)</f>
        <v>0.5205636610250759</v>
      </c>
      <c r="C88" s="305">
        <f>IF(C$37=0,0,C$37/TEL_fec!C$37)</f>
        <v>0.5219664087387863</v>
      </c>
      <c r="D88" s="305">
        <f>IF(D$37=0,0,D$37/TEL_fec!D$37)</f>
        <v>0.52204197975688016</v>
      </c>
      <c r="E88" s="305">
        <f>IF(E$37=0,0,E$37/TEL_fec!E$37)</f>
        <v>0.52391030920991022</v>
      </c>
      <c r="F88" s="305">
        <f>IF(F$37=0,0,F$37/TEL_fec!F$37)</f>
        <v>0.52302466062981479</v>
      </c>
      <c r="G88" s="305">
        <f>IF(G$37=0,0,G$37/TEL_fec!G$37)</f>
        <v>0.52007252684097893</v>
      </c>
      <c r="H88" s="305">
        <f>IF(H$37=0,0,H$37/TEL_fec!H$37)</f>
        <v>0.52335262317207942</v>
      </c>
      <c r="I88" s="305">
        <f>IF(I$37=0,0,I$37/TEL_fec!I$37)</f>
        <v>0.52838926583554557</v>
      </c>
      <c r="J88" s="305">
        <f>IF(J$37=0,0,J$37/TEL_fec!J$37)</f>
        <v>0.52997163055505292</v>
      </c>
      <c r="K88" s="305">
        <f>IF(K$37=0,0,K$37/TEL_fec!K$37)</f>
        <v>0.53042935303600736</v>
      </c>
      <c r="L88" s="305">
        <f>IF(L$37=0,0,L$37/TEL_fec!L$37)</f>
        <v>0.53407823072528682</v>
      </c>
      <c r="M88" s="305">
        <f>IF(M$37=0,0,M$37/TEL_fec!M$37)</f>
        <v>0.54740901448520374</v>
      </c>
      <c r="N88" s="305">
        <f>IF(N$37=0,0,N$37/TEL_fec!N$37)</f>
        <v>0.55253481190823872</v>
      </c>
      <c r="O88" s="305">
        <f>IF(O$37=0,0,O$37/TEL_fec!O$37)</f>
        <v>0.56646048670757077</v>
      </c>
      <c r="P88" s="305">
        <f>IF(P$37=0,0,P$37/TEL_fec!P$37)</f>
        <v>0.57370806707253741</v>
      </c>
      <c r="Q88" s="305">
        <f>IF(Q$37=0,0,Q$37/TEL_fec!Q$37)</f>
        <v>0.59615489693524149</v>
      </c>
    </row>
    <row r="89" spans="1:17" x14ac:dyDescent="0.25">
      <c r="A89" s="127" t="s">
        <v>304</v>
      </c>
      <c r="B89" s="305">
        <f>IF(B$38=0,0,B$38/TEL_fec!B$38)</f>
        <v>0.34392598979103395</v>
      </c>
      <c r="C89" s="305">
        <f>IF(C$38=0,0,C$38/TEL_fec!C$38)</f>
        <v>0.34370923475435677</v>
      </c>
      <c r="D89" s="305">
        <f>IF(D$38=0,0,D$38/TEL_fec!D$38)</f>
        <v>0.34506907225094441</v>
      </c>
      <c r="E89" s="305">
        <f>IF(E$38=0,0,E$38/TEL_fec!E$38)</f>
        <v>0.34503327898260644</v>
      </c>
      <c r="F89" s="305">
        <f>IF(F$38=0,0,F$38/TEL_fec!F$38)</f>
        <v>0.34650710918156219</v>
      </c>
      <c r="G89" s="305">
        <f>IF(G$38=0,0,G$38/TEL_fec!G$38)</f>
        <v>0.35029420296962127</v>
      </c>
      <c r="H89" s="305">
        <f>IF(H$38=0,0,H$38/TEL_fec!H$38)</f>
        <v>0.35191593081014577</v>
      </c>
      <c r="I89" s="305">
        <f>IF(I$38=0,0,I$38/TEL_fec!I$38)</f>
        <v>0.35746090803993191</v>
      </c>
      <c r="J89" s="305">
        <f>IF(J$38=0,0,J$38/TEL_fec!J$38)</f>
        <v>0.36080115889208186</v>
      </c>
      <c r="K89" s="305">
        <f>IF(K$38=0,0,K$38/TEL_fec!K$38)</f>
        <v>0.36076470742387612</v>
      </c>
      <c r="L89" s="305">
        <f>IF(L$38=0,0,L$38/TEL_fec!L$38)</f>
        <v>0.36594273515141079</v>
      </c>
      <c r="M89" s="305">
        <f>IF(M$38=0,0,M$38/TEL_fec!M$38)</f>
        <v>0.37769318823420045</v>
      </c>
      <c r="N89" s="305">
        <f>IF(N$38=0,0,N$38/TEL_fec!N$38)</f>
        <v>0.38133197683755532</v>
      </c>
      <c r="O89" s="305">
        <f>IF(O$38=0,0,O$38/TEL_fec!O$38)</f>
        <v>0.39131428498581039</v>
      </c>
      <c r="P89" s="305">
        <f>IF(P$38=0,0,P$38/TEL_fec!P$38)</f>
        <v>0.39933807683925998</v>
      </c>
      <c r="Q89" s="305">
        <f>IF(Q$38=0,0,Q$38/TEL_fec!Q$38)</f>
        <v>0.41131878746108363</v>
      </c>
    </row>
    <row r="90" spans="1:17" x14ac:dyDescent="0.25">
      <c r="A90" s="72" t="s">
        <v>303</v>
      </c>
      <c r="B90" s="279">
        <f>IF(B$58=0,0,B$58/TEL_fec!B$58)</f>
        <v>0.41135820995228833</v>
      </c>
      <c r="C90" s="279">
        <f>IF(C$58=0,0,C$58/TEL_fec!C$58)</f>
        <v>0.41246668492226679</v>
      </c>
      <c r="D90" s="279">
        <f>IF(D$58=0,0,D$58/TEL_fec!D$58)</f>
        <v>0.41252640241900096</v>
      </c>
      <c r="E90" s="279">
        <f>IF(E$58=0,0,E$58/TEL_fec!E$58)</f>
        <v>0.41400278795441525</v>
      </c>
      <c r="F90" s="279">
        <f>IF(F$58=0,0,F$58/TEL_fec!F$58)</f>
        <v>0.41330293346622937</v>
      </c>
      <c r="G90" s="279">
        <f>IF(G$58=0,0,G$58/TEL_fec!G$58)</f>
        <v>0.41097010741278611</v>
      </c>
      <c r="H90" s="279">
        <f>IF(H$58=0,0,H$58/TEL_fec!H$58)</f>
        <v>0.41356209501440921</v>
      </c>
      <c r="I90" s="279">
        <f>IF(I$58=0,0,I$58/TEL_fec!I$58)</f>
        <v>0.41754213523875539</v>
      </c>
      <c r="J90" s="279">
        <f>IF(J$58=0,0,J$58/TEL_fec!J$58)</f>
        <v>0.41879254660482423</v>
      </c>
      <c r="K90" s="279">
        <f>IF(K$58=0,0,K$58/TEL_fec!K$58)</f>
        <v>0.41915424665136536</v>
      </c>
      <c r="L90" s="279">
        <f>IF(L$58=0,0,L$58/TEL_fec!L$58)</f>
        <v>0.422037651519929</v>
      </c>
      <c r="M90" s="279">
        <f>IF(M$58=0,0,M$58/TEL_fec!M$58)</f>
        <v>0.43257186232892408</v>
      </c>
      <c r="N90" s="279">
        <f>IF(N$58=0,0,N$58/TEL_fec!N$58)</f>
        <v>0.43662235415227868</v>
      </c>
      <c r="O90" s="279">
        <f>IF(O$58=0,0,O$58/TEL_fec!O$58)</f>
        <v>0.44762665792283135</v>
      </c>
      <c r="P90" s="279">
        <f>IF(P$58=0,0,P$58/TEL_fec!P$58)</f>
        <v>0.45335381851553835</v>
      </c>
      <c r="Q90" s="279">
        <f>IF(Q$58=0,0,Q$58/TEL_fec!Q$58)</f>
        <v>0.47109168314720101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18507.616892785216</v>
      </c>
      <c r="C5" s="96">
        <v>18098.904677612765</v>
      </c>
      <c r="D5" s="96">
        <v>17895.409502496557</v>
      </c>
      <c r="E5" s="96">
        <v>17913.744217188476</v>
      </c>
      <c r="F5" s="96">
        <v>16227.853699387357</v>
      </c>
      <c r="G5" s="96">
        <v>12534.356345897708</v>
      </c>
      <c r="H5" s="96">
        <v>11675.684748686474</v>
      </c>
      <c r="I5" s="96">
        <v>10541.436610094785</v>
      </c>
      <c r="J5" s="96">
        <v>8926.0523720656201</v>
      </c>
      <c r="K5" s="96">
        <v>7584.3555987700447</v>
      </c>
      <c r="L5" s="96">
        <v>7174.7571475791046</v>
      </c>
      <c r="M5" s="96">
        <v>6578.5013458540661</v>
      </c>
      <c r="N5" s="96">
        <v>6498.3767914798409</v>
      </c>
      <c r="O5" s="96">
        <v>6266.9108797229128</v>
      </c>
      <c r="P5" s="96">
        <v>6014.4622501912754</v>
      </c>
      <c r="Q5" s="96">
        <v>6085.6085801332929</v>
      </c>
    </row>
    <row r="6" spans="1:17" x14ac:dyDescent="0.25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80</v>
      </c>
      <c r="B10" s="158">
        <v>1122.5670311463507</v>
      </c>
      <c r="C10" s="158">
        <v>1153.3891700771428</v>
      </c>
      <c r="D10" s="158">
        <v>1137.2418774602174</v>
      </c>
      <c r="E10" s="158">
        <v>1169.6085794651501</v>
      </c>
      <c r="F10" s="158">
        <v>1065.851134790767</v>
      </c>
      <c r="G10" s="158">
        <v>753.605685227104</v>
      </c>
      <c r="H10" s="158">
        <v>666.4321397011048</v>
      </c>
      <c r="I10" s="158">
        <v>632.35388533597768</v>
      </c>
      <c r="J10" s="158">
        <v>558.70933917334025</v>
      </c>
      <c r="K10" s="158">
        <v>459.62739723607541</v>
      </c>
      <c r="L10" s="158">
        <v>465.17073444473613</v>
      </c>
      <c r="M10" s="158">
        <v>415.1492741777912</v>
      </c>
      <c r="N10" s="158">
        <v>390.57314235684589</v>
      </c>
      <c r="O10" s="158">
        <v>375.05956535942289</v>
      </c>
      <c r="P10" s="158">
        <v>367.14358631231823</v>
      </c>
      <c r="Q10" s="158">
        <v>382.24064779817689</v>
      </c>
    </row>
    <row r="11" spans="1:17" x14ac:dyDescent="0.25">
      <c r="A11" s="92" t="s">
        <v>126</v>
      </c>
      <c r="B11" s="91">
        <v>377.6562453176964</v>
      </c>
      <c r="C11" s="91">
        <v>394.40348222137726</v>
      </c>
      <c r="D11" s="91">
        <v>379.21906009309021</v>
      </c>
      <c r="E11" s="91">
        <v>407.63972484512271</v>
      </c>
      <c r="F11" s="91">
        <v>366.51759655964446</v>
      </c>
      <c r="G11" s="91">
        <v>322.09130074695611</v>
      </c>
      <c r="H11" s="91">
        <v>267.27448757810345</v>
      </c>
      <c r="I11" s="91">
        <v>260.94954943860728</v>
      </c>
      <c r="J11" s="91">
        <v>231.13344509972808</v>
      </c>
      <c r="K11" s="91">
        <v>183.42281721204321</v>
      </c>
      <c r="L11" s="91">
        <v>190.6153595393356</v>
      </c>
      <c r="M11" s="91">
        <v>158.35342311953974</v>
      </c>
      <c r="N11" s="91">
        <v>143.70249429279218</v>
      </c>
      <c r="O11" s="91">
        <v>138.08570125539498</v>
      </c>
      <c r="P11" s="91">
        <v>137.30191559184715</v>
      </c>
      <c r="Q11" s="91">
        <v>149.82226925835803</v>
      </c>
    </row>
    <row r="12" spans="1:17" x14ac:dyDescent="0.25">
      <c r="A12" s="92" t="s">
        <v>27</v>
      </c>
      <c r="B12" s="91">
        <v>744.9107858286543</v>
      </c>
      <c r="C12" s="91">
        <v>758.98568785576538</v>
      </c>
      <c r="D12" s="91">
        <v>758.022817367127</v>
      </c>
      <c r="E12" s="91">
        <v>761.96885462002706</v>
      </c>
      <c r="F12" s="91">
        <v>699.33353823112259</v>
      </c>
      <c r="G12" s="91">
        <v>431.51438448014801</v>
      </c>
      <c r="H12" s="91">
        <v>399.15765212300153</v>
      </c>
      <c r="I12" s="91">
        <v>371.40433589737023</v>
      </c>
      <c r="J12" s="91">
        <v>327.57589407361201</v>
      </c>
      <c r="K12" s="91">
        <v>276.20458002403217</v>
      </c>
      <c r="L12" s="91">
        <v>274.55537490540041</v>
      </c>
      <c r="M12" s="91">
        <v>256.79585105825157</v>
      </c>
      <c r="N12" s="91">
        <v>246.87064806405374</v>
      </c>
      <c r="O12" s="91">
        <v>236.97386410402788</v>
      </c>
      <c r="P12" s="91">
        <v>229.84167072047109</v>
      </c>
      <c r="Q12" s="91">
        <v>232.41837853981889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307</v>
      </c>
      <c r="B15" s="206">
        <v>935.73785086982855</v>
      </c>
      <c r="C15" s="206">
        <v>909.31682520375182</v>
      </c>
      <c r="D15" s="206">
        <v>910.02081987629822</v>
      </c>
      <c r="E15" s="206">
        <v>880.48910583901602</v>
      </c>
      <c r="F15" s="206">
        <v>799.91753829611014</v>
      </c>
      <c r="G15" s="206">
        <v>651.97016755543325</v>
      </c>
      <c r="H15" s="206">
        <v>616.83072961324967</v>
      </c>
      <c r="I15" s="206">
        <v>586.20174162479248</v>
      </c>
      <c r="J15" s="206">
        <v>506.39985912537543</v>
      </c>
      <c r="K15" s="206">
        <v>424.10426309362515</v>
      </c>
      <c r="L15" s="206">
        <v>405.73862471409518</v>
      </c>
      <c r="M15" s="206">
        <v>376.22665239234095</v>
      </c>
      <c r="N15" s="206">
        <v>371.67336684513333</v>
      </c>
      <c r="O15" s="206">
        <v>368.83813769335677</v>
      </c>
      <c r="P15" s="206">
        <v>359.96826379553977</v>
      </c>
      <c r="Q15" s="206">
        <v>356.17533646301644</v>
      </c>
    </row>
    <row r="16" spans="1:17" x14ac:dyDescent="0.25">
      <c r="A16" s="88" t="s">
        <v>34</v>
      </c>
      <c r="B16" s="87">
        <v>93.865937730579759</v>
      </c>
      <c r="C16" s="87">
        <v>84.802197143755734</v>
      </c>
      <c r="D16" s="87">
        <v>91.871586289659518</v>
      </c>
      <c r="E16" s="87">
        <v>81.018029142015052</v>
      </c>
      <c r="F16" s="87">
        <v>80.187605720579057</v>
      </c>
      <c r="G16" s="87">
        <v>68.704371212160908</v>
      </c>
      <c r="H16" s="87">
        <v>64.605148412026622</v>
      </c>
      <c r="I16" s="87">
        <v>59.25623109049976</v>
      </c>
      <c r="J16" s="87">
        <v>54.410991325923106</v>
      </c>
      <c r="K16" s="87">
        <v>39.559656965119096</v>
      </c>
      <c r="L16" s="87">
        <v>37.706307519224701</v>
      </c>
      <c r="M16" s="87">
        <v>32.62864484498791</v>
      </c>
      <c r="N16" s="87">
        <v>29.809102023656436</v>
      </c>
      <c r="O16" s="87">
        <v>30.125419999867461</v>
      </c>
      <c r="P16" s="87">
        <v>34.334745984454052</v>
      </c>
      <c r="Q16" s="87">
        <v>31.531032470554077</v>
      </c>
    </row>
    <row r="17" spans="1:17" x14ac:dyDescent="0.25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31</v>
      </c>
      <c r="B18" s="87">
        <v>0.54612147823832979</v>
      </c>
      <c r="C18" s="87">
        <v>1.4009598503206991E-14</v>
      </c>
      <c r="D18" s="87">
        <v>3.3822740644265309E-15</v>
      </c>
      <c r="E18" s="87">
        <v>4.646440855833477E-16</v>
      </c>
      <c r="F18" s="87">
        <v>4.646440855833477E-16</v>
      </c>
      <c r="G18" s="87">
        <v>0</v>
      </c>
      <c r="H18" s="87">
        <v>6.3733047588797678E-3</v>
      </c>
      <c r="I18" s="87">
        <v>1.0379144236071265E-14</v>
      </c>
      <c r="J18" s="87">
        <v>0.22357833678015693</v>
      </c>
      <c r="K18" s="87">
        <v>1.6911370322132653E-15</v>
      </c>
      <c r="L18" s="87">
        <v>3.3165408228917399E-16</v>
      </c>
      <c r="M18" s="87">
        <v>0.47309586263933318</v>
      </c>
      <c r="N18" s="87">
        <v>8.6761224680869706E-2</v>
      </c>
      <c r="O18" s="87">
        <v>0.63004047417064146</v>
      </c>
      <c r="P18" s="87">
        <v>1.0710706761259148</v>
      </c>
      <c r="Q18" s="87">
        <v>1.0612961835193597</v>
      </c>
    </row>
    <row r="19" spans="1:17" x14ac:dyDescent="0.25">
      <c r="A19" s="88" t="s">
        <v>126</v>
      </c>
      <c r="B19" s="87">
        <v>50.749729440698985</v>
      </c>
      <c r="C19" s="87">
        <v>64.459093102060933</v>
      </c>
      <c r="D19" s="87">
        <v>62.688755389904948</v>
      </c>
      <c r="E19" s="87">
        <v>56.318261728834102</v>
      </c>
      <c r="F19" s="87">
        <v>51.670849475510458</v>
      </c>
      <c r="G19" s="87">
        <v>65.840421717794811</v>
      </c>
      <c r="H19" s="87">
        <v>51.346025110704076</v>
      </c>
      <c r="I19" s="87">
        <v>57.010324428261008</v>
      </c>
      <c r="J19" s="87">
        <v>36.415629477968217</v>
      </c>
      <c r="K19" s="87">
        <v>33.813666476084208</v>
      </c>
      <c r="L19" s="87">
        <v>33.56980422152661</v>
      </c>
      <c r="M19" s="87">
        <v>31.158052955345816</v>
      </c>
      <c r="N19" s="87">
        <v>27.258296486411769</v>
      </c>
      <c r="O19" s="87">
        <v>23.099751767493117</v>
      </c>
      <c r="P19" s="87">
        <v>22.204288128538924</v>
      </c>
      <c r="Q19" s="87">
        <v>23.49639623762473</v>
      </c>
    </row>
    <row r="20" spans="1:17" x14ac:dyDescent="0.25">
      <c r="A20" s="88" t="s">
        <v>30</v>
      </c>
      <c r="B20" s="87">
        <v>304.70116137549246</v>
      </c>
      <c r="C20" s="87">
        <v>271.15405454524631</v>
      </c>
      <c r="D20" s="87">
        <v>258.35707439417342</v>
      </c>
      <c r="E20" s="87">
        <v>247.82106502992886</v>
      </c>
      <c r="F20" s="87">
        <v>202.49278268163783</v>
      </c>
      <c r="G20" s="87">
        <v>135.82515243744015</v>
      </c>
      <c r="H20" s="87">
        <v>129.02874974820219</v>
      </c>
      <c r="I20" s="87">
        <v>140.80956254836394</v>
      </c>
      <c r="J20" s="87">
        <v>110.84521375309502</v>
      </c>
      <c r="K20" s="87">
        <v>78.978679857286068</v>
      </c>
      <c r="L20" s="87">
        <v>56.255782603971213</v>
      </c>
      <c r="M20" s="87">
        <v>33.639279118655764</v>
      </c>
      <c r="N20" s="87">
        <v>32.815496749246513</v>
      </c>
      <c r="O20" s="87">
        <v>25.519040676943156</v>
      </c>
      <c r="P20" s="87">
        <v>20.803824537469154</v>
      </c>
      <c r="Q20" s="87">
        <v>21.324375239101027</v>
      </c>
    </row>
    <row r="21" spans="1:17" x14ac:dyDescent="0.25">
      <c r="A21" s="88" t="s">
        <v>29</v>
      </c>
      <c r="B21" s="87">
        <v>2.5494326730627099</v>
      </c>
      <c r="C21" s="87">
        <v>3.3602861752188047</v>
      </c>
      <c r="D21" s="87">
        <v>3.0211265658437521</v>
      </c>
      <c r="E21" s="87">
        <v>2.6569073063935589</v>
      </c>
      <c r="F21" s="87">
        <v>2.3511486042812719</v>
      </c>
      <c r="G21" s="87">
        <v>1.7504799039669248</v>
      </c>
      <c r="H21" s="87">
        <v>4.339579302008695</v>
      </c>
      <c r="I21" s="87">
        <v>0.56656641753277848</v>
      </c>
      <c r="J21" s="87">
        <v>0.56388431169338138</v>
      </c>
      <c r="K21" s="87">
        <v>0</v>
      </c>
      <c r="L21" s="87">
        <v>0.56836262828912187</v>
      </c>
      <c r="M21" s="87">
        <v>0.29491365282945842</v>
      </c>
      <c r="N21" s="87">
        <v>0.35658106260143135</v>
      </c>
      <c r="O21" s="87">
        <v>0.2938615951024639</v>
      </c>
      <c r="P21" s="87">
        <v>0.29431023237629911</v>
      </c>
      <c r="Q21" s="87">
        <v>0.29351483913372578</v>
      </c>
    </row>
    <row r="22" spans="1:17" x14ac:dyDescent="0.25">
      <c r="A22" s="88" t="s">
        <v>27</v>
      </c>
      <c r="B22" s="87">
        <v>481.92340290970986</v>
      </c>
      <c r="C22" s="87">
        <v>484.32427854822026</v>
      </c>
      <c r="D22" s="87">
        <v>492.83837283310595</v>
      </c>
      <c r="E22" s="87">
        <v>492.39934494600243</v>
      </c>
      <c r="F22" s="87">
        <v>463.04993345008165</v>
      </c>
      <c r="G22" s="87">
        <v>379.73085611153368</v>
      </c>
      <c r="H22" s="87">
        <v>364.87598225552097</v>
      </c>
      <c r="I22" s="87">
        <v>328.52330354285493</v>
      </c>
      <c r="J22" s="87">
        <v>303.94056191991558</v>
      </c>
      <c r="K22" s="87">
        <v>271.75225979513584</v>
      </c>
      <c r="L22" s="87">
        <v>277.63836774108358</v>
      </c>
      <c r="M22" s="87">
        <v>278.03266595788267</v>
      </c>
      <c r="N22" s="87">
        <v>281.27081910367968</v>
      </c>
      <c r="O22" s="87">
        <v>289.06696022386632</v>
      </c>
      <c r="P22" s="87">
        <v>281.1440822273554</v>
      </c>
      <c r="Q22" s="87">
        <v>278.45583874215868</v>
      </c>
    </row>
    <row r="23" spans="1:17" x14ac:dyDescent="0.25">
      <c r="A23" s="88" t="s">
        <v>26</v>
      </c>
      <c r="B23" s="87">
        <v>1.1959283317423675</v>
      </c>
      <c r="C23" s="87">
        <v>1.0551338899199996</v>
      </c>
      <c r="D23" s="87">
        <v>1.0217918894399998</v>
      </c>
      <c r="E23" s="87">
        <v>0</v>
      </c>
      <c r="F23" s="87">
        <v>0</v>
      </c>
      <c r="G23" s="87">
        <v>0</v>
      </c>
      <c r="H23" s="87">
        <v>3.3459230879999996E-2</v>
      </c>
      <c r="I23" s="87">
        <v>3.5753597279999993E-2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87</v>
      </c>
      <c r="B24" s="87">
        <v>0.2061369303038347</v>
      </c>
      <c r="C24" s="87">
        <v>0.16178179932972978</v>
      </c>
      <c r="D24" s="87">
        <v>0.22211251417046829</v>
      </c>
      <c r="E24" s="87">
        <v>0.27549768584217288</v>
      </c>
      <c r="F24" s="87">
        <v>0.16521836401981266</v>
      </c>
      <c r="G24" s="87">
        <v>0.11888617253670655</v>
      </c>
      <c r="H24" s="87">
        <v>2.5954122491481071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7.6310194856531927E-2</v>
      </c>
      <c r="O24" s="87">
        <v>0.10306295591353448</v>
      </c>
      <c r="P24" s="87">
        <v>0.11594200921993311</v>
      </c>
      <c r="Q24" s="87">
        <v>1.2882750924787615E-2</v>
      </c>
    </row>
    <row r="25" spans="1:17" x14ac:dyDescent="0.25">
      <c r="A25" s="88" t="s">
        <v>23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306</v>
      </c>
      <c r="B26" s="204">
        <v>6929.7619261163745</v>
      </c>
      <c r="C26" s="204">
        <v>6761.8826469213182</v>
      </c>
      <c r="D26" s="204">
        <v>6791.7176641185106</v>
      </c>
      <c r="E26" s="204">
        <v>6556.4007404664626</v>
      </c>
      <c r="F26" s="204">
        <v>5953.319849188847</v>
      </c>
      <c r="G26" s="204">
        <v>4791.9126325904681</v>
      </c>
      <c r="H26" s="204">
        <v>4509.2137965961392</v>
      </c>
      <c r="I26" s="204">
        <v>4240.8063194182141</v>
      </c>
      <c r="J26" s="204">
        <v>3640.8502105048642</v>
      </c>
      <c r="K26" s="204">
        <v>3052.9055200364746</v>
      </c>
      <c r="L26" s="204">
        <v>2881.6980732153243</v>
      </c>
      <c r="M26" s="204">
        <v>2642.2222481788867</v>
      </c>
      <c r="N26" s="204">
        <v>2600.6153863717482</v>
      </c>
      <c r="O26" s="204">
        <v>2591.7290195964288</v>
      </c>
      <c r="P26" s="204">
        <v>2515.7989241134765</v>
      </c>
      <c r="Q26" s="204">
        <v>2499.7299940864805</v>
      </c>
    </row>
    <row r="27" spans="1:17" x14ac:dyDescent="0.25">
      <c r="A27" s="88" t="s">
        <v>34</v>
      </c>
      <c r="B27" s="87">
        <v>711.4184215593624</v>
      </c>
      <c r="C27" s="87">
        <v>622.3323055526223</v>
      </c>
      <c r="D27" s="87">
        <v>662.51786156074365</v>
      </c>
      <c r="E27" s="87">
        <v>565.80728632979117</v>
      </c>
      <c r="F27" s="87">
        <v>572.05803233970266</v>
      </c>
      <c r="G27" s="87">
        <v>485.95526571434732</v>
      </c>
      <c r="H27" s="87">
        <v>456.17927327155564</v>
      </c>
      <c r="I27" s="87">
        <v>408.46122920161639</v>
      </c>
      <c r="J27" s="87">
        <v>360.94537590144898</v>
      </c>
      <c r="K27" s="87">
        <v>246.21375070574263</v>
      </c>
      <c r="L27" s="87">
        <v>234.37876133502243</v>
      </c>
      <c r="M27" s="87">
        <v>194.59043206459063</v>
      </c>
      <c r="N27" s="87">
        <v>174.330772367756</v>
      </c>
      <c r="O27" s="87">
        <v>178.60383283053028</v>
      </c>
      <c r="P27" s="87">
        <v>196.32806342726428</v>
      </c>
      <c r="Q27" s="87">
        <v>181.30841919491195</v>
      </c>
    </row>
    <row r="28" spans="1:17" x14ac:dyDescent="0.25">
      <c r="A28" s="88" t="s">
        <v>32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31</v>
      </c>
      <c r="B29" s="87">
        <v>6.1438666301811731</v>
      </c>
      <c r="C29" s="87">
        <v>1.1844091761659161E-13</v>
      </c>
      <c r="D29" s="87">
        <v>2.8749329547625516E-14</v>
      </c>
      <c r="E29" s="87">
        <v>3.4848306418751079E-15</v>
      </c>
      <c r="F29" s="87">
        <v>3.4848306418751079E-15</v>
      </c>
      <c r="G29" s="87">
        <v>0</v>
      </c>
      <c r="H29" s="87">
        <v>7.1699678537378783E-2</v>
      </c>
      <c r="I29" s="87">
        <v>8.7990403963814094E-14</v>
      </c>
      <c r="J29" s="87">
        <v>1.8258897503712852</v>
      </c>
      <c r="K29" s="87">
        <v>1.4374664773812758E-14</v>
      </c>
      <c r="L29" s="87">
        <v>3.7311084257532078E-15</v>
      </c>
      <c r="M29" s="87">
        <v>3.8636162115545551</v>
      </c>
      <c r="N29" s="87">
        <v>0.97606377765977492</v>
      </c>
      <c r="O29" s="87">
        <v>5.3784839985331576</v>
      </c>
      <c r="P29" s="87">
        <v>8.7191416319184789</v>
      </c>
      <c r="Q29" s="87">
        <v>9.0304461832353713</v>
      </c>
    </row>
    <row r="30" spans="1:17" x14ac:dyDescent="0.25">
      <c r="A30" s="88" t="s">
        <v>126</v>
      </c>
      <c r="B30" s="87">
        <v>382.9244249814235</v>
      </c>
      <c r="C30" s="87">
        <v>475.62608902349331</v>
      </c>
      <c r="D30" s="87">
        <v>464.74823436741292</v>
      </c>
      <c r="E30" s="87">
        <v>415.07006861201023</v>
      </c>
      <c r="F30" s="87">
        <v>387.14205037553069</v>
      </c>
      <c r="G30" s="87">
        <v>479.92679130901905</v>
      </c>
      <c r="H30" s="87">
        <v>344.30241132308208</v>
      </c>
      <c r="I30" s="87">
        <v>400.38889142452228</v>
      </c>
      <c r="J30" s="87">
        <v>270.81149834105628</v>
      </c>
      <c r="K30" s="87">
        <v>248.70494382224723</v>
      </c>
      <c r="L30" s="87">
        <v>246.82786429603354</v>
      </c>
      <c r="M30" s="87">
        <v>224.90920368465947</v>
      </c>
      <c r="N30" s="87">
        <v>194.80649196843743</v>
      </c>
      <c r="O30" s="87">
        <v>160.20888743963792</v>
      </c>
      <c r="P30" s="87">
        <v>152.28790315605261</v>
      </c>
      <c r="Q30" s="87">
        <v>163.17007892417658</v>
      </c>
    </row>
    <row r="31" spans="1:17" x14ac:dyDescent="0.25">
      <c r="A31" s="88" t="s">
        <v>30</v>
      </c>
      <c r="B31" s="87">
        <v>2198.8554825694364</v>
      </c>
      <c r="C31" s="87">
        <v>1974.8516974716072</v>
      </c>
      <c r="D31" s="87">
        <v>1941.5045805392842</v>
      </c>
      <c r="E31" s="87">
        <v>1883.1974177295147</v>
      </c>
      <c r="F31" s="87">
        <v>1556.0326848237241</v>
      </c>
      <c r="G31" s="87">
        <v>1066.0311053403618</v>
      </c>
      <c r="H31" s="87">
        <v>1007.6639842516249</v>
      </c>
      <c r="I31" s="87">
        <v>1060.8367533925939</v>
      </c>
      <c r="J31" s="87">
        <v>862.47964434523294</v>
      </c>
      <c r="K31" s="87">
        <v>597.12010080058553</v>
      </c>
      <c r="L31" s="87">
        <v>436.10819655289697</v>
      </c>
      <c r="M31" s="87">
        <v>247.18111032624884</v>
      </c>
      <c r="N31" s="87">
        <v>263.22199501645053</v>
      </c>
      <c r="O31" s="87">
        <v>204.03511112733304</v>
      </c>
      <c r="P31" s="87">
        <v>166.59433674287448</v>
      </c>
      <c r="Q31" s="87">
        <v>174.35478269243688</v>
      </c>
    </row>
    <row r="32" spans="1:17" x14ac:dyDescent="0.25">
      <c r="A32" s="88" t="s">
        <v>29</v>
      </c>
      <c r="B32" s="87">
        <v>18.575876902760783</v>
      </c>
      <c r="C32" s="87">
        <v>25.541221677066698</v>
      </c>
      <c r="D32" s="87">
        <v>22.730364004959316</v>
      </c>
      <c r="E32" s="87">
        <v>21.253020383692764</v>
      </c>
      <c r="F32" s="87">
        <v>18.755835257668707</v>
      </c>
      <c r="G32" s="87">
        <v>14.38711694456315</v>
      </c>
      <c r="H32" s="87">
        <v>35.903173203769384</v>
      </c>
      <c r="I32" s="87">
        <v>4.7144565994787717</v>
      </c>
      <c r="J32" s="87">
        <v>4.6927304817572093</v>
      </c>
      <c r="K32" s="87">
        <v>0</v>
      </c>
      <c r="L32" s="87">
        <v>4.732977036265023</v>
      </c>
      <c r="M32" s="87">
        <v>2.4084614981072434</v>
      </c>
      <c r="N32" s="87">
        <v>2.4651362558076473</v>
      </c>
      <c r="O32" s="87">
        <v>2.3998696933367887</v>
      </c>
      <c r="P32" s="87">
        <v>2.4035335644064428</v>
      </c>
      <c r="Q32" s="87">
        <v>2.3970378529254273</v>
      </c>
    </row>
    <row r="33" spans="1:17" x14ac:dyDescent="0.25">
      <c r="A33" s="88" t="s">
        <v>27</v>
      </c>
      <c r="B33" s="87">
        <v>3599.9262987458146</v>
      </c>
      <c r="C33" s="87">
        <v>3653.1875498379054</v>
      </c>
      <c r="D33" s="87">
        <v>3689.7577103781227</v>
      </c>
      <c r="E33" s="87">
        <v>3668.845008481585</v>
      </c>
      <c r="F33" s="87">
        <v>3418.0035773767008</v>
      </c>
      <c r="G33" s="87">
        <v>2744.6562960631409</v>
      </c>
      <c r="H33" s="87">
        <v>2642.7478472873313</v>
      </c>
      <c r="I33" s="87">
        <v>2366.1010832231227</v>
      </c>
      <c r="J33" s="87">
        <v>2140.0950716849984</v>
      </c>
      <c r="K33" s="87">
        <v>1960.8667247078997</v>
      </c>
      <c r="L33" s="87">
        <v>1959.6502739951063</v>
      </c>
      <c r="M33" s="87">
        <v>1969.2694243937262</v>
      </c>
      <c r="N33" s="87">
        <v>1964.1662903293563</v>
      </c>
      <c r="O33" s="87">
        <v>2040.2267993817923</v>
      </c>
      <c r="P33" s="87">
        <v>1988.4804385125908</v>
      </c>
      <c r="Q33" s="87">
        <v>1969.3597258559339</v>
      </c>
    </row>
    <row r="34" spans="1:17" x14ac:dyDescent="0.25">
      <c r="A34" s="88" t="s">
        <v>26</v>
      </c>
      <c r="B34" s="87">
        <v>10.165390819810124</v>
      </c>
      <c r="C34" s="87">
        <v>8.9686380643199968</v>
      </c>
      <c r="D34" s="87">
        <v>8.6852310602399996</v>
      </c>
      <c r="E34" s="87">
        <v>0</v>
      </c>
      <c r="F34" s="87">
        <v>0</v>
      </c>
      <c r="G34" s="87">
        <v>0</v>
      </c>
      <c r="H34" s="87">
        <v>0.28440346247999998</v>
      </c>
      <c r="I34" s="87">
        <v>0.30390557687999997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87</v>
      </c>
      <c r="B35" s="87">
        <v>1.7521639075825952</v>
      </c>
      <c r="C35" s="87">
        <v>1.3751452943027029</v>
      </c>
      <c r="D35" s="87">
        <v>1.7736822077487826</v>
      </c>
      <c r="E35" s="87">
        <v>2.2279389298703505</v>
      </c>
      <c r="F35" s="87">
        <v>1.3276690155204869</v>
      </c>
      <c r="G35" s="87">
        <v>0.95605721903725249</v>
      </c>
      <c r="H35" s="87">
        <v>22.061004117758916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0.64863665628052136</v>
      </c>
      <c r="O35" s="87">
        <v>0.87603512526504335</v>
      </c>
      <c r="P35" s="87">
        <v>0.98550707836943163</v>
      </c>
      <c r="Q35" s="87">
        <v>0.10950338286069472</v>
      </c>
    </row>
    <row r="36" spans="1:17" x14ac:dyDescent="0.25">
      <c r="A36" s="88" t="s">
        <v>23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305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304</v>
      </c>
      <c r="B38" s="204">
        <v>9519.5500846526666</v>
      </c>
      <c r="C38" s="204">
        <v>9274.3160354105512</v>
      </c>
      <c r="D38" s="204">
        <v>9056.4291410415262</v>
      </c>
      <c r="E38" s="204">
        <v>9307.2457914178394</v>
      </c>
      <c r="F38" s="204">
        <v>8408.7651771116325</v>
      </c>
      <c r="G38" s="204">
        <v>6336.8678605247032</v>
      </c>
      <c r="H38" s="204">
        <v>5883.2080827759773</v>
      </c>
      <c r="I38" s="204">
        <v>5082.0746637158018</v>
      </c>
      <c r="J38" s="204">
        <v>4220.0929632620409</v>
      </c>
      <c r="K38" s="204">
        <v>3647.7184184038688</v>
      </c>
      <c r="L38" s="204">
        <v>3422.1497152049487</v>
      </c>
      <c r="M38" s="204">
        <v>3144.9031711050475</v>
      </c>
      <c r="N38" s="204">
        <v>3135.5148959061107</v>
      </c>
      <c r="O38" s="204">
        <v>2931.2841570737055</v>
      </c>
      <c r="P38" s="204">
        <v>2771.5514759699413</v>
      </c>
      <c r="Q38" s="204">
        <v>2847.4626017856199</v>
      </c>
    </row>
    <row r="39" spans="1:17" x14ac:dyDescent="0.25">
      <c r="A39" s="152" t="s">
        <v>311</v>
      </c>
      <c r="B39" s="264">
        <v>8143.6186628387686</v>
      </c>
      <c r="C39" s="264">
        <v>7935.4903521906235</v>
      </c>
      <c r="D39" s="264">
        <v>7712.8210570413194</v>
      </c>
      <c r="E39" s="264">
        <v>8009.5237915426032</v>
      </c>
      <c r="F39" s="264">
        <v>7229.8881347369661</v>
      </c>
      <c r="G39" s="264">
        <v>5382.1204803330374</v>
      </c>
      <c r="H39" s="264">
        <v>4984.8898177072624</v>
      </c>
      <c r="I39" s="264">
        <v>4235.9251607852102</v>
      </c>
      <c r="J39" s="264">
        <v>3488.8246499876959</v>
      </c>
      <c r="K39" s="264">
        <v>3035.9065129955247</v>
      </c>
      <c r="L39" s="264">
        <v>2841.4907612343645</v>
      </c>
      <c r="M39" s="264">
        <v>2610.6272356973859</v>
      </c>
      <c r="N39" s="264">
        <v>2610.6502492661511</v>
      </c>
      <c r="O39" s="264">
        <v>2409.0083375410541</v>
      </c>
      <c r="P39" s="264">
        <v>2264.0671696922668</v>
      </c>
      <c r="Q39" s="264">
        <v>2344.1792352161056</v>
      </c>
    </row>
    <row r="40" spans="1:17" x14ac:dyDescent="0.25">
      <c r="A40" s="154" t="s">
        <v>34</v>
      </c>
      <c r="B40" s="83">
        <v>485.2681410915601</v>
      </c>
      <c r="C40" s="83">
        <v>401.87818495427672</v>
      </c>
      <c r="D40" s="83">
        <v>298.04135250392562</v>
      </c>
      <c r="E40" s="83">
        <v>229.0907061305459</v>
      </c>
      <c r="F40" s="83">
        <v>133.08904520453632</v>
      </c>
      <c r="G40" s="83">
        <v>81.556266477572933</v>
      </c>
      <c r="H40" s="83">
        <v>18.766386137448109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31</v>
      </c>
      <c r="B41" s="208">
        <v>239.24973648554973</v>
      </c>
      <c r="C41" s="208">
        <v>328.40644154893192</v>
      </c>
      <c r="D41" s="208">
        <v>304.99846235002798</v>
      </c>
      <c r="E41" s="208">
        <v>351.99541531634407</v>
      </c>
      <c r="F41" s="208">
        <v>277.67935194397199</v>
      </c>
      <c r="G41" s="208">
        <v>231.37729282514238</v>
      </c>
      <c r="H41" s="208">
        <v>218.92914969455794</v>
      </c>
      <c r="I41" s="208">
        <v>171.45178773519589</v>
      </c>
      <c r="J41" s="208">
        <v>139.83176449499231</v>
      </c>
      <c r="K41" s="208">
        <v>107.518435119072</v>
      </c>
      <c r="L41" s="208">
        <v>119.07840772974156</v>
      </c>
      <c r="M41" s="208">
        <v>105.37429202794819</v>
      </c>
      <c r="N41" s="208">
        <v>114.87141566206412</v>
      </c>
      <c r="O41" s="208">
        <v>123.92234392913301</v>
      </c>
      <c r="P41" s="208">
        <v>113.52123659783524</v>
      </c>
      <c r="Q41" s="208">
        <v>101.49410387706608</v>
      </c>
    </row>
    <row r="42" spans="1:17" x14ac:dyDescent="0.25">
      <c r="A42" s="154" t="s">
        <v>126</v>
      </c>
      <c r="B42" s="208">
        <v>479.56019713577172</v>
      </c>
      <c r="C42" s="208">
        <v>559.52022108219307</v>
      </c>
      <c r="D42" s="208">
        <v>469.63437993672881</v>
      </c>
      <c r="E42" s="208">
        <v>490.0577517008137</v>
      </c>
      <c r="F42" s="208">
        <v>436.03672659709792</v>
      </c>
      <c r="G42" s="208">
        <v>526.80681115127777</v>
      </c>
      <c r="H42" s="208">
        <v>374.42464597085313</v>
      </c>
      <c r="I42" s="208">
        <v>388.73812593533654</v>
      </c>
      <c r="J42" s="208">
        <v>201.16622677966717</v>
      </c>
      <c r="K42" s="208">
        <v>205.1092650991304</v>
      </c>
      <c r="L42" s="208">
        <v>171.37997309111711</v>
      </c>
      <c r="M42" s="208">
        <v>152.89105860318756</v>
      </c>
      <c r="N42" s="208">
        <v>129.40628326037992</v>
      </c>
      <c r="O42" s="208">
        <v>65.574984807757716</v>
      </c>
      <c r="P42" s="208">
        <v>64.673782353270497</v>
      </c>
      <c r="Q42" s="208">
        <v>68.565154395326545</v>
      </c>
    </row>
    <row r="43" spans="1:17" x14ac:dyDescent="0.25">
      <c r="A43" s="154" t="s">
        <v>30</v>
      </c>
      <c r="B43" s="208">
        <v>457.86505014901945</v>
      </c>
      <c r="C43" s="208">
        <v>213.49382794353727</v>
      </c>
      <c r="D43" s="208">
        <v>90.254332928666273</v>
      </c>
      <c r="E43" s="208">
        <v>44.444640328992755</v>
      </c>
      <c r="F43" s="208">
        <v>33.794228516468515</v>
      </c>
      <c r="G43" s="208">
        <v>42.132697338633577</v>
      </c>
      <c r="H43" s="208">
        <v>40.997080097351407</v>
      </c>
      <c r="I43" s="208">
        <v>8.4162973575775943</v>
      </c>
      <c r="J43" s="208">
        <v>5.1449517015748381</v>
      </c>
      <c r="K43" s="208">
        <v>29.481765188544834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27</v>
      </c>
      <c r="B44" s="208">
        <v>6481.6755379768674</v>
      </c>
      <c r="C44" s="208">
        <v>6432.191676661686</v>
      </c>
      <c r="D44" s="208">
        <v>6549.8925293219691</v>
      </c>
      <c r="E44" s="208">
        <v>6893.9352780659065</v>
      </c>
      <c r="F44" s="208">
        <v>6349.2887824748932</v>
      </c>
      <c r="G44" s="208">
        <v>4500.2474125404124</v>
      </c>
      <c r="H44" s="208">
        <v>4331.7725558070515</v>
      </c>
      <c r="I44" s="208">
        <v>3667.3189497570997</v>
      </c>
      <c r="J44" s="208">
        <v>3142.6817070114612</v>
      </c>
      <c r="K44" s="208">
        <v>2693.7970475887773</v>
      </c>
      <c r="L44" s="208">
        <v>2551.0323804135055</v>
      </c>
      <c r="M44" s="208">
        <v>2352.3618850662506</v>
      </c>
      <c r="N44" s="208">
        <v>2366.3725503437076</v>
      </c>
      <c r="O44" s="208">
        <v>2219.5110088041633</v>
      </c>
      <c r="P44" s="208">
        <v>2085.872150741161</v>
      </c>
      <c r="Q44" s="208">
        <v>2174.119976943713</v>
      </c>
    </row>
    <row r="45" spans="1:17" x14ac:dyDescent="0.25">
      <c r="A45" s="152" t="s">
        <v>310</v>
      </c>
      <c r="B45" s="264">
        <v>1375.9314218138991</v>
      </c>
      <c r="C45" s="264">
        <v>1338.8256832199233</v>
      </c>
      <c r="D45" s="264">
        <v>1343.6080840002082</v>
      </c>
      <c r="E45" s="264">
        <v>1297.721999875235</v>
      </c>
      <c r="F45" s="264">
        <v>1178.8770423746657</v>
      </c>
      <c r="G45" s="264">
        <v>954.74738019166421</v>
      </c>
      <c r="H45" s="264">
        <v>898.31826506871653</v>
      </c>
      <c r="I45" s="264">
        <v>846.14950293059053</v>
      </c>
      <c r="J45" s="264">
        <v>731.26831327434513</v>
      </c>
      <c r="K45" s="264">
        <v>611.81190540834416</v>
      </c>
      <c r="L45" s="264">
        <v>580.65895397058455</v>
      </c>
      <c r="M45" s="264">
        <v>534.27593540766043</v>
      </c>
      <c r="N45" s="264">
        <v>524.86464663996003</v>
      </c>
      <c r="O45" s="264">
        <v>522.27581953265098</v>
      </c>
      <c r="P45" s="264">
        <v>507.48430627767488</v>
      </c>
      <c r="Q45" s="264">
        <v>503.28336656951399</v>
      </c>
    </row>
    <row r="46" spans="1:17" x14ac:dyDescent="0.25">
      <c r="A46" s="150" t="s">
        <v>34</v>
      </c>
      <c r="B46" s="87">
        <v>139.13410232163102</v>
      </c>
      <c r="C46" s="87">
        <v>123.25998257665314</v>
      </c>
      <c r="D46" s="87">
        <v>132.15384382426737</v>
      </c>
      <c r="E46" s="87">
        <v>114.12936531420007</v>
      </c>
      <c r="F46" s="87">
        <v>114.34598914436586</v>
      </c>
      <c r="G46" s="87">
        <v>97.716865330224863</v>
      </c>
      <c r="H46" s="87">
        <v>91.555367827821556</v>
      </c>
      <c r="I46" s="87">
        <v>82.487162251403873</v>
      </c>
      <c r="J46" s="87">
        <v>73.879853071787878</v>
      </c>
      <c r="K46" s="87">
        <v>51.497727766038317</v>
      </c>
      <c r="L46" s="87">
        <v>49.159239891633305</v>
      </c>
      <c r="M46" s="87">
        <v>41.522413916902686</v>
      </c>
      <c r="N46" s="87">
        <v>37.443829305054699</v>
      </c>
      <c r="O46" s="87">
        <v>38.251517625659332</v>
      </c>
      <c r="P46" s="87">
        <v>42.630895292888127</v>
      </c>
      <c r="Q46" s="87">
        <v>39.392560442317219</v>
      </c>
    </row>
    <row r="47" spans="1:17" x14ac:dyDescent="0.25">
      <c r="A47" s="150" t="s">
        <v>32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31</v>
      </c>
      <c r="B48" s="87">
        <v>1.0376308086528225</v>
      </c>
      <c r="C48" s="87">
        <v>2.2415357605131184E-14</v>
      </c>
      <c r="D48" s="87">
        <v>5.4116385030824511E-15</v>
      </c>
      <c r="E48" s="87">
        <v>7.4343053693335632E-16</v>
      </c>
      <c r="F48" s="87">
        <v>7.4343053693335632E-16</v>
      </c>
      <c r="G48" s="87">
        <v>0</v>
      </c>
      <c r="H48" s="87">
        <v>1.2109279041869529E-2</v>
      </c>
      <c r="I48" s="87">
        <v>1.6606630777714025E-14</v>
      </c>
      <c r="J48" s="87">
        <v>0.3577253388482512</v>
      </c>
      <c r="K48" s="87">
        <v>2.7058192515412244E-15</v>
      </c>
      <c r="L48" s="87">
        <v>6.3014275634943061E-16</v>
      </c>
      <c r="M48" s="87">
        <v>0.75695338022293313</v>
      </c>
      <c r="N48" s="87">
        <v>0.16484632689365142</v>
      </c>
      <c r="O48" s="87">
        <v>1.0307499601352559</v>
      </c>
      <c r="P48" s="87">
        <v>1.8643072043435822</v>
      </c>
      <c r="Q48" s="87">
        <v>1.8414611988276404</v>
      </c>
    </row>
    <row r="49" spans="1:17" x14ac:dyDescent="0.25">
      <c r="A49" s="150" t="s">
        <v>126</v>
      </c>
      <c r="B49" s="87">
        <v>75.01800253974362</v>
      </c>
      <c r="C49" s="87">
        <v>93.62359381501156</v>
      </c>
      <c r="D49" s="87">
        <v>90.937020708059123</v>
      </c>
      <c r="E49" s="87">
        <v>82.072913627319167</v>
      </c>
      <c r="F49" s="87">
        <v>76.147796229828415</v>
      </c>
      <c r="G49" s="87">
        <v>95.144503917164357</v>
      </c>
      <c r="H49" s="87">
        <v>70.392127980909237</v>
      </c>
      <c r="I49" s="87">
        <v>80.440906507888855</v>
      </c>
      <c r="J49" s="87">
        <v>53.299333987816254</v>
      </c>
      <c r="K49" s="87">
        <v>49.286619185842937</v>
      </c>
      <c r="L49" s="87">
        <v>48.91609622794374</v>
      </c>
      <c r="M49" s="87">
        <v>44.798120451249844</v>
      </c>
      <c r="N49" s="87">
        <v>38.675979731421748</v>
      </c>
      <c r="O49" s="87">
        <v>32.233238807674262</v>
      </c>
      <c r="P49" s="87">
        <v>30.813833363450406</v>
      </c>
      <c r="Q49" s="87">
        <v>32.845753817563576</v>
      </c>
    </row>
    <row r="50" spans="1:17" x14ac:dyDescent="0.25">
      <c r="A50" s="150" t="s">
        <v>30</v>
      </c>
      <c r="B50" s="87">
        <v>441.08576143771745</v>
      </c>
      <c r="C50" s="87">
        <v>395.22504519570521</v>
      </c>
      <c r="D50" s="87">
        <v>384.75529751901252</v>
      </c>
      <c r="E50" s="87">
        <v>372.06617245966788</v>
      </c>
      <c r="F50" s="87">
        <v>307.47532906156977</v>
      </c>
      <c r="G50" s="87">
        <v>211.12854425919457</v>
      </c>
      <c r="H50" s="87">
        <v>200.06480830363768</v>
      </c>
      <c r="I50" s="87">
        <v>211.23802637475268</v>
      </c>
      <c r="J50" s="87">
        <v>171.10527127516136</v>
      </c>
      <c r="K50" s="87">
        <v>118.46158784348759</v>
      </c>
      <c r="L50" s="87">
        <v>86.586696060183471</v>
      </c>
      <c r="M50" s="87">
        <v>50.444144604638332</v>
      </c>
      <c r="N50" s="87">
        <v>50.746097968305364</v>
      </c>
      <c r="O50" s="87">
        <v>39.790555900244811</v>
      </c>
      <c r="P50" s="87">
        <v>32.419639822548007</v>
      </c>
      <c r="Q50" s="87">
        <v>33.425774650130862</v>
      </c>
    </row>
    <row r="51" spans="1:17" x14ac:dyDescent="0.25">
      <c r="A51" s="150" t="s">
        <v>29</v>
      </c>
      <c r="B51" s="87">
        <v>3.9698933663957439</v>
      </c>
      <c r="C51" s="87">
        <v>5.3228629467185122</v>
      </c>
      <c r="D51" s="87">
        <v>4.7805887446449447</v>
      </c>
      <c r="E51" s="87">
        <v>4.2510516902296942</v>
      </c>
      <c r="F51" s="87">
        <v>3.7618377668500353</v>
      </c>
      <c r="G51" s="87">
        <v>2.80076784634708</v>
      </c>
      <c r="H51" s="87">
        <v>6.9433268832139117</v>
      </c>
      <c r="I51" s="87">
        <v>0.90650626805244539</v>
      </c>
      <c r="J51" s="87">
        <v>0.90221489870941007</v>
      </c>
      <c r="K51" s="87">
        <v>0</v>
      </c>
      <c r="L51" s="87">
        <v>0.90938020526259522</v>
      </c>
      <c r="M51" s="87">
        <v>0.47186184452713342</v>
      </c>
      <c r="N51" s="87">
        <v>0.36737405375136173</v>
      </c>
      <c r="O51" s="87">
        <v>0.47017855216394222</v>
      </c>
      <c r="P51" s="87">
        <v>0.47089637180207849</v>
      </c>
      <c r="Q51" s="87">
        <v>0.46962374261396123</v>
      </c>
    </row>
    <row r="52" spans="1:17" x14ac:dyDescent="0.25">
      <c r="A52" s="150" t="s">
        <v>27</v>
      </c>
      <c r="B52" s="87">
        <v>713.44272692048457</v>
      </c>
      <c r="C52" s="87">
        <v>719.44713358303557</v>
      </c>
      <c r="D52" s="87">
        <v>728.99108615844773</v>
      </c>
      <c r="E52" s="87">
        <v>724.76170048647089</v>
      </c>
      <c r="F52" s="87">
        <v>676.88174078962015</v>
      </c>
      <c r="G52" s="87">
        <v>547.76648096267468</v>
      </c>
      <c r="H52" s="87">
        <v>525.1443304260473</v>
      </c>
      <c r="I52" s="87">
        <v>471.01969577284467</v>
      </c>
      <c r="J52" s="87">
        <v>431.72391470202189</v>
      </c>
      <c r="K52" s="87">
        <v>392.56597061297532</v>
      </c>
      <c r="L52" s="87">
        <v>395.08754158556155</v>
      </c>
      <c r="M52" s="87">
        <v>396.28244121011949</v>
      </c>
      <c r="N52" s="87">
        <v>397.34442294276272</v>
      </c>
      <c r="O52" s="87">
        <v>410.33467795731178</v>
      </c>
      <c r="P52" s="87">
        <v>399.09922700789093</v>
      </c>
      <c r="Q52" s="87">
        <v>395.28758031658106</v>
      </c>
    </row>
    <row r="53" spans="1:17" x14ac:dyDescent="0.25">
      <c r="A53" s="150" t="s">
        <v>26</v>
      </c>
      <c r="B53" s="87">
        <v>1.9134853307877882</v>
      </c>
      <c r="C53" s="87">
        <v>1.6882142238719993</v>
      </c>
      <c r="D53" s="87">
        <v>1.6348670231039999</v>
      </c>
      <c r="E53" s="87">
        <v>0</v>
      </c>
      <c r="F53" s="87">
        <v>0</v>
      </c>
      <c r="G53" s="87">
        <v>0</v>
      </c>
      <c r="H53" s="87">
        <v>5.3534769407999998E-2</v>
      </c>
      <c r="I53" s="87">
        <v>5.7205755647999998E-2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87</v>
      </c>
      <c r="B54" s="87">
        <v>0.32981908848613561</v>
      </c>
      <c r="C54" s="87">
        <v>0.25885087892756764</v>
      </c>
      <c r="D54" s="87">
        <v>0.35538002267274932</v>
      </c>
      <c r="E54" s="87">
        <v>0.44079629734747666</v>
      </c>
      <c r="F54" s="87">
        <v>0.26434938243170031</v>
      </c>
      <c r="G54" s="87">
        <v>0.1902178760587305</v>
      </c>
      <c r="H54" s="87">
        <v>4.1526595986369728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0.12209631177045108</v>
      </c>
      <c r="O54" s="87">
        <v>0.16490072946165521</v>
      </c>
      <c r="P54" s="87">
        <v>0.185507214751893</v>
      </c>
      <c r="Q54" s="87">
        <v>2.0612401479660186E-2</v>
      </c>
    </row>
    <row r="55" spans="1:17" x14ac:dyDescent="0.25">
      <c r="A55" s="150" t="s">
        <v>23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309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303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135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1.0000000000000002</v>
      </c>
      <c r="C62" s="77">
        <f t="shared" si="0"/>
        <v>0.99999999999999967</v>
      </c>
      <c r="D62" s="77">
        <f t="shared" si="0"/>
        <v>0.99999999999999978</v>
      </c>
      <c r="E62" s="77">
        <f t="shared" si="0"/>
        <v>0.99999999999999944</v>
      </c>
      <c r="F62" s="77">
        <f t="shared" si="0"/>
        <v>0.99999999999999989</v>
      </c>
      <c r="G62" s="77">
        <f t="shared" si="0"/>
        <v>0.99999999999999989</v>
      </c>
      <c r="H62" s="77">
        <f t="shared" si="0"/>
        <v>0.99999999999999989</v>
      </c>
      <c r="I62" s="77">
        <f t="shared" si="0"/>
        <v>1</v>
      </c>
      <c r="J62" s="77">
        <f t="shared" si="0"/>
        <v>1</v>
      </c>
      <c r="K62" s="77">
        <f t="shared" si="0"/>
        <v>0.99999999999999989</v>
      </c>
      <c r="L62" s="77">
        <f t="shared" si="0"/>
        <v>1</v>
      </c>
      <c r="M62" s="77">
        <f t="shared" si="0"/>
        <v>0.99999999999999989</v>
      </c>
      <c r="N62" s="77">
        <f t="shared" si="0"/>
        <v>0.99999999999999956</v>
      </c>
      <c r="O62" s="77">
        <f t="shared" si="0"/>
        <v>1.0000000000000002</v>
      </c>
      <c r="P62" s="77">
        <f t="shared" si="0"/>
        <v>1</v>
      </c>
      <c r="Q62" s="77">
        <f t="shared" si="0"/>
        <v>1</v>
      </c>
    </row>
    <row r="63" spans="1:17" x14ac:dyDescent="0.25">
      <c r="A63" s="132" t="s">
        <v>84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83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82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81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80</v>
      </c>
      <c r="B67" s="201">
        <f t="shared" ref="B67:Q67" si="5">IF(B$10=0,0,B$10/B$5)</f>
        <v>6.0654326143089687E-2</v>
      </c>
      <c r="C67" s="201">
        <f t="shared" si="5"/>
        <v>6.372701501123515E-2</v>
      </c>
      <c r="D67" s="201">
        <f t="shared" si="5"/>
        <v>6.3549363164981651E-2</v>
      </c>
      <c r="E67" s="201">
        <f t="shared" si="5"/>
        <v>6.5291128715731866E-2</v>
      </c>
      <c r="F67" s="201">
        <f t="shared" si="5"/>
        <v>6.5680351483018706E-2</v>
      </c>
      <c r="G67" s="201">
        <f t="shared" si="5"/>
        <v>6.0123205725976264E-2</v>
      </c>
      <c r="H67" s="201">
        <f t="shared" si="5"/>
        <v>5.7078634276767286E-2</v>
      </c>
      <c r="I67" s="201">
        <f t="shared" si="5"/>
        <v>5.9987448459389046E-2</v>
      </c>
      <c r="J67" s="201">
        <f t="shared" si="5"/>
        <v>6.2593105651255185E-2</v>
      </c>
      <c r="K67" s="201">
        <f t="shared" si="5"/>
        <v>6.0602036817816562E-2</v>
      </c>
      <c r="L67" s="201">
        <f t="shared" si="5"/>
        <v>6.4834352560865879E-2</v>
      </c>
      <c r="M67" s="201">
        <f t="shared" si="5"/>
        <v>6.3106968039069955E-2</v>
      </c>
      <c r="N67" s="201">
        <f t="shared" si="5"/>
        <v>6.0103184978275589E-2</v>
      </c>
      <c r="O67" s="201">
        <f t="shared" si="5"/>
        <v>5.9847598371465256E-2</v>
      </c>
      <c r="P67" s="201">
        <f t="shared" si="5"/>
        <v>6.1043460086667285E-2</v>
      </c>
      <c r="Q67" s="201">
        <f t="shared" si="5"/>
        <v>6.2810587103156193E-2</v>
      </c>
    </row>
    <row r="68" spans="1:17" x14ac:dyDescent="0.25">
      <c r="A68" s="127" t="s">
        <v>307</v>
      </c>
      <c r="B68" s="200">
        <f t="shared" ref="B68:Q68" si="6">IF(B$15=0,0,B$15/B$5)</f>
        <v>5.0559607770712243E-2</v>
      </c>
      <c r="C68" s="200">
        <f t="shared" si="6"/>
        <v>5.0241538999236841E-2</v>
      </c>
      <c r="D68" s="200">
        <f t="shared" si="6"/>
        <v>5.0852193114068876E-2</v>
      </c>
      <c r="E68" s="200">
        <f t="shared" si="6"/>
        <v>4.9151595287051993E-2</v>
      </c>
      <c r="F68" s="200">
        <f t="shared" si="6"/>
        <v>4.9292873420858425E-2</v>
      </c>
      <c r="G68" s="200">
        <f t="shared" si="6"/>
        <v>5.2014650737834858E-2</v>
      </c>
      <c r="H68" s="200">
        <f t="shared" si="6"/>
        <v>5.283036865847579E-2</v>
      </c>
      <c r="I68" s="200">
        <f t="shared" si="6"/>
        <v>5.5609283943654199E-2</v>
      </c>
      <c r="J68" s="200">
        <f t="shared" si="6"/>
        <v>5.6732790489799359E-2</v>
      </c>
      <c r="K68" s="200">
        <f t="shared" si="6"/>
        <v>5.5918298868054411E-2</v>
      </c>
      <c r="L68" s="200">
        <f t="shared" si="6"/>
        <v>5.6550851320591233E-2</v>
      </c>
      <c r="M68" s="200">
        <f t="shared" si="6"/>
        <v>5.7190328406552395E-2</v>
      </c>
      <c r="N68" s="200">
        <f t="shared" si="6"/>
        <v>5.7194800912812892E-2</v>
      </c>
      <c r="O68" s="200">
        <f t="shared" si="6"/>
        <v>5.885485604825845E-2</v>
      </c>
      <c r="P68" s="200">
        <f t="shared" si="6"/>
        <v>5.985044860562419E-2</v>
      </c>
      <c r="Q68" s="200">
        <f t="shared" si="6"/>
        <v>5.8527480328880291E-2</v>
      </c>
    </row>
    <row r="69" spans="1:17" x14ac:dyDescent="0.25">
      <c r="A69" s="127" t="s">
        <v>306</v>
      </c>
      <c r="B69" s="200">
        <f t="shared" ref="B69:Q69" si="7">IF(B$26=0,0,B$26/B$5)</f>
        <v>0.37442756494585688</v>
      </c>
      <c r="C69" s="200">
        <f t="shared" si="7"/>
        <v>0.37360728548868222</v>
      </c>
      <c r="D69" s="200">
        <f t="shared" si="7"/>
        <v>0.37952289737605671</v>
      </c>
      <c r="E69" s="200">
        <f t="shared" si="7"/>
        <v>0.36599834523569386</v>
      </c>
      <c r="F69" s="200">
        <f t="shared" si="7"/>
        <v>0.36685811688169212</v>
      </c>
      <c r="G69" s="200">
        <f t="shared" si="7"/>
        <v>0.38230224994032369</v>
      </c>
      <c r="H69" s="200">
        <f t="shared" si="7"/>
        <v>0.38620551116742258</v>
      </c>
      <c r="I69" s="200">
        <f t="shared" si="7"/>
        <v>0.40229870711901783</v>
      </c>
      <c r="J69" s="200">
        <f t="shared" si="7"/>
        <v>0.40789030343346705</v>
      </c>
      <c r="K69" s="200">
        <f t="shared" si="7"/>
        <v>0.40252668539586467</v>
      </c>
      <c r="L69" s="200">
        <f t="shared" si="7"/>
        <v>0.40164398793451322</v>
      </c>
      <c r="M69" s="200">
        <f t="shared" si="7"/>
        <v>0.40164501141952041</v>
      </c>
      <c r="N69" s="200">
        <f t="shared" si="7"/>
        <v>0.400194613181167</v>
      </c>
      <c r="O69" s="200">
        <f t="shared" si="7"/>
        <v>0.41355766331099003</v>
      </c>
      <c r="P69" s="200">
        <f t="shared" si="7"/>
        <v>0.4182915811024448</v>
      </c>
      <c r="Q69" s="200">
        <f t="shared" si="7"/>
        <v>0.41076088959236495</v>
      </c>
    </row>
    <row r="70" spans="1:17" x14ac:dyDescent="0.25">
      <c r="A70" s="127" t="s">
        <v>305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304</v>
      </c>
      <c r="B71" s="200">
        <f t="shared" ref="B71:Q71" si="9">IF(B$38=0,0,B$38/B$5)</f>
        <v>0.51435850114034143</v>
      </c>
      <c r="C71" s="200">
        <f t="shared" si="9"/>
        <v>0.51242416050084572</v>
      </c>
      <c r="D71" s="200">
        <f t="shared" si="9"/>
        <v>0.50607554634489249</v>
      </c>
      <c r="E71" s="200">
        <f t="shared" si="9"/>
        <v>0.51955893076152182</v>
      </c>
      <c r="F71" s="200">
        <f t="shared" si="9"/>
        <v>0.5181686582144307</v>
      </c>
      <c r="G71" s="200">
        <f t="shared" si="9"/>
        <v>0.50555989359586517</v>
      </c>
      <c r="H71" s="200">
        <f t="shared" si="9"/>
        <v>0.50388548589733417</v>
      </c>
      <c r="I71" s="200">
        <f t="shared" si="9"/>
        <v>0.48210456047793904</v>
      </c>
      <c r="J71" s="200">
        <f t="shared" si="9"/>
        <v>0.47278380042547846</v>
      </c>
      <c r="K71" s="200">
        <f t="shared" si="9"/>
        <v>0.48095297891826427</v>
      </c>
      <c r="L71" s="200">
        <f t="shared" si="9"/>
        <v>0.47697080818402965</v>
      </c>
      <c r="M71" s="200">
        <f t="shared" si="9"/>
        <v>0.47805769213485727</v>
      </c>
      <c r="N71" s="200">
        <f t="shared" si="9"/>
        <v>0.48250740092774408</v>
      </c>
      <c r="O71" s="200">
        <f t="shared" si="9"/>
        <v>0.46773988226928642</v>
      </c>
      <c r="P71" s="200">
        <f t="shared" si="9"/>
        <v>0.46081451020526376</v>
      </c>
      <c r="Q71" s="200">
        <f t="shared" si="9"/>
        <v>0.46790104297559865</v>
      </c>
    </row>
    <row r="72" spans="1:17" x14ac:dyDescent="0.25">
      <c r="A72" s="142" t="s">
        <v>311</v>
      </c>
      <c r="B72" s="199">
        <f t="shared" ref="B72:Q72" si="10">IF(B$39=0,0,B$39/B$5)</f>
        <v>0.44001443892073311</v>
      </c>
      <c r="C72" s="199">
        <f t="shared" si="10"/>
        <v>0.4384514142453238</v>
      </c>
      <c r="D72" s="199">
        <f t="shared" si="10"/>
        <v>0.43099438746932933</v>
      </c>
      <c r="E72" s="199">
        <f t="shared" si="10"/>
        <v>0.44711611902202769</v>
      </c>
      <c r="F72" s="199">
        <f t="shared" si="10"/>
        <v>0.44552337411138437</v>
      </c>
      <c r="G72" s="199">
        <f t="shared" si="10"/>
        <v>0.42938945820656504</v>
      </c>
      <c r="H72" s="199">
        <f t="shared" si="10"/>
        <v>0.42694624983498869</v>
      </c>
      <c r="I72" s="199">
        <f t="shared" si="10"/>
        <v>0.40183566220269878</v>
      </c>
      <c r="J72" s="199">
        <f t="shared" si="10"/>
        <v>0.39085863543732829</v>
      </c>
      <c r="K72" s="199">
        <f t="shared" si="10"/>
        <v>0.40028536023388167</v>
      </c>
      <c r="L72" s="199">
        <f t="shared" si="10"/>
        <v>0.39603999170803095</v>
      </c>
      <c r="M72" s="199">
        <f t="shared" si="10"/>
        <v>0.39684224391664336</v>
      </c>
      <c r="N72" s="199">
        <f t="shared" si="10"/>
        <v>0.40173882386891291</v>
      </c>
      <c r="O72" s="199">
        <f t="shared" si="10"/>
        <v>0.38440124389443475</v>
      </c>
      <c r="P72" s="199">
        <f t="shared" si="10"/>
        <v>0.37643717351792566</v>
      </c>
      <c r="Q72" s="199">
        <f t="shared" si="10"/>
        <v>0.38520046176955419</v>
      </c>
    </row>
    <row r="73" spans="1:17" x14ac:dyDescent="0.25">
      <c r="A73" s="142" t="s">
        <v>310</v>
      </c>
      <c r="B73" s="199">
        <f t="shared" ref="B73:Q73" si="11">IF(B$45=0,0,B$45/B$5)</f>
        <v>7.4344062219608376E-2</v>
      </c>
      <c r="C73" s="199">
        <f t="shared" si="11"/>
        <v>7.3972746255521665E-2</v>
      </c>
      <c r="D73" s="199">
        <f t="shared" si="11"/>
        <v>7.5081158875563242E-2</v>
      </c>
      <c r="E73" s="199">
        <f t="shared" si="11"/>
        <v>7.2442811739494059E-2</v>
      </c>
      <c r="F73" s="199">
        <f t="shared" si="11"/>
        <v>7.2645284103046312E-2</v>
      </c>
      <c r="G73" s="199">
        <f t="shared" si="11"/>
        <v>7.6170435389300031E-2</v>
      </c>
      <c r="H73" s="199">
        <f t="shared" si="11"/>
        <v>7.6939236062345567E-2</v>
      </c>
      <c r="I73" s="199">
        <f t="shared" si="11"/>
        <v>8.0268898275240141E-2</v>
      </c>
      <c r="J73" s="199">
        <f t="shared" si="11"/>
        <v>8.1925164988150168E-2</v>
      </c>
      <c r="K73" s="199">
        <f t="shared" si="11"/>
        <v>8.0667618684382589E-2</v>
      </c>
      <c r="L73" s="199">
        <f t="shared" si="11"/>
        <v>8.0930816475998715E-2</v>
      </c>
      <c r="M73" s="199">
        <f t="shared" si="11"/>
        <v>8.1215448218213762E-2</v>
      </c>
      <c r="N73" s="199">
        <f t="shared" si="11"/>
        <v>8.076857705883124E-2</v>
      </c>
      <c r="O73" s="199">
        <f t="shared" si="11"/>
        <v>8.3338638374851601E-2</v>
      </c>
      <c r="P73" s="199">
        <f t="shared" si="11"/>
        <v>8.4377336687338184E-2</v>
      </c>
      <c r="Q73" s="199">
        <f t="shared" si="11"/>
        <v>8.2700581206044413E-2</v>
      </c>
    </row>
    <row r="74" spans="1:17" x14ac:dyDescent="0.25">
      <c r="A74" s="142" t="s">
        <v>309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308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303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134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1.7063554792917981</v>
      </c>
      <c r="C80" s="230">
        <f>IF(C$5=0,0,C$5/TEL_fec!C$5)</f>
        <v>1.6843348915077614</v>
      </c>
      <c r="D80" s="230">
        <f>IF(D$5=0,0,D$5/TEL_fec!D$5)</f>
        <v>1.6788540159957901</v>
      </c>
      <c r="E80" s="230">
        <f>IF(E$5=0,0,E$5/TEL_fec!E$5)</f>
        <v>1.6970663825992205</v>
      </c>
      <c r="F80" s="230">
        <f>IF(F$5=0,0,F$5/TEL_fec!F$5)</f>
        <v>1.6466047424924457</v>
      </c>
      <c r="G80" s="230">
        <f>IF(G$5=0,0,G$5/TEL_fec!G$5)</f>
        <v>1.543368762136389</v>
      </c>
      <c r="H80" s="230">
        <f>IF(H$5=0,0,H$5/TEL_fec!H$5)</f>
        <v>1.5376930858427111</v>
      </c>
      <c r="I80" s="230">
        <f>IF(I$5=0,0,I$5/TEL_fec!I$5)</f>
        <v>1.4981001903448938</v>
      </c>
      <c r="J80" s="230">
        <f>IF(J$5=0,0,J$5/TEL_fec!J$5)</f>
        <v>1.4370568312530927</v>
      </c>
      <c r="K80" s="230">
        <f>IF(K$5=0,0,K$5/TEL_fec!K$5)</f>
        <v>1.450442287328682</v>
      </c>
      <c r="L80" s="230">
        <f>IF(L$5=0,0,L$5/TEL_fec!L$5)</f>
        <v>1.3719263721197248</v>
      </c>
      <c r="M80" s="230">
        <f>IF(M$5=0,0,M$5/TEL_fec!M$5)</f>
        <v>1.3392518294169335</v>
      </c>
      <c r="N80" s="230">
        <f>IF(N$5=0,0,N$5/TEL_fec!N$5)</f>
        <v>1.3678645122388253</v>
      </c>
      <c r="O80" s="230">
        <f>IF(O$5=0,0,O$5/TEL_fec!O$5)</f>
        <v>1.375210212348827</v>
      </c>
      <c r="P80" s="230">
        <f>IF(P$5=0,0,P$5/TEL_fec!P$5)</f>
        <v>1.3599933604672978</v>
      </c>
      <c r="Q80" s="230">
        <f>IF(Q$5=0,0,Q$5/TEL_fec!Q$5)</f>
        <v>1.3616754419352193</v>
      </c>
    </row>
    <row r="81" spans="1:17" x14ac:dyDescent="0.25">
      <c r="A81" s="132" t="s">
        <v>84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83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82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81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80</v>
      </c>
      <c r="B85" s="273">
        <f>IF(B$10=0,0,B$10/TEL_fec!B$10)</f>
        <v>1.3690573182830834</v>
      </c>
      <c r="C85" s="273">
        <f>IF(C$10=0,0,C$10/TEL_fec!C$10)</f>
        <v>1.4189454165381585</v>
      </c>
      <c r="D85" s="273">
        <f>IF(D$10=0,0,D$10/TEL_fec!D$10)</f>
        <v>1.4091711253856112</v>
      </c>
      <c r="E85" s="273">
        <f>IF(E$10=0,0,E$10/TEL_fec!E$10)</f>
        <v>1.4638847308145162</v>
      </c>
      <c r="F85" s="273">
        <f>IF(F$10=0,0,F$10/TEL_fec!F$10)</f>
        <v>1.4285884192039224</v>
      </c>
      <c r="G85" s="273">
        <f>IF(G$10=0,0,G$10/TEL_fec!G$10)</f>
        <v>1.2300128138187276</v>
      </c>
      <c r="H85" s="273">
        <f>IF(H$10=0,0,H$10/TEL_fec!H$10)</f>
        <v>1.1654957540365707</v>
      </c>
      <c r="I85" s="273">
        <f>IF(I$10=0,0,I$10/TEL_fec!I$10)</f>
        <v>1.19678196441683</v>
      </c>
      <c r="J85" s="273">
        <f>IF(J$10=0,0,J$10/TEL_fec!J$10)</f>
        <v>1.1974798587373434</v>
      </c>
      <c r="K85" s="273">
        <f>IF(K$10=0,0,K$10/TEL_fec!K$10)</f>
        <v>1.1713319412910679</v>
      </c>
      <c r="L85" s="273">
        <f>IF(L$10=0,0,L$10/TEL_fec!L$10)</f>
        <v>1.1888517693693248</v>
      </c>
      <c r="M85" s="273">
        <f>IF(M$10=0,0,M$10/TEL_fec!M$10)</f>
        <v>1.1312372992701871</v>
      </c>
      <c r="N85" s="273">
        <f>IF(N$10=0,0,N$10/TEL_fec!N$10)</f>
        <v>1.098253745977221</v>
      </c>
      <c r="O85" s="273">
        <f>IF(O$10=0,0,O$10/TEL_fec!O$10)</f>
        <v>1.1011063428076362</v>
      </c>
      <c r="P85" s="273">
        <f>IF(P$10=0,0,P$10/TEL_fec!P$10)</f>
        <v>1.1110480611654445</v>
      </c>
      <c r="Q85" s="273">
        <f>IF(Q$10=0,0,Q$10/TEL_fec!Q$10)</f>
        <v>1.1437880699693255</v>
      </c>
    </row>
    <row r="86" spans="1:17" x14ac:dyDescent="0.25">
      <c r="A86" s="127" t="s">
        <v>307</v>
      </c>
      <c r="B86" s="296">
        <f>IF(B$15=0,0,B$15/TEL_fec!B$15)</f>
        <v>2.5053938754585476</v>
      </c>
      <c r="C86" s="296">
        <f>IF(C$15=0,0,C$15/TEL_fec!C$15)</f>
        <v>2.4649485989329079</v>
      </c>
      <c r="D86" s="296">
        <f>IF(D$15=0,0,D$15/TEL_fec!D$15)</f>
        <v>2.4928106758435544</v>
      </c>
      <c r="E86" s="296">
        <f>IF(E$15=0,0,E$15/TEL_fec!E$15)</f>
        <v>2.438637241997053</v>
      </c>
      <c r="F86" s="296">
        <f>IF(F$15=0,0,F$15/TEL_fec!F$15)</f>
        <v>2.3754226452209055</v>
      </c>
      <c r="G86" s="296">
        <f>IF(G$15=0,0,G$15/TEL_fec!G$15)</f>
        <v>2.3091219009300308</v>
      </c>
      <c r="H86" s="296">
        <f>IF(H$15=0,0,H$15/TEL_fec!H$15)</f>
        <v>2.3267425923165503</v>
      </c>
      <c r="I86" s="296">
        <f>IF(I$15=0,0,I$15/TEL_fec!I$15)</f>
        <v>2.3625246651992704</v>
      </c>
      <c r="J86" s="296">
        <f>IF(J$15=0,0,J$15/TEL_fec!J$15)</f>
        <v>2.295337804987593</v>
      </c>
      <c r="K86" s="296">
        <f>IF(K$15=0,0,K$15/TEL_fec!K$15)</f>
        <v>2.2765844883221833</v>
      </c>
      <c r="L86" s="296">
        <f>IF(L$15=0,0,L$15/TEL_fec!L$15)</f>
        <v>2.1593362085104149</v>
      </c>
      <c r="M86" s="296">
        <f>IF(M$15=0,0,M$15/TEL_fec!M$15)</f>
        <v>2.116024325459529</v>
      </c>
      <c r="N86" s="296">
        <f>IF(N$15=0,0,N$15/TEL_fec!N$15)</f>
        <v>2.1800286160760196</v>
      </c>
      <c r="O86" s="296">
        <f>IF(O$15=0,0,O$15/TEL_fec!O$15)</f>
        <v>2.2445207960671598</v>
      </c>
      <c r="P86" s="296">
        <f>IF(P$15=0,0,P$15/TEL_fec!P$15)</f>
        <v>2.2491010502060504</v>
      </c>
      <c r="Q86" s="296">
        <f>IF(Q$15=0,0,Q$15/TEL_fec!Q$15)</f>
        <v>2.2153385489525728</v>
      </c>
    </row>
    <row r="87" spans="1:17" x14ac:dyDescent="0.25">
      <c r="A87" s="127" t="s">
        <v>306</v>
      </c>
      <c r="B87" s="296">
        <f>IF(B$26=0,0,B$26/TEL_fec!B$26)</f>
        <v>2.5058765209620035</v>
      </c>
      <c r="C87" s="296">
        <f>IF(C$26=0,0,C$26/TEL_fec!C$26)</f>
        <v>2.4691850680836258</v>
      </c>
      <c r="D87" s="296">
        <f>IF(D$26=0,0,D$26/TEL_fec!D$26)</f>
        <v>2.5001236050861038</v>
      </c>
      <c r="E87" s="296">
        <f>IF(E$26=0,0,E$26/TEL_fec!E$26)</f>
        <v>2.4396261521820186</v>
      </c>
      <c r="F87" s="296">
        <f>IF(F$26=0,0,F$26/TEL_fec!F$26)</f>
        <v>2.3735158171649866</v>
      </c>
      <c r="G87" s="296">
        <f>IF(G$26=0,0,G$26/TEL_fec!G$26)</f>
        <v>2.3121497585139408</v>
      </c>
      <c r="H87" s="296">
        <f>IF(H$26=0,0,H$26/TEL_fec!H$26)</f>
        <v>2.3291035453819577</v>
      </c>
      <c r="I87" s="296">
        <f>IF(I$26=0,0,I$26/TEL_fec!I$26)</f>
        <v>2.3651971250977395</v>
      </c>
      <c r="J87" s="296">
        <f>IF(J$26=0,0,J$26/TEL_fec!J$26)</f>
        <v>2.3012996687610525</v>
      </c>
      <c r="K87" s="296">
        <f>IF(K$26=0,0,K$26/TEL_fec!K$26)</f>
        <v>2.2857500973312161</v>
      </c>
      <c r="L87" s="296">
        <f>IF(L$26=0,0,L$26/TEL_fec!L$26)</f>
        <v>2.1558772573609666</v>
      </c>
      <c r="M87" s="296">
        <f>IF(M$26=0,0,M$26/TEL_fec!M$26)</f>
        <v>2.1037840933584371</v>
      </c>
      <c r="N87" s="296">
        <f>IF(N$26=0,0,N$26/TEL_fec!N$26)</f>
        <v>2.1445391787913999</v>
      </c>
      <c r="O87" s="296">
        <f>IF(O$26=0,0,O$26/TEL_fec!O$26)</f>
        <v>2.2237961558725687</v>
      </c>
      <c r="P87" s="296">
        <f>IF(P$26=0,0,P$26/TEL_fec!P$26)</f>
        <v>2.2235208718183697</v>
      </c>
      <c r="Q87" s="296">
        <f>IF(Q$26=0,0,Q$26/TEL_fec!Q$26)</f>
        <v>2.1862445606008314</v>
      </c>
    </row>
    <row r="88" spans="1:17" x14ac:dyDescent="0.25">
      <c r="A88" s="127" t="s">
        <v>305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304</v>
      </c>
      <c r="B89" s="296">
        <f>IF(B$38=0,0,B$38/TEL_fec!B$38)</f>
        <v>2.3533916505346824</v>
      </c>
      <c r="C89" s="296">
        <f>IF(C$38=0,0,C$38/TEL_fec!C$38)</f>
        <v>2.3278568419769514</v>
      </c>
      <c r="D89" s="296">
        <f>IF(D$38=0,0,D$38/TEL_fec!D$38)</f>
        <v>2.3048146414873933</v>
      </c>
      <c r="E89" s="296">
        <f>IF(E$38=0,0,E$38/TEL_fec!E$38)</f>
        <v>2.3061546126203574</v>
      </c>
      <c r="F89" s="296">
        <f>IF(F$38=0,0,F$38/TEL_fec!F$38)</f>
        <v>2.2762034981755943</v>
      </c>
      <c r="G89" s="296">
        <f>IF(G$38=0,0,G$38/TEL_fec!G$38)</f>
        <v>2.2429435527573629</v>
      </c>
      <c r="H89" s="296">
        <f>IF(H$38=0,0,H$38/TEL_fec!H$38)</f>
        <v>2.2259315201907195</v>
      </c>
      <c r="I89" s="296">
        <f>IF(I$38=0,0,I$38/TEL_fec!I$38)</f>
        <v>2.196287958524711</v>
      </c>
      <c r="J89" s="296">
        <f>IF(J$38=0,0,J$38/TEL_fec!J$38)</f>
        <v>2.1461801215947625</v>
      </c>
      <c r="K89" s="296">
        <f>IF(K$38=0,0,K$38/TEL_fec!K$38)</f>
        <v>2.16367498707426</v>
      </c>
      <c r="L89" s="296">
        <f>IF(L$38=0,0,L$38/TEL_fec!L$38)</f>
        <v>2.1099406208344846</v>
      </c>
      <c r="M89" s="296">
        <f>IF(M$38=0,0,M$38/TEL_fec!M$38)</f>
        <v>2.091380608815562</v>
      </c>
      <c r="N89" s="296">
        <f>IF(N$38=0,0,N$38/TEL_fec!N$38)</f>
        <v>2.1097049627452082</v>
      </c>
      <c r="O89" s="296">
        <f>IF(O$38=0,0,O$38/TEL_fec!O$38)</f>
        <v>2.1000210282708305</v>
      </c>
      <c r="P89" s="296">
        <f>IF(P$38=0,0,P$38/TEL_fec!P$38)</f>
        <v>2.0872177168129031</v>
      </c>
      <c r="Q89" s="296">
        <f>IF(Q$38=0,0,Q$38/TEL_fec!Q$38)</f>
        <v>2.0905664714106624</v>
      </c>
    </row>
    <row r="90" spans="1:17" x14ac:dyDescent="0.25">
      <c r="A90" s="72" t="s">
        <v>303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79</v>
      </c>
      <c r="B3" s="46">
        <v>38601.002950495225</v>
      </c>
      <c r="C3" s="46">
        <v>38320.460648859589</v>
      </c>
      <c r="D3" s="46">
        <v>37041.442143745138</v>
      </c>
      <c r="E3" s="46">
        <v>36931.093078179787</v>
      </c>
      <c r="F3" s="46">
        <v>37416.045981978554</v>
      </c>
      <c r="G3" s="46">
        <v>36836.535330572427</v>
      </c>
      <c r="H3" s="46">
        <v>38537.037553471688</v>
      </c>
      <c r="I3" s="46">
        <v>40420.829305014326</v>
      </c>
      <c r="J3" s="46">
        <v>36382.805833135702</v>
      </c>
      <c r="K3" s="46">
        <v>31303.582253073157</v>
      </c>
      <c r="L3" s="46">
        <v>32468.999999999996</v>
      </c>
      <c r="M3" s="46">
        <v>32644.560689252645</v>
      </c>
      <c r="N3" s="46">
        <v>30145.508867641303</v>
      </c>
      <c r="O3" s="46">
        <v>29691.230699849697</v>
      </c>
      <c r="P3" s="46">
        <v>30111.168172000242</v>
      </c>
      <c r="Q3" s="46">
        <v>31668.931215602912</v>
      </c>
    </row>
    <row r="5" spans="1:17" x14ac:dyDescent="0.25">
      <c r="A5" s="31" t="s">
        <v>258</v>
      </c>
      <c r="B5" s="46">
        <v>23998.601976795049</v>
      </c>
      <c r="C5" s="46">
        <v>23504.939505005459</v>
      </c>
      <c r="D5" s="46">
        <v>23908.685958547761</v>
      </c>
      <c r="E5" s="46">
        <v>25521.656894836444</v>
      </c>
      <c r="F5" s="46">
        <v>28158.785926287095</v>
      </c>
      <c r="G5" s="46">
        <v>26709.152414539305</v>
      </c>
      <c r="H5" s="46">
        <v>25650.364581557173</v>
      </c>
      <c r="I5" s="46">
        <v>28271.832185626452</v>
      </c>
      <c r="J5" s="46">
        <v>27092.445771588948</v>
      </c>
      <c r="K5" s="46">
        <v>25963.050054029609</v>
      </c>
      <c r="L5" s="46">
        <v>28340.195713303834</v>
      </c>
      <c r="M5" s="46">
        <v>28860.408243721537</v>
      </c>
      <c r="N5" s="46">
        <v>28155.580877450338</v>
      </c>
      <c r="O5" s="46">
        <v>29168.791229825056</v>
      </c>
      <c r="P5" s="46">
        <v>30498.065546651935</v>
      </c>
      <c r="Q5" s="46">
        <v>31668.931215602905</v>
      </c>
    </row>
    <row r="6" spans="1:17" x14ac:dyDescent="0.25">
      <c r="A6" s="294" t="s">
        <v>257</v>
      </c>
      <c r="B6" s="293">
        <v>29998.252470993804</v>
      </c>
      <c r="C6" s="293">
        <v>29691.01115752463</v>
      </c>
      <c r="D6" s="293">
        <v>30140.819494969455</v>
      </c>
      <c r="E6" s="293">
        <v>30983.63562202809</v>
      </c>
      <c r="F6" s="293">
        <v>33568.93793812814</v>
      </c>
      <c r="G6" s="293">
        <v>32005.101017149682</v>
      </c>
      <c r="H6" s="293">
        <v>30093.586728062262</v>
      </c>
      <c r="I6" s="293">
        <v>33104.530862694053</v>
      </c>
      <c r="J6" s="293">
        <v>33459.196691014222</v>
      </c>
      <c r="K6" s="293">
        <v>35533.259337234813</v>
      </c>
      <c r="L6" s="293">
        <v>35851.378316532813</v>
      </c>
      <c r="M6" s="293">
        <v>35781.673528533123</v>
      </c>
      <c r="N6" s="293">
        <v>35691.471922787678</v>
      </c>
      <c r="O6" s="293">
        <v>35450.168971640596</v>
      </c>
      <c r="P6" s="293">
        <v>35984.266521926787</v>
      </c>
      <c r="Q6" s="293">
        <v>36561.885103372573</v>
      </c>
    </row>
    <row r="7" spans="1:17" x14ac:dyDescent="0.25">
      <c r="A7" s="292" t="s">
        <v>256</v>
      </c>
      <c r="B7" s="291"/>
      <c r="C7" s="291">
        <v>17051.327728744443</v>
      </c>
      <c r="D7" s="291">
        <v>890.00446275416743</v>
      </c>
      <c r="E7" s="291">
        <v>1757.1515162997346</v>
      </c>
      <c r="F7" s="291">
        <v>2795.5296583885888</v>
      </c>
      <c r="G7" s="291">
        <v>2193.6289723394934</v>
      </c>
      <c r="H7" s="291">
        <v>2307.2592281248953</v>
      </c>
      <c r="I7" s="291">
        <v>3854.7821611459217</v>
      </c>
      <c r="J7" s="291">
        <v>1273.9339419546552</v>
      </c>
      <c r="K7" s="291">
        <v>2337.2912667565688</v>
      </c>
      <c r="L7" s="291">
        <v>1250.708636395859</v>
      </c>
      <c r="M7" s="291">
        <v>1568.9011979575018</v>
      </c>
      <c r="N7" s="291">
        <v>797.91440296717883</v>
      </c>
      <c r="O7" s="291">
        <v>993.84725425821853</v>
      </c>
      <c r="P7" s="291">
        <v>2429.0528303433866</v>
      </c>
      <c r="Q7" s="291">
        <v>2250.6191564243763</v>
      </c>
    </row>
    <row r="8" spans="1:17" x14ac:dyDescent="0.25">
      <c r="A8" s="290" t="s">
        <v>255</v>
      </c>
      <c r="B8" s="289"/>
      <c r="C8" s="289">
        <f>B6+C7-C6</f>
        <v>17358.569042213621</v>
      </c>
      <c r="D8" s="289">
        <f t="shared" ref="D8:Q8" si="0">C6+D7-D6</f>
        <v>440.19612530934319</v>
      </c>
      <c r="E8" s="289">
        <f t="shared" si="0"/>
        <v>914.33538924109962</v>
      </c>
      <c r="F8" s="289">
        <f t="shared" si="0"/>
        <v>210.22734228854097</v>
      </c>
      <c r="G8" s="289">
        <f t="shared" si="0"/>
        <v>3757.4658933179526</v>
      </c>
      <c r="H8" s="289">
        <f t="shared" si="0"/>
        <v>4218.7735172123139</v>
      </c>
      <c r="I8" s="289">
        <f t="shared" si="0"/>
        <v>843.83802651413134</v>
      </c>
      <c r="J8" s="289">
        <f t="shared" si="0"/>
        <v>919.2681136344836</v>
      </c>
      <c r="K8" s="289">
        <f t="shared" si="0"/>
        <v>263.22862053597783</v>
      </c>
      <c r="L8" s="289">
        <f t="shared" si="0"/>
        <v>932.58965709785844</v>
      </c>
      <c r="M8" s="289">
        <f t="shared" si="0"/>
        <v>1638.6059859571906</v>
      </c>
      <c r="N8" s="289">
        <f t="shared" si="0"/>
        <v>888.11600871262635</v>
      </c>
      <c r="O8" s="289">
        <f t="shared" si="0"/>
        <v>1235.150205405298</v>
      </c>
      <c r="P8" s="289">
        <f t="shared" si="0"/>
        <v>1894.9552800571983</v>
      </c>
      <c r="Q8" s="289">
        <f t="shared" si="0"/>
        <v>1673.0005749785923</v>
      </c>
    </row>
    <row r="9" spans="1:17" x14ac:dyDescent="0.25">
      <c r="A9" s="288" t="s">
        <v>254</v>
      </c>
      <c r="B9" s="287">
        <f>B6-B5</f>
        <v>5999.650494198755</v>
      </c>
      <c r="C9" s="287">
        <f t="shared" ref="C9:Q9" si="1">C6-C5</f>
        <v>6186.071652519171</v>
      </c>
      <c r="D9" s="287">
        <f t="shared" si="1"/>
        <v>6232.1335364216939</v>
      </c>
      <c r="E9" s="287">
        <f t="shared" si="1"/>
        <v>5461.9787271916466</v>
      </c>
      <c r="F9" s="287">
        <f t="shared" si="1"/>
        <v>5410.1520118410444</v>
      </c>
      <c r="G9" s="287">
        <f t="shared" si="1"/>
        <v>5295.9486026103768</v>
      </c>
      <c r="H9" s="287">
        <f t="shared" si="1"/>
        <v>4443.2221465050898</v>
      </c>
      <c r="I9" s="287">
        <f t="shared" si="1"/>
        <v>4832.6986770676012</v>
      </c>
      <c r="J9" s="287">
        <f t="shared" si="1"/>
        <v>6366.7509194252743</v>
      </c>
      <c r="K9" s="287">
        <f t="shared" si="1"/>
        <v>9570.209283205204</v>
      </c>
      <c r="L9" s="287">
        <f t="shared" si="1"/>
        <v>7511.1826032289791</v>
      </c>
      <c r="M9" s="287">
        <f t="shared" si="1"/>
        <v>6921.2652848115868</v>
      </c>
      <c r="N9" s="287">
        <f t="shared" si="1"/>
        <v>7535.8910453373392</v>
      </c>
      <c r="O9" s="287">
        <f t="shared" si="1"/>
        <v>6281.3777418155405</v>
      </c>
      <c r="P9" s="287">
        <f t="shared" si="1"/>
        <v>5486.2009752748527</v>
      </c>
      <c r="Q9" s="287">
        <f t="shared" si="1"/>
        <v>4892.9538877696687</v>
      </c>
    </row>
    <row r="11" spans="1:17" x14ac:dyDescent="0.25">
      <c r="A11" s="31" t="s">
        <v>78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70</v>
      </c>
      <c r="B12" s="38">
        <v>6468.386917860169</v>
      </c>
      <c r="C12" s="38">
        <v>6173.1098099999999</v>
      </c>
      <c r="D12" s="38">
        <v>6282.1090599999998</v>
      </c>
      <c r="E12" s="38">
        <v>6728.679970000002</v>
      </c>
      <c r="F12" s="38">
        <v>7384.009790000001</v>
      </c>
      <c r="G12" s="38">
        <v>6971.0624824161414</v>
      </c>
      <c r="H12" s="38">
        <v>6619.6893599999985</v>
      </c>
      <c r="I12" s="38">
        <v>7193.3182000000006</v>
      </c>
      <c r="J12" s="38">
        <v>6920.7062100000003</v>
      </c>
      <c r="K12" s="38">
        <v>6712.1456200000011</v>
      </c>
      <c r="L12" s="38">
        <v>7312.8363804058199</v>
      </c>
      <c r="M12" s="38">
        <v>7416.2654898884648</v>
      </c>
      <c r="N12" s="38">
        <v>7223.4902122931062</v>
      </c>
      <c r="O12" s="38">
        <v>7494.9567338221459</v>
      </c>
      <c r="P12" s="38">
        <v>7726.401837203066</v>
      </c>
      <c r="Q12" s="38">
        <v>7925.7006324651275</v>
      </c>
    </row>
    <row r="13" spans="1:17" x14ac:dyDescent="0.25">
      <c r="A13" s="55" t="s">
        <v>34</v>
      </c>
      <c r="B13" s="54">
        <v>168.45060622962646</v>
      </c>
      <c r="C13" s="54">
        <v>154.02561</v>
      </c>
      <c r="D13" s="54">
        <v>143.90508</v>
      </c>
      <c r="E13" s="54">
        <v>153.76412000000002</v>
      </c>
      <c r="F13" s="54">
        <v>157.18048000000002</v>
      </c>
      <c r="G13" s="54">
        <v>143.92854601439547</v>
      </c>
      <c r="H13" s="54">
        <v>149.40702999999999</v>
      </c>
      <c r="I13" s="54">
        <v>154.88857999999999</v>
      </c>
      <c r="J13" s="54">
        <v>125.02776</v>
      </c>
      <c r="K13" s="54">
        <v>93.194230000000005</v>
      </c>
      <c r="L13" s="54">
        <v>102.84919905662117</v>
      </c>
      <c r="M13" s="54">
        <v>100.07351090253982</v>
      </c>
      <c r="N13" s="54">
        <v>43.03783224070564</v>
      </c>
      <c r="O13" s="54">
        <v>38.763513779637179</v>
      </c>
      <c r="P13" s="54">
        <v>45.306894002158678</v>
      </c>
      <c r="Q13" s="54">
        <v>41.127949670707125</v>
      </c>
    </row>
    <row r="14" spans="1:17" x14ac:dyDescent="0.25">
      <c r="A14" s="52" t="s">
        <v>33</v>
      </c>
      <c r="B14" s="51">
        <v>565.88472262667801</v>
      </c>
      <c r="C14" s="51">
        <v>544.65530000000001</v>
      </c>
      <c r="D14" s="51">
        <v>436.13994000000014</v>
      </c>
      <c r="E14" s="51">
        <v>415.44529999999992</v>
      </c>
      <c r="F14" s="51">
        <v>465.89349999999996</v>
      </c>
      <c r="G14" s="51">
        <v>426.08983364354208</v>
      </c>
      <c r="H14" s="51">
        <v>444.10655000000003</v>
      </c>
      <c r="I14" s="51">
        <v>405.34831999999994</v>
      </c>
      <c r="J14" s="51">
        <v>290.28764000000001</v>
      </c>
      <c r="K14" s="51">
        <v>257.68851000000006</v>
      </c>
      <c r="L14" s="51">
        <v>282.64563736106459</v>
      </c>
      <c r="M14" s="51">
        <v>222.5183627918012</v>
      </c>
      <c r="N14" s="51">
        <v>180.14374954545113</v>
      </c>
      <c r="O14" s="51">
        <v>159.96489920512582</v>
      </c>
      <c r="P14" s="51">
        <v>143.93336607659487</v>
      </c>
      <c r="Q14" s="51">
        <v>202.11951631060663</v>
      </c>
    </row>
    <row r="15" spans="1:17" x14ac:dyDescent="0.25">
      <c r="A15" s="53" t="s">
        <v>32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31</v>
      </c>
      <c r="B16" s="51">
        <v>40.651747304318505</v>
      </c>
      <c r="C16" s="51">
        <v>40.607640000000004</v>
      </c>
      <c r="D16" s="51">
        <v>32.869030000000002</v>
      </c>
      <c r="E16" s="51">
        <v>28.57067</v>
      </c>
      <c r="F16" s="51">
        <v>21.103269999999995</v>
      </c>
      <c r="G16" s="51">
        <v>27.806026461833554</v>
      </c>
      <c r="H16" s="51">
        <v>28.832000000000001</v>
      </c>
      <c r="I16" s="51">
        <v>27.442080000000001</v>
      </c>
      <c r="J16" s="51">
        <v>26.363050000000001</v>
      </c>
      <c r="K16" s="51">
        <v>28.619689999999999</v>
      </c>
      <c r="L16" s="51">
        <v>29.808453844627667</v>
      </c>
      <c r="M16" s="51">
        <v>24.194711865101663</v>
      </c>
      <c r="N16" s="51">
        <v>18.694038139986215</v>
      </c>
      <c r="O16" s="51">
        <v>17.622197696231737</v>
      </c>
      <c r="P16" s="51">
        <v>19.77427960711799</v>
      </c>
      <c r="Q16" s="51">
        <v>17.57008237694183</v>
      </c>
    </row>
    <row r="17" spans="1:17" x14ac:dyDescent="0.25">
      <c r="A17" s="53" t="s">
        <v>77</v>
      </c>
      <c r="B17" s="51">
        <v>181.43114204160045</v>
      </c>
      <c r="C17" s="51">
        <v>221.39036999999999</v>
      </c>
      <c r="D17" s="51">
        <v>152.62438</v>
      </c>
      <c r="E17" s="51">
        <v>161.85598999999999</v>
      </c>
      <c r="F17" s="51">
        <v>213.14979</v>
      </c>
      <c r="G17" s="51">
        <v>179.30248007594199</v>
      </c>
      <c r="H17" s="51">
        <v>176.06385</v>
      </c>
      <c r="I17" s="51">
        <v>173.83817999999997</v>
      </c>
      <c r="J17" s="51">
        <v>138.03649999999996</v>
      </c>
      <c r="K17" s="51">
        <v>117.62460999999999</v>
      </c>
      <c r="L17" s="51">
        <v>134.1805951900233</v>
      </c>
      <c r="M17" s="51">
        <v>111.38442091173206</v>
      </c>
      <c r="N17" s="51">
        <v>102.12879393038826</v>
      </c>
      <c r="O17" s="51">
        <v>100.31066592427236</v>
      </c>
      <c r="P17" s="51">
        <v>96.452627304686246</v>
      </c>
      <c r="Q17" s="51">
        <v>161.62073196004459</v>
      </c>
    </row>
    <row r="18" spans="1:17" x14ac:dyDescent="0.25">
      <c r="A18" s="53" t="s">
        <v>30</v>
      </c>
      <c r="B18" s="51">
        <v>335.34351902931661</v>
      </c>
      <c r="C18" s="51">
        <v>273.14581999999996</v>
      </c>
      <c r="D18" s="51">
        <v>247.49860000000007</v>
      </c>
      <c r="E18" s="51">
        <v>220.68988000000004</v>
      </c>
      <c r="F18" s="51">
        <v>227.40543000000002</v>
      </c>
      <c r="G18" s="51">
        <v>216.87924891185864</v>
      </c>
      <c r="H18" s="51">
        <v>236.07148000000001</v>
      </c>
      <c r="I18" s="51">
        <v>197.78943000000004</v>
      </c>
      <c r="J18" s="51">
        <v>120.60988999999999</v>
      </c>
      <c r="K18" s="51">
        <v>107.23745</v>
      </c>
      <c r="L18" s="51">
        <v>115.60179583883709</v>
      </c>
      <c r="M18" s="51">
        <v>86.939230014967407</v>
      </c>
      <c r="N18" s="51">
        <v>58.277907082548424</v>
      </c>
      <c r="O18" s="51">
        <v>42.032035584621731</v>
      </c>
      <c r="P18" s="51">
        <v>27.706459164790662</v>
      </c>
      <c r="Q18" s="51">
        <v>22.928701973620189</v>
      </c>
    </row>
    <row r="19" spans="1:17" x14ac:dyDescent="0.25">
      <c r="A19" s="53" t="s">
        <v>29</v>
      </c>
      <c r="B19" s="51">
        <v>8.4583142514423955</v>
      </c>
      <c r="C19" s="51">
        <v>9.5114700000000223</v>
      </c>
      <c r="D19" s="51">
        <v>3.1479299999999921</v>
      </c>
      <c r="E19" s="51">
        <v>4.3287599999999955</v>
      </c>
      <c r="F19" s="51">
        <v>4.2350099999999813</v>
      </c>
      <c r="G19" s="51">
        <v>2.1020781939079223</v>
      </c>
      <c r="H19" s="51">
        <v>3.1392199999999821</v>
      </c>
      <c r="I19" s="51">
        <v>6.2786299999999642</v>
      </c>
      <c r="J19" s="51">
        <v>5.2781999999999973</v>
      </c>
      <c r="K19" s="51">
        <v>4.2067600000000001</v>
      </c>
      <c r="L19" s="51">
        <v>3.0547924875766466</v>
      </c>
      <c r="M19" s="51">
        <v>0</v>
      </c>
      <c r="N19" s="51">
        <v>1.0430103925282481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28</v>
      </c>
      <c r="B20" s="51">
        <v>477.2540871155997</v>
      </c>
      <c r="C20" s="51">
        <v>487.6495900000001</v>
      </c>
      <c r="D20" s="51">
        <v>510.64447999999987</v>
      </c>
      <c r="E20" s="51">
        <v>564.54192999999987</v>
      </c>
      <c r="F20" s="51">
        <v>764.2659000000001</v>
      </c>
      <c r="G20" s="51">
        <v>779.58838971984233</v>
      </c>
      <c r="H20" s="51">
        <v>604.20460999999989</v>
      </c>
      <c r="I20" s="51">
        <v>572.89639000000011</v>
      </c>
      <c r="J20" s="51">
        <v>715.55834000000004</v>
      </c>
      <c r="K20" s="51">
        <v>579.24391000000003</v>
      </c>
      <c r="L20" s="51">
        <v>674.10374953465919</v>
      </c>
      <c r="M20" s="51">
        <v>711.69496184527236</v>
      </c>
      <c r="N20" s="51">
        <v>624.72926994571549</v>
      </c>
      <c r="O20" s="51">
        <v>632.11488386706253</v>
      </c>
      <c r="P20" s="51">
        <v>537.11663316985187</v>
      </c>
      <c r="Q20" s="51">
        <v>493.50892344269874</v>
      </c>
    </row>
    <row r="21" spans="1:17" x14ac:dyDescent="0.25">
      <c r="A21" s="53" t="s">
        <v>67</v>
      </c>
      <c r="B21" s="51">
        <v>456.44773877294091</v>
      </c>
      <c r="C21" s="51">
        <v>468.95138000000009</v>
      </c>
      <c r="D21" s="51">
        <v>492.82765999999987</v>
      </c>
      <c r="E21" s="51">
        <v>564.54192999999987</v>
      </c>
      <c r="F21" s="51">
        <v>764.2659000000001</v>
      </c>
      <c r="G21" s="51">
        <v>779.56318501264434</v>
      </c>
      <c r="H21" s="51">
        <v>604.20460999999989</v>
      </c>
      <c r="I21" s="51">
        <v>572.89639000000011</v>
      </c>
      <c r="J21" s="51">
        <v>715.55834000000004</v>
      </c>
      <c r="K21" s="51">
        <v>579.24391000000003</v>
      </c>
      <c r="L21" s="51">
        <v>674.10374953465919</v>
      </c>
      <c r="M21" s="51">
        <v>711.69496184527236</v>
      </c>
      <c r="N21" s="51">
        <v>624.72926994571549</v>
      </c>
      <c r="O21" s="51">
        <v>632.11488386706253</v>
      </c>
      <c r="P21" s="51">
        <v>537.11663316985187</v>
      </c>
      <c r="Q21" s="51">
        <v>493.50892344269874</v>
      </c>
    </row>
    <row r="22" spans="1:17" x14ac:dyDescent="0.25">
      <c r="A22" s="53" t="s">
        <v>26</v>
      </c>
      <c r="B22" s="51">
        <v>20.806348342658737</v>
      </c>
      <c r="C22" s="51">
        <v>18.69821</v>
      </c>
      <c r="D22" s="51">
        <v>17.81682</v>
      </c>
      <c r="E22" s="51">
        <v>0</v>
      </c>
      <c r="F22" s="51">
        <v>0</v>
      </c>
      <c r="G22" s="51">
        <v>2.5204707197908963E-2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25</v>
      </c>
      <c r="B23" s="51">
        <v>3263.9059497782832</v>
      </c>
      <c r="C23" s="51">
        <v>2933.8442500000001</v>
      </c>
      <c r="D23" s="51">
        <v>3075.8766599999999</v>
      </c>
      <c r="E23" s="51">
        <v>3418.6071800000004</v>
      </c>
      <c r="F23" s="51">
        <v>3647.5061900000001</v>
      </c>
      <c r="G23" s="51">
        <v>3107.2005059012731</v>
      </c>
      <c r="H23" s="51">
        <v>2840.7741199999991</v>
      </c>
      <c r="I23" s="51">
        <v>3178.7103499999985</v>
      </c>
      <c r="J23" s="51">
        <v>2990.7651799999999</v>
      </c>
      <c r="K23" s="51">
        <v>3284.8987400000001</v>
      </c>
      <c r="L23" s="51">
        <v>3671.100112208956</v>
      </c>
      <c r="M23" s="51">
        <v>3816.7427910108781</v>
      </c>
      <c r="N23" s="51">
        <v>3809.9936926283849</v>
      </c>
      <c r="O23" s="51">
        <v>4126.3310862562321</v>
      </c>
      <c r="P23" s="51">
        <v>4553.3662947839448</v>
      </c>
      <c r="Q23" s="51">
        <v>4700.1545081335025</v>
      </c>
    </row>
    <row r="24" spans="1:17" x14ac:dyDescent="0.25">
      <c r="A24" s="53" t="s">
        <v>24</v>
      </c>
      <c r="B24" s="51">
        <v>3263.1893972116054</v>
      </c>
      <c r="C24" s="51">
        <v>2933.8442500000001</v>
      </c>
      <c r="D24" s="51">
        <v>3075.8766599999999</v>
      </c>
      <c r="E24" s="51">
        <v>3418.5073600000005</v>
      </c>
      <c r="F24" s="51">
        <v>3647.5061900000001</v>
      </c>
      <c r="G24" s="51">
        <v>3107.12885343887</v>
      </c>
      <c r="H24" s="51">
        <v>2840.6732599999996</v>
      </c>
      <c r="I24" s="51">
        <v>3177.5121799999988</v>
      </c>
      <c r="J24" s="51">
        <v>2990.5654299999997</v>
      </c>
      <c r="K24" s="51">
        <v>3284.2983200000003</v>
      </c>
      <c r="L24" s="51">
        <v>3670.7893727271694</v>
      </c>
      <c r="M24" s="51">
        <v>3816.6711214084771</v>
      </c>
      <c r="N24" s="51">
        <v>3809.3475831724909</v>
      </c>
      <c r="O24" s="51">
        <v>4125.5425007429767</v>
      </c>
      <c r="P24" s="51">
        <v>4552.7694340694388</v>
      </c>
      <c r="Q24" s="51">
        <v>4698.362845178136</v>
      </c>
    </row>
    <row r="25" spans="1:17" x14ac:dyDescent="0.25">
      <c r="A25" s="53" t="s">
        <v>75</v>
      </c>
      <c r="B25" s="51">
        <v>0.7165525666778424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2.3884557521492329E-2</v>
      </c>
      <c r="M25" s="51">
        <v>4.7768934756125869E-2</v>
      </c>
      <c r="N25" s="51">
        <v>0.33438382893109109</v>
      </c>
      <c r="O25" s="51">
        <v>0.59712085911808754</v>
      </c>
      <c r="P25" s="51">
        <v>0.33437929932457117</v>
      </c>
      <c r="Q25" s="51">
        <v>1.480818435847552</v>
      </c>
    </row>
    <row r="26" spans="1:17" x14ac:dyDescent="0.25">
      <c r="A26" s="53" t="s">
        <v>74</v>
      </c>
      <c r="B26" s="51">
        <v>0</v>
      </c>
      <c r="C26" s="51">
        <v>0</v>
      </c>
      <c r="D26" s="51">
        <v>0</v>
      </c>
      <c r="E26" s="51">
        <v>9.9820000000000006E-2</v>
      </c>
      <c r="F26" s="51">
        <v>0</v>
      </c>
      <c r="G26" s="51">
        <v>7.1652462403182363E-2</v>
      </c>
      <c r="H26" s="51">
        <v>0.10086000000000001</v>
      </c>
      <c r="I26" s="51">
        <v>1.19817</v>
      </c>
      <c r="J26" s="51">
        <v>0.19975000000000001</v>
      </c>
      <c r="K26" s="51">
        <v>0.60041999999999995</v>
      </c>
      <c r="L26" s="51">
        <v>0.23908565012253444</v>
      </c>
      <c r="M26" s="51">
        <v>2.3900667645114341E-2</v>
      </c>
      <c r="N26" s="51">
        <v>0.28783885915089519</v>
      </c>
      <c r="O26" s="51">
        <v>0.16758180466763162</v>
      </c>
      <c r="P26" s="51">
        <v>0.23859584680401613</v>
      </c>
      <c r="Q26" s="51">
        <v>0.28695992985621349</v>
      </c>
    </row>
    <row r="27" spans="1:17" x14ac:dyDescent="0.25">
      <c r="A27" s="53" t="s">
        <v>73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72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4.7769274142576368E-2</v>
      </c>
      <c r="M28" s="51">
        <v>0</v>
      </c>
      <c r="N28" s="51">
        <v>2.3886767811549105E-2</v>
      </c>
      <c r="O28" s="51">
        <v>2.3882849469766092E-2</v>
      </c>
      <c r="P28" s="51">
        <v>2.3885568377511886E-2</v>
      </c>
      <c r="Q28" s="51">
        <v>2.3884589662749998E-2</v>
      </c>
    </row>
    <row r="29" spans="1:17" x14ac:dyDescent="0.25">
      <c r="A29" s="52" t="s">
        <v>23</v>
      </c>
      <c r="B29" s="51">
        <v>67.114103477052907</v>
      </c>
      <c r="C29" s="51">
        <v>61.407480000000014</v>
      </c>
      <c r="D29" s="51">
        <v>59.908000000000001</v>
      </c>
      <c r="E29" s="51">
        <v>90.494120000000009</v>
      </c>
      <c r="F29" s="51">
        <v>138.20930000000001</v>
      </c>
      <c r="G29" s="51">
        <v>162.50850849264194</v>
      </c>
      <c r="H29" s="51">
        <v>199.18691999999999</v>
      </c>
      <c r="I29" s="51">
        <v>461.43189999999993</v>
      </c>
      <c r="J29" s="51">
        <v>436.18731000000008</v>
      </c>
      <c r="K29" s="51">
        <v>410.31304999999998</v>
      </c>
      <c r="L29" s="51">
        <v>452.14057852812442</v>
      </c>
      <c r="M29" s="51">
        <v>471.39929463322426</v>
      </c>
      <c r="N29" s="51">
        <v>529.55774081991581</v>
      </c>
      <c r="O29" s="51">
        <v>517.51297340925225</v>
      </c>
      <c r="P29" s="51">
        <v>459.61110549810951</v>
      </c>
      <c r="Q29" s="51">
        <v>453.35331460490096</v>
      </c>
    </row>
    <row r="30" spans="1:17" x14ac:dyDescent="0.25">
      <c r="A30" s="63" t="s">
        <v>22</v>
      </c>
      <c r="B30" s="62">
        <v>1925.7774486329274</v>
      </c>
      <c r="C30" s="62">
        <v>1991.5275799999999</v>
      </c>
      <c r="D30" s="62">
        <v>2055.6349</v>
      </c>
      <c r="E30" s="62">
        <v>2085.8273199999999</v>
      </c>
      <c r="F30" s="62">
        <v>2210.9544199999996</v>
      </c>
      <c r="G30" s="62">
        <v>2351.7466986444474</v>
      </c>
      <c r="H30" s="62">
        <v>2382.0101300000001</v>
      </c>
      <c r="I30" s="62">
        <v>2420.0426600000001</v>
      </c>
      <c r="J30" s="62">
        <v>2362.8799799999997</v>
      </c>
      <c r="K30" s="62">
        <v>2086.8071800000002</v>
      </c>
      <c r="L30" s="62">
        <v>2129.997103716395</v>
      </c>
      <c r="M30" s="62">
        <v>2093.8365687047494</v>
      </c>
      <c r="N30" s="62">
        <v>2036.0279271129348</v>
      </c>
      <c r="O30" s="62">
        <v>2020.2693773048356</v>
      </c>
      <c r="P30" s="62">
        <v>1987.0675436724036</v>
      </c>
      <c r="Q30" s="62">
        <v>2035.4364203027114</v>
      </c>
    </row>
    <row r="32" spans="1:17" x14ac:dyDescent="0.25">
      <c r="A32" s="31" t="s">
        <v>64</v>
      </c>
      <c r="B32" s="70">
        <v>3866.5767455490995</v>
      </c>
      <c r="C32" s="70">
        <v>3795.8461307542088</v>
      </c>
      <c r="D32" s="70">
        <v>3481.8887093422313</v>
      </c>
      <c r="E32" s="70">
        <v>3665.5906812393246</v>
      </c>
      <c r="F32" s="70">
        <v>4234.6108795304526</v>
      </c>
      <c r="G32" s="70">
        <v>4064.1306868404531</v>
      </c>
      <c r="H32" s="70">
        <v>4045.3819998294612</v>
      </c>
      <c r="I32" s="70">
        <v>3534.0442498639445</v>
      </c>
      <c r="J32" s="70">
        <v>3394.8722485469521</v>
      </c>
      <c r="K32" s="70">
        <v>2899.689375615048</v>
      </c>
      <c r="L32" s="70">
        <v>2975.3863407594072</v>
      </c>
      <c r="M32" s="70">
        <v>2890.2141996098808</v>
      </c>
      <c r="N32" s="70">
        <v>2353.7659460689583</v>
      </c>
      <c r="O32" s="70">
        <v>2239.776654558897</v>
      </c>
      <c r="P32" s="70">
        <v>2129.5973503257324</v>
      </c>
      <c r="Q32" s="70">
        <v>2165.0292365449009</v>
      </c>
    </row>
    <row r="34" spans="1:17" x14ac:dyDescent="0.25">
      <c r="A34" s="184" t="s">
        <v>253</v>
      </c>
      <c r="B34" s="190">
        <f t="shared" ref="B34:Q34" si="2">IF(B$12=0,"",B$12/B$3*1000)</f>
        <v>167.57043660641941</v>
      </c>
      <c r="C34" s="190">
        <f t="shared" si="2"/>
        <v>161.09174330042168</v>
      </c>
      <c r="D34" s="190">
        <f t="shared" si="2"/>
        <v>169.59677313915824</v>
      </c>
      <c r="E34" s="190">
        <f t="shared" si="2"/>
        <v>182.19552710654935</v>
      </c>
      <c r="F34" s="190">
        <f t="shared" si="2"/>
        <v>197.34874694019007</v>
      </c>
      <c r="G34" s="190">
        <f t="shared" si="2"/>
        <v>189.24316361073508</v>
      </c>
      <c r="H34" s="190">
        <f t="shared" si="2"/>
        <v>171.77473361347285</v>
      </c>
      <c r="I34" s="190">
        <f t="shared" si="2"/>
        <v>177.96067828592641</v>
      </c>
      <c r="J34" s="190">
        <f t="shared" si="2"/>
        <v>190.21914477241762</v>
      </c>
      <c r="K34" s="190">
        <f t="shared" si="2"/>
        <v>214.42100669935473</v>
      </c>
      <c r="L34" s="190">
        <f t="shared" si="2"/>
        <v>225.225180338348</v>
      </c>
      <c r="M34" s="190">
        <f t="shared" si="2"/>
        <v>227.18227273709562</v>
      </c>
      <c r="N34" s="190">
        <f t="shared" si="2"/>
        <v>239.62077548629216</v>
      </c>
      <c r="O34" s="190">
        <f t="shared" si="2"/>
        <v>252.42997872297991</v>
      </c>
      <c r="P34" s="190">
        <f t="shared" si="2"/>
        <v>256.59588472517942</v>
      </c>
      <c r="Q34" s="190">
        <f t="shared" si="2"/>
        <v>250.26738599123382</v>
      </c>
    </row>
    <row r="35" spans="1:17" x14ac:dyDescent="0.25">
      <c r="A35" s="286" t="s">
        <v>252</v>
      </c>
      <c r="B35" s="285">
        <f t="shared" ref="B35:Q35" si="3">IF(B$12=0,"",B$12/B$5*1000)</f>
        <v>269.53182206674546</v>
      </c>
      <c r="C35" s="285">
        <f t="shared" si="3"/>
        <v>262.63032111550064</v>
      </c>
      <c r="D35" s="285">
        <f t="shared" si="3"/>
        <v>262.75425888698993</v>
      </c>
      <c r="E35" s="285">
        <f t="shared" si="3"/>
        <v>263.64589092808285</v>
      </c>
      <c r="F35" s="285">
        <f t="shared" si="3"/>
        <v>262.22756227237767</v>
      </c>
      <c r="G35" s="285">
        <f t="shared" si="3"/>
        <v>260.99901540197874</v>
      </c>
      <c r="H35" s="285">
        <f t="shared" si="3"/>
        <v>258.07388970835962</v>
      </c>
      <c r="I35" s="285">
        <f t="shared" si="3"/>
        <v>254.43410079581335</v>
      </c>
      <c r="J35" s="285">
        <f t="shared" si="3"/>
        <v>255.44781996971062</v>
      </c>
      <c r="K35" s="285">
        <f t="shared" si="3"/>
        <v>258.52685281705715</v>
      </c>
      <c r="L35" s="285">
        <f t="shared" si="3"/>
        <v>258.03761040975911</v>
      </c>
      <c r="M35" s="285">
        <f t="shared" si="3"/>
        <v>256.9702211853446</v>
      </c>
      <c r="N35" s="285">
        <f t="shared" si="3"/>
        <v>256.55624878541801</v>
      </c>
      <c r="O35" s="285">
        <f t="shared" si="3"/>
        <v>256.9512282757388</v>
      </c>
      <c r="P35" s="285">
        <f t="shared" si="3"/>
        <v>253.34071845915051</v>
      </c>
      <c r="Q35" s="285">
        <f t="shared" si="3"/>
        <v>250.26738599123388</v>
      </c>
    </row>
    <row r="36" spans="1:17" x14ac:dyDescent="0.25">
      <c r="A36" s="286" t="s">
        <v>251</v>
      </c>
      <c r="B36" s="285">
        <f>IF(WWP_ued!B$5=0,"",WWP_ued!B$5/B$5*1000)</f>
        <v>103.78806517096419</v>
      </c>
      <c r="C36" s="285">
        <f>IF(WWP_ued!C$5=0,"",WWP_ued!C$5/C$5*1000)</f>
        <v>103.78806517096416</v>
      </c>
      <c r="D36" s="285">
        <f>IF(WWP_ued!D$5=0,"",WWP_ued!D$5/D$5*1000)</f>
        <v>103.78806517096424</v>
      </c>
      <c r="E36" s="285">
        <f>IF(WWP_ued!E$5=0,"",WWP_ued!E$5/E$5*1000)</f>
        <v>103.78806517096427</v>
      </c>
      <c r="F36" s="285">
        <f>IF(WWP_ued!F$5=0,"",WWP_ued!F$5/F$5*1000)</f>
        <v>103.78806517096424</v>
      </c>
      <c r="G36" s="285">
        <f>IF(WWP_ued!G$5=0,"",WWP_ued!G$5/G$5*1000)</f>
        <v>103.78806517096417</v>
      </c>
      <c r="H36" s="285">
        <f>IF(WWP_ued!H$5=0,"",WWP_ued!H$5/H$5*1000)</f>
        <v>103.78806517096423</v>
      </c>
      <c r="I36" s="285">
        <f>IF(WWP_ued!I$5=0,"",WWP_ued!I$5/I$5*1000)</f>
        <v>103.78806517096417</v>
      </c>
      <c r="J36" s="285">
        <f>IF(WWP_ued!J$5=0,"",WWP_ued!J$5/J$5*1000)</f>
        <v>103.78806517096424</v>
      </c>
      <c r="K36" s="285">
        <f>IF(WWP_ued!K$5=0,"",WWP_ued!K$5/K$5*1000)</f>
        <v>103.7880651709642</v>
      </c>
      <c r="L36" s="285">
        <f>IF(WWP_ued!L$5=0,"",WWP_ued!L$5/L$5*1000)</f>
        <v>103.78806517096423</v>
      </c>
      <c r="M36" s="285">
        <f>IF(WWP_ued!M$5=0,"",WWP_ued!M$5/M$5*1000)</f>
        <v>103.78806517096419</v>
      </c>
      <c r="N36" s="285">
        <f>IF(WWP_ued!N$5=0,"",WWP_ued!N$5/N$5*1000)</f>
        <v>103.78806517096424</v>
      </c>
      <c r="O36" s="285">
        <f>IF(WWP_ued!O$5=0,"",WWP_ued!O$5/O$5*1000)</f>
        <v>103.7880651709642</v>
      </c>
      <c r="P36" s="285">
        <f>IF(WWP_ued!P$5=0,"",WWP_ued!P$5/P$5*1000)</f>
        <v>103.78806517096422</v>
      </c>
      <c r="Q36" s="285">
        <f>IF(WWP_ued!Q$5=0,"",WWP_ued!Q$5/Q$5*1000)</f>
        <v>103.78806517096423</v>
      </c>
    </row>
    <row r="37" spans="1:17" x14ac:dyDescent="0.25">
      <c r="A37" s="284" t="s">
        <v>61</v>
      </c>
      <c r="B37" s="283">
        <f t="shared" ref="B37:Q37" si="4">IF(B$12=0,"",B$32/B$12)</f>
        <v>0.59776522255848852</v>
      </c>
      <c r="C37" s="283">
        <f t="shared" si="4"/>
        <v>0.6149001471843587</v>
      </c>
      <c r="D37" s="283">
        <f t="shared" si="4"/>
        <v>0.55425473771418921</v>
      </c>
      <c r="E37" s="283">
        <f t="shared" si="4"/>
        <v>0.54477114346089539</v>
      </c>
      <c r="F37" s="283">
        <f t="shared" si="4"/>
        <v>0.57348391997872095</v>
      </c>
      <c r="G37" s="283">
        <f t="shared" si="4"/>
        <v>0.58300018068864623</v>
      </c>
      <c r="H37" s="283">
        <f t="shared" si="4"/>
        <v>0.61111357041525316</v>
      </c>
      <c r="I37" s="283">
        <f t="shared" si="4"/>
        <v>0.49129541493992912</v>
      </c>
      <c r="J37" s="283">
        <f t="shared" si="4"/>
        <v>0.49053841407710208</v>
      </c>
      <c r="K37" s="283">
        <f t="shared" si="4"/>
        <v>0.43200632700442626</v>
      </c>
      <c r="L37" s="283">
        <f t="shared" si="4"/>
        <v>0.40687172336191263</v>
      </c>
      <c r="M37" s="283">
        <f t="shared" si="4"/>
        <v>0.38971288225191997</v>
      </c>
      <c r="N37" s="283">
        <f t="shared" si="4"/>
        <v>0.32584884548791437</v>
      </c>
      <c r="O37" s="283">
        <f t="shared" si="4"/>
        <v>0.29883783644161149</v>
      </c>
      <c r="P37" s="283">
        <f t="shared" si="4"/>
        <v>0.27562601521339464</v>
      </c>
      <c r="Q37" s="283">
        <f t="shared" si="4"/>
        <v>0.27316565903038814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6468.3869178601681</v>
      </c>
      <c r="C5" s="96">
        <v>6173.1098099999999</v>
      </c>
      <c r="D5" s="96">
        <v>6282.1090599999998</v>
      </c>
      <c r="E5" s="96">
        <v>6728.679970000002</v>
      </c>
      <c r="F5" s="96">
        <v>7384.009790000001</v>
      </c>
      <c r="G5" s="96">
        <v>6971.0624824161414</v>
      </c>
      <c r="H5" s="96">
        <v>6619.6893599999985</v>
      </c>
      <c r="I5" s="96">
        <v>7193.3182000000006</v>
      </c>
      <c r="J5" s="96">
        <v>6920.7062100000003</v>
      </c>
      <c r="K5" s="96">
        <v>6712.1456200000011</v>
      </c>
      <c r="L5" s="96">
        <v>7312.836380405819</v>
      </c>
      <c r="M5" s="96">
        <v>7416.2654898884666</v>
      </c>
      <c r="N5" s="96">
        <v>7223.4902122931071</v>
      </c>
      <c r="O5" s="96">
        <v>7494.9567338221459</v>
      </c>
      <c r="P5" s="96">
        <v>7726.401837203066</v>
      </c>
      <c r="Q5" s="96">
        <v>7925.7006324651265</v>
      </c>
    </row>
    <row r="6" spans="1:17" x14ac:dyDescent="0.25">
      <c r="A6" s="132" t="s">
        <v>84</v>
      </c>
      <c r="B6" s="160">
        <v>69.751770637618662</v>
      </c>
      <c r="C6" s="160">
        <v>66.584270075603641</v>
      </c>
      <c r="D6" s="160">
        <v>67.383306528857659</v>
      </c>
      <c r="E6" s="160">
        <v>72.38334182110647</v>
      </c>
      <c r="F6" s="160">
        <v>79.653246134605411</v>
      </c>
      <c r="G6" s="160">
        <v>77.479841031488689</v>
      </c>
      <c r="H6" s="160">
        <v>73.41565170676094</v>
      </c>
      <c r="I6" s="160">
        <v>80.379292075008578</v>
      </c>
      <c r="J6" s="160">
        <v>76.191704361142413</v>
      </c>
      <c r="K6" s="160">
        <v>73.727524877786934</v>
      </c>
      <c r="L6" s="160">
        <v>80.362748717967975</v>
      </c>
      <c r="M6" s="160">
        <v>82.25354285021217</v>
      </c>
      <c r="N6" s="160">
        <v>79.75927293181843</v>
      </c>
      <c r="O6" s="160">
        <v>82.272317115038788</v>
      </c>
      <c r="P6" s="160">
        <v>85.433044792965433</v>
      </c>
      <c r="Q6" s="160">
        <v>87.279069599414555</v>
      </c>
    </row>
    <row r="7" spans="1:17" x14ac:dyDescent="0.25">
      <c r="A7" s="76" t="s">
        <v>83</v>
      </c>
      <c r="B7" s="159">
        <v>75.817572105460755</v>
      </c>
      <c r="C7" s="159">
        <v>72.374575415998819</v>
      </c>
      <c r="D7" s="159">
        <v>73.243158487087783</v>
      </c>
      <c r="E7" s="159">
        <v>78.678044628850046</v>
      </c>
      <c r="F7" s="159">
        <v>86.580136307267878</v>
      </c>
      <c r="G7" s="159">
        <v>84.222313578126133</v>
      </c>
      <c r="H7" s="159">
        <v>79.804482594657671</v>
      </c>
      <c r="I7" s="159">
        <v>87.373942799018323</v>
      </c>
      <c r="J7" s="159">
        <v>82.822546910383537</v>
      </c>
      <c r="K7" s="159">
        <v>80.142889008625119</v>
      </c>
      <c r="L7" s="159">
        <v>87.35564447611948</v>
      </c>
      <c r="M7" s="159">
        <v>89.410363111088841</v>
      </c>
      <c r="N7" s="159">
        <v>86.697217318635964</v>
      </c>
      <c r="O7" s="159">
        <v>89.427769707453947</v>
      </c>
      <c r="P7" s="159">
        <v>92.867590591957764</v>
      </c>
      <c r="Q7" s="159">
        <v>94.87346228196877</v>
      </c>
    </row>
    <row r="8" spans="1:17" x14ac:dyDescent="0.25">
      <c r="A8" s="76" t="s">
        <v>82</v>
      </c>
      <c r="B8" s="159">
        <v>188.02006053284387</v>
      </c>
      <c r="C8" s="159">
        <v>179.48250019648694</v>
      </c>
      <c r="D8" s="159">
        <v>181.63544674197925</v>
      </c>
      <c r="E8" s="159">
        <v>195.11282516827276</v>
      </c>
      <c r="F8" s="159">
        <v>214.7096319484852</v>
      </c>
      <c r="G8" s="159">
        <v>208.78227592639354</v>
      </c>
      <c r="H8" s="159">
        <v>197.83014350859284</v>
      </c>
      <c r="I8" s="159">
        <v>216.59740743988809</v>
      </c>
      <c r="J8" s="159">
        <v>205.30417920595329</v>
      </c>
      <c r="K8" s="159">
        <v>198.67963754857513</v>
      </c>
      <c r="L8" s="159">
        <v>216.55755849959897</v>
      </c>
      <c r="M8" s="159">
        <v>221.66186748769869</v>
      </c>
      <c r="N8" s="159">
        <v>214.96792592501114</v>
      </c>
      <c r="O8" s="159">
        <v>221.77073733392209</v>
      </c>
      <c r="P8" s="159">
        <v>230.21399218697724</v>
      </c>
      <c r="Q8" s="159">
        <v>235.20038815934495</v>
      </c>
    </row>
    <row r="9" spans="1:17" x14ac:dyDescent="0.25">
      <c r="A9" s="76" t="s">
        <v>81</v>
      </c>
      <c r="B9" s="159">
        <v>565.20167701934577</v>
      </c>
      <c r="C9" s="159">
        <v>533.03659394813292</v>
      </c>
      <c r="D9" s="159">
        <v>556.6360261239746</v>
      </c>
      <c r="E9" s="159">
        <v>597.939362056194</v>
      </c>
      <c r="F9" s="159">
        <v>657.99465789280555</v>
      </c>
      <c r="G9" s="159">
        <v>639.94895938213858</v>
      </c>
      <c r="H9" s="159">
        <v>606.37989930967501</v>
      </c>
      <c r="I9" s="159">
        <v>663.89990626989083</v>
      </c>
      <c r="J9" s="159">
        <v>629.30019262660232</v>
      </c>
      <c r="K9" s="159">
        <v>608.96796616110578</v>
      </c>
      <c r="L9" s="159">
        <v>663.76957201664902</v>
      </c>
      <c r="M9" s="159">
        <v>668.39902328458834</v>
      </c>
      <c r="N9" s="159">
        <v>647.83384158183424</v>
      </c>
      <c r="O9" s="159">
        <v>668.63505260733882</v>
      </c>
      <c r="P9" s="159">
        <v>694.6395319498082</v>
      </c>
      <c r="Q9" s="159">
        <v>709.90284234306114</v>
      </c>
    </row>
    <row r="10" spans="1:17" x14ac:dyDescent="0.25">
      <c r="A10" s="129" t="s">
        <v>80</v>
      </c>
      <c r="B10" s="158">
        <v>127.38183082468328</v>
      </c>
      <c r="C10" s="158">
        <v>121.59641214829868</v>
      </c>
      <c r="D10" s="158">
        <v>123.05689112283198</v>
      </c>
      <c r="E10" s="158">
        <v>132.18875896261449</v>
      </c>
      <c r="F10" s="158">
        <v>145.46469362591102</v>
      </c>
      <c r="G10" s="158">
        <v>141.59192347938585</v>
      </c>
      <c r="H10" s="158">
        <v>134.16544864583128</v>
      </c>
      <c r="I10" s="158">
        <v>146.88766520420472</v>
      </c>
      <c r="J10" s="158">
        <v>139.24769353406296</v>
      </c>
      <c r="K10" s="158">
        <v>134.72264674760166</v>
      </c>
      <c r="L10" s="158">
        <v>146.85081092118205</v>
      </c>
      <c r="M10" s="158">
        <v>150.29322547840994</v>
      </c>
      <c r="N10" s="158">
        <v>145.75849297224832</v>
      </c>
      <c r="O10" s="158">
        <v>150.39942255894817</v>
      </c>
      <c r="P10" s="158">
        <v>156.12546177883846</v>
      </c>
      <c r="Q10" s="158">
        <v>159.48224633363861</v>
      </c>
    </row>
    <row r="11" spans="1:17" x14ac:dyDescent="0.25">
      <c r="A11" s="92" t="s">
        <v>126</v>
      </c>
      <c r="B11" s="91">
        <v>16.710156931629626</v>
      </c>
      <c r="C11" s="91">
        <v>13.844796999066592</v>
      </c>
      <c r="D11" s="91">
        <v>13.853932878348765</v>
      </c>
      <c r="E11" s="91">
        <v>17.88839505285415</v>
      </c>
      <c r="F11" s="91">
        <v>22.954827064643545</v>
      </c>
      <c r="G11" s="91">
        <v>23.100138205601436</v>
      </c>
      <c r="H11" s="91">
        <v>17.923349034384962</v>
      </c>
      <c r="I11" s="91">
        <v>20.970914066195771</v>
      </c>
      <c r="J11" s="91">
        <v>18.882121671627942</v>
      </c>
      <c r="K11" s="91">
        <v>16.808025678816112</v>
      </c>
      <c r="L11" s="91">
        <v>22.551140952607021</v>
      </c>
      <c r="M11" s="91">
        <v>24.023696322647965</v>
      </c>
      <c r="N11" s="91">
        <v>24.107291431992685</v>
      </c>
      <c r="O11" s="91">
        <v>25.321586348051376</v>
      </c>
      <c r="P11" s="91">
        <v>25.534186097725424</v>
      </c>
      <c r="Q11" s="91">
        <v>26.911466509265562</v>
      </c>
    </row>
    <row r="12" spans="1:17" x14ac:dyDescent="0.25">
      <c r="A12" s="92" t="s">
        <v>27</v>
      </c>
      <c r="B12" s="91">
        <v>18.326204545661192</v>
      </c>
      <c r="C12" s="91">
        <v>18.989533735205207</v>
      </c>
      <c r="D12" s="91">
        <v>18.572250963921924</v>
      </c>
      <c r="E12" s="91">
        <v>18.158925036891031</v>
      </c>
      <c r="F12" s="91">
        <v>29.058304082952294</v>
      </c>
      <c r="G12" s="91">
        <v>32.481372633486444</v>
      </c>
      <c r="H12" s="91">
        <v>23.929040150785791</v>
      </c>
      <c r="I12" s="91">
        <v>26.970784631073478</v>
      </c>
      <c r="J12" s="91">
        <v>27.926520839990431</v>
      </c>
      <c r="K12" s="91">
        <v>25.079949748772883</v>
      </c>
      <c r="L12" s="91">
        <v>34.19531024140511</v>
      </c>
      <c r="M12" s="91">
        <v>37.485285394957451</v>
      </c>
      <c r="N12" s="91">
        <v>37.375497409522112</v>
      </c>
      <c r="O12" s="91">
        <v>38.735822124513398</v>
      </c>
      <c r="P12" s="91">
        <v>40.010977961353753</v>
      </c>
      <c r="Q12" s="91">
        <v>41.446907671130923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4.7769274142576368E-2</v>
      </c>
      <c r="M13" s="91">
        <v>0</v>
      </c>
      <c r="N13" s="91">
        <v>2.3886767811549105E-2</v>
      </c>
      <c r="O13" s="91">
        <v>2.3882849469766092E-2</v>
      </c>
      <c r="P13" s="91">
        <v>2.3885568377511886E-2</v>
      </c>
      <c r="Q13" s="91">
        <v>2.3884589662749998E-2</v>
      </c>
    </row>
    <row r="14" spans="1:17" x14ac:dyDescent="0.25">
      <c r="A14" s="92" t="s">
        <v>22</v>
      </c>
      <c r="B14" s="157">
        <v>92.345469347392466</v>
      </c>
      <c r="C14" s="157">
        <v>88.762081414026909</v>
      </c>
      <c r="D14" s="157">
        <v>90.630707280561282</v>
      </c>
      <c r="E14" s="157">
        <v>96.141438872869287</v>
      </c>
      <c r="F14" s="157">
        <v>93.451562478315182</v>
      </c>
      <c r="G14" s="157">
        <v>86.010412640297943</v>
      </c>
      <c r="H14" s="157">
        <v>92.313059460660497</v>
      </c>
      <c r="I14" s="157">
        <v>98.945966506935491</v>
      </c>
      <c r="J14" s="157">
        <v>92.439051022444588</v>
      </c>
      <c r="K14" s="157">
        <v>92.834671320012674</v>
      </c>
      <c r="L14" s="157">
        <v>90.05659045302734</v>
      </c>
      <c r="M14" s="157">
        <v>88.784243760804515</v>
      </c>
      <c r="N14" s="157">
        <v>84.251817362921983</v>
      </c>
      <c r="O14" s="157">
        <v>86.318131236913644</v>
      </c>
      <c r="P14" s="157">
        <v>90.556412151381807</v>
      </c>
      <c r="Q14" s="157">
        <v>91.099987563579347</v>
      </c>
    </row>
    <row r="15" spans="1:17" x14ac:dyDescent="0.25">
      <c r="A15" s="156" t="s">
        <v>315</v>
      </c>
      <c r="B15" s="206">
        <v>3831.1471702434092</v>
      </c>
      <c r="C15" s="206">
        <v>3503.907144983139</v>
      </c>
      <c r="D15" s="206">
        <v>3573.9185109633554</v>
      </c>
      <c r="E15" s="206">
        <v>3920.6564159166996</v>
      </c>
      <c r="F15" s="206">
        <v>4357.5987063080938</v>
      </c>
      <c r="G15" s="206">
        <v>3781.5315531232427</v>
      </c>
      <c r="H15" s="206">
        <v>3458.9659702862086</v>
      </c>
      <c r="I15" s="206">
        <v>3945.2684188019275</v>
      </c>
      <c r="J15" s="206">
        <v>3647.5043671972148</v>
      </c>
      <c r="K15" s="206">
        <v>3698.7817849555649</v>
      </c>
      <c r="L15" s="206">
        <v>4174.0487321487444</v>
      </c>
      <c r="M15" s="206">
        <v>4219.6291320882219</v>
      </c>
      <c r="N15" s="206">
        <v>4160.5504326441533</v>
      </c>
      <c r="O15" s="206">
        <v>4387.8381575181629</v>
      </c>
      <c r="P15" s="206">
        <v>4707.3808040743243</v>
      </c>
      <c r="Q15" s="206">
        <v>4830.3354284391153</v>
      </c>
    </row>
    <row r="16" spans="1:17" x14ac:dyDescent="0.25">
      <c r="A16" s="88" t="s">
        <v>34</v>
      </c>
      <c r="B16" s="87">
        <v>119.98472948220727</v>
      </c>
      <c r="C16" s="87">
        <v>111.51566453273028</v>
      </c>
      <c r="D16" s="87">
        <v>98.49590911631374</v>
      </c>
      <c r="E16" s="87">
        <v>106.06803042068834</v>
      </c>
      <c r="F16" s="87">
        <v>132.92333059213539</v>
      </c>
      <c r="G16" s="87">
        <v>123.03127015157347</v>
      </c>
      <c r="H16" s="87">
        <v>117.58880206671122</v>
      </c>
      <c r="I16" s="87">
        <v>117.37851716605961</v>
      </c>
      <c r="J16" s="87">
        <v>101.88482756212335</v>
      </c>
      <c r="K16" s="87">
        <v>80.157010618928425</v>
      </c>
      <c r="L16" s="87">
        <v>88.998215849869212</v>
      </c>
      <c r="M16" s="87">
        <v>74.699424389325571</v>
      </c>
      <c r="N16" s="87">
        <v>23.29768071772493</v>
      </c>
      <c r="O16" s="87">
        <v>2.0753423963924478</v>
      </c>
      <c r="P16" s="87">
        <v>1.8141065102744571</v>
      </c>
      <c r="Q16" s="87">
        <v>3.5861515214712201</v>
      </c>
    </row>
    <row r="17" spans="1:17" x14ac:dyDescent="0.25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31</v>
      </c>
      <c r="B18" s="87">
        <v>7.340678753170585</v>
      </c>
      <c r="C18" s="87">
        <v>7.7573467065920889</v>
      </c>
      <c r="D18" s="87">
        <v>15.415548623304556</v>
      </c>
      <c r="E18" s="87">
        <v>3.2703072900479864E-2</v>
      </c>
      <c r="F18" s="87">
        <v>6.609699867535814E-15</v>
      </c>
      <c r="G18" s="87">
        <v>0</v>
      </c>
      <c r="H18" s="87">
        <v>1.4141390966714891</v>
      </c>
      <c r="I18" s="87">
        <v>0.90853634591111565</v>
      </c>
      <c r="J18" s="87">
        <v>0.94105228696767196</v>
      </c>
      <c r="K18" s="87">
        <v>1.2210150824589647</v>
      </c>
      <c r="L18" s="87">
        <v>1.016137310795173</v>
      </c>
      <c r="M18" s="87">
        <v>0</v>
      </c>
      <c r="N18" s="87">
        <v>0</v>
      </c>
      <c r="O18" s="87">
        <v>0.93089607800449814</v>
      </c>
      <c r="P18" s="87">
        <v>0.97220076435532921</v>
      </c>
      <c r="Q18" s="87">
        <v>0</v>
      </c>
    </row>
    <row r="19" spans="1:17" x14ac:dyDescent="0.25">
      <c r="A19" s="88" t="s">
        <v>126</v>
      </c>
      <c r="B19" s="87">
        <v>93.868527628026314</v>
      </c>
      <c r="C19" s="87">
        <v>110.38973260198314</v>
      </c>
      <c r="D19" s="87">
        <v>73.650565592189082</v>
      </c>
      <c r="E19" s="87">
        <v>86.196070670869787</v>
      </c>
      <c r="F19" s="87">
        <v>113.68423841392388</v>
      </c>
      <c r="G19" s="87">
        <v>90.234889962321304</v>
      </c>
      <c r="H19" s="87">
        <v>80.992017897580197</v>
      </c>
      <c r="I19" s="87">
        <v>72.0426152886469</v>
      </c>
      <c r="J19" s="87">
        <v>55.489065887672034</v>
      </c>
      <c r="K19" s="87">
        <v>40.267590115493654</v>
      </c>
      <c r="L19" s="87">
        <v>40.837765354262444</v>
      </c>
      <c r="M19" s="87">
        <v>31.387960131889635</v>
      </c>
      <c r="N19" s="87">
        <v>23.673947386988424</v>
      </c>
      <c r="O19" s="87">
        <v>15.466853755530014</v>
      </c>
      <c r="P19" s="87">
        <v>12.428863876003492</v>
      </c>
      <c r="Q19" s="87">
        <v>34.978254664730549</v>
      </c>
    </row>
    <row r="20" spans="1:17" x14ac:dyDescent="0.25">
      <c r="A20" s="88" t="s">
        <v>30</v>
      </c>
      <c r="B20" s="87">
        <v>255.79478003996931</v>
      </c>
      <c r="C20" s="87">
        <v>228.02331904256894</v>
      </c>
      <c r="D20" s="87">
        <v>200.41638425989859</v>
      </c>
      <c r="E20" s="87">
        <v>170.60197316409565</v>
      </c>
      <c r="F20" s="87">
        <v>189.43481192323415</v>
      </c>
      <c r="G20" s="87">
        <v>162.77257302571394</v>
      </c>
      <c r="H20" s="87">
        <v>183.46003390406324</v>
      </c>
      <c r="I20" s="87">
        <v>148.91973320927514</v>
      </c>
      <c r="J20" s="87">
        <v>101.52900696466921</v>
      </c>
      <c r="K20" s="87">
        <v>93.152644366178379</v>
      </c>
      <c r="L20" s="87">
        <v>100.68646061421043</v>
      </c>
      <c r="M20" s="87">
        <v>70.195439166632326</v>
      </c>
      <c r="N20" s="87">
        <v>41.966689428218615</v>
      </c>
      <c r="O20" s="87">
        <v>28.364356540200774</v>
      </c>
      <c r="P20" s="87">
        <v>10.256575623014744</v>
      </c>
      <c r="Q20" s="87">
        <v>11.415713543321587</v>
      </c>
    </row>
    <row r="21" spans="1:17" x14ac:dyDescent="0.25">
      <c r="A21" s="88" t="s">
        <v>29</v>
      </c>
      <c r="B21" s="87">
        <v>7.8682607845037067</v>
      </c>
      <c r="C21" s="87">
        <v>8.8398246113330252</v>
      </c>
      <c r="D21" s="87">
        <v>2.9260431066308028</v>
      </c>
      <c r="E21" s="87">
        <v>4.0328250125985896</v>
      </c>
      <c r="F21" s="87">
        <v>3.9313398174816427</v>
      </c>
      <c r="G21" s="87">
        <v>1.9589776979220637</v>
      </c>
      <c r="H21" s="87">
        <v>2.9179695001829788</v>
      </c>
      <c r="I21" s="87">
        <v>5.8485332921336557</v>
      </c>
      <c r="J21" s="87">
        <v>4.9234685829287832</v>
      </c>
      <c r="K21" s="87">
        <v>3.8902639498432601</v>
      </c>
      <c r="L21" s="87">
        <v>2.8470959714515622</v>
      </c>
      <c r="M21" s="87">
        <v>0</v>
      </c>
      <c r="N21" s="87">
        <v>0.96453939120950838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27</v>
      </c>
      <c r="B22" s="87">
        <v>265.53911658158165</v>
      </c>
      <c r="C22" s="87">
        <v>283.47871040230547</v>
      </c>
      <c r="D22" s="87">
        <v>296.21988736740116</v>
      </c>
      <c r="E22" s="87">
        <v>367.60254280602061</v>
      </c>
      <c r="F22" s="87">
        <v>468.12241263492967</v>
      </c>
      <c r="G22" s="87">
        <v>473.37228506170214</v>
      </c>
      <c r="H22" s="87">
        <v>358.0076813691561</v>
      </c>
      <c r="I22" s="87">
        <v>311.45648322258307</v>
      </c>
      <c r="J22" s="87">
        <v>331.78665282534308</v>
      </c>
      <c r="K22" s="87">
        <v>241.58421993580689</v>
      </c>
      <c r="L22" s="87">
        <v>194.91535987896475</v>
      </c>
      <c r="M22" s="87">
        <v>148.95781034486743</v>
      </c>
      <c r="N22" s="87">
        <v>119.96634350132179</v>
      </c>
      <c r="O22" s="87">
        <v>99.988015825569562</v>
      </c>
      <c r="P22" s="87">
        <v>94.112024463393752</v>
      </c>
      <c r="Q22" s="87">
        <v>93.659268706090657</v>
      </c>
    </row>
    <row r="23" spans="1:17" x14ac:dyDescent="0.25">
      <c r="A23" s="88" t="s">
        <v>26</v>
      </c>
      <c r="B23" s="87">
        <v>18.610081465796291</v>
      </c>
      <c r="C23" s="87">
        <v>16.656023237990148</v>
      </c>
      <c r="D23" s="87">
        <v>15.818481942534</v>
      </c>
      <c r="E23" s="87">
        <v>0</v>
      </c>
      <c r="F23" s="87">
        <v>0</v>
      </c>
      <c r="G23" s="87">
        <v>2.3446239253868802E-2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87</v>
      </c>
      <c r="B24" s="87">
        <v>2999.9111015995659</v>
      </c>
      <c r="C24" s="87">
        <v>2680.2143007793929</v>
      </c>
      <c r="D24" s="87">
        <v>2815.1295718131728</v>
      </c>
      <c r="E24" s="87">
        <v>3102.0238928974691</v>
      </c>
      <c r="F24" s="87">
        <v>3333.1664688052165</v>
      </c>
      <c r="G24" s="87">
        <v>2791.3642059243689</v>
      </c>
      <c r="H24" s="87">
        <v>2556.8729577473132</v>
      </c>
      <c r="I24" s="87">
        <v>2877.9050051906838</v>
      </c>
      <c r="J24" s="87">
        <v>2673.3971587045844</v>
      </c>
      <c r="K24" s="87">
        <v>2886.0806954094605</v>
      </c>
      <c r="L24" s="87">
        <v>3346.9648254884455</v>
      </c>
      <c r="M24" s="87">
        <v>3480.3853950367666</v>
      </c>
      <c r="N24" s="87">
        <v>3481.9448506605986</v>
      </c>
      <c r="O24" s="87">
        <v>3780.8735964280017</v>
      </c>
      <c r="P24" s="87">
        <v>4185.103408497961</v>
      </c>
      <c r="Q24" s="87">
        <v>4288.3848062191801</v>
      </c>
    </row>
    <row r="25" spans="1:17" x14ac:dyDescent="0.25">
      <c r="A25" s="88" t="s">
        <v>23</v>
      </c>
      <c r="B25" s="87">
        <v>62.229893908588828</v>
      </c>
      <c r="C25" s="87">
        <v>57.032223068243013</v>
      </c>
      <c r="D25" s="87">
        <v>55.846119141910805</v>
      </c>
      <c r="E25" s="87">
        <v>84.098377872056943</v>
      </c>
      <c r="F25" s="87">
        <v>116.33610412117264</v>
      </c>
      <c r="G25" s="87">
        <v>138.77390506038731</v>
      </c>
      <c r="H25" s="87">
        <v>157.71236870453114</v>
      </c>
      <c r="I25" s="87">
        <v>410.80899508663543</v>
      </c>
      <c r="J25" s="87">
        <v>377.55313438292728</v>
      </c>
      <c r="K25" s="87">
        <v>352.42834547739449</v>
      </c>
      <c r="L25" s="87">
        <v>397.78287168074593</v>
      </c>
      <c r="M25" s="87">
        <v>414.0031030187406</v>
      </c>
      <c r="N25" s="87">
        <v>468.73638155808965</v>
      </c>
      <c r="O25" s="87">
        <v>460.13909649446452</v>
      </c>
      <c r="P25" s="87">
        <v>402.69362433931917</v>
      </c>
      <c r="Q25" s="87">
        <v>398.31123378432153</v>
      </c>
    </row>
    <row r="26" spans="1:17" x14ac:dyDescent="0.25">
      <c r="A26" s="156" t="s">
        <v>314</v>
      </c>
      <c r="B26" s="204">
        <v>418.10702688986657</v>
      </c>
      <c r="C26" s="204">
        <v>470.28833871238851</v>
      </c>
      <c r="D26" s="204">
        <v>485.86431172357749</v>
      </c>
      <c r="E26" s="204">
        <v>467.7316489570631</v>
      </c>
      <c r="F26" s="204">
        <v>482.49085118592973</v>
      </c>
      <c r="G26" s="204">
        <v>561.55360020707178</v>
      </c>
      <c r="H26" s="204">
        <v>595.98306732914671</v>
      </c>
      <c r="I26" s="204">
        <v>569.40148661500075</v>
      </c>
      <c r="J26" s="204">
        <v>571.18020274114042</v>
      </c>
      <c r="K26" s="204">
        <v>461.86345807522059</v>
      </c>
      <c r="L26" s="204">
        <v>443.71936378668249</v>
      </c>
      <c r="M26" s="204">
        <v>421.99294791133144</v>
      </c>
      <c r="N26" s="204">
        <v>412.68384121238415</v>
      </c>
      <c r="O26" s="204">
        <v>390.01575435151142</v>
      </c>
      <c r="P26" s="204">
        <v>354.90435437111626</v>
      </c>
      <c r="Q26" s="204">
        <v>365.51703459641703</v>
      </c>
    </row>
    <row r="27" spans="1:17" x14ac:dyDescent="0.25">
      <c r="A27" s="156" t="s">
        <v>313</v>
      </c>
      <c r="B27" s="204">
        <v>712.16158083046025</v>
      </c>
      <c r="C27" s="204">
        <v>685.03633878792152</v>
      </c>
      <c r="D27" s="204">
        <v>661.65632944425192</v>
      </c>
      <c r="E27" s="204">
        <v>726.12597800697995</v>
      </c>
      <c r="F27" s="204">
        <v>804.68206683370613</v>
      </c>
      <c r="G27" s="204">
        <v>830.19875401509569</v>
      </c>
      <c r="H27" s="204">
        <v>787.79959423196544</v>
      </c>
      <c r="I27" s="204">
        <v>828.73221622858068</v>
      </c>
      <c r="J27" s="204">
        <v>912.332041038272</v>
      </c>
      <c r="K27" s="204">
        <v>924.14418885404507</v>
      </c>
      <c r="L27" s="204">
        <v>989.92105602010372</v>
      </c>
      <c r="M27" s="204">
        <v>1077.3585807036438</v>
      </c>
      <c r="N27" s="204">
        <v>1000.6773001072393</v>
      </c>
      <c r="O27" s="204">
        <v>1056.1025875362161</v>
      </c>
      <c r="P27" s="204">
        <v>996.7181453306855</v>
      </c>
      <c r="Q27" s="204">
        <v>1022.7872971409689</v>
      </c>
    </row>
    <row r="28" spans="1:17" x14ac:dyDescent="0.25">
      <c r="A28" s="152" t="s">
        <v>319</v>
      </c>
      <c r="B28" s="264">
        <v>337.56768354563928</v>
      </c>
      <c r="C28" s="264">
        <v>316.29282666081252</v>
      </c>
      <c r="D28" s="264">
        <v>289.11005922029585</v>
      </c>
      <c r="E28" s="264">
        <v>304.48743161743266</v>
      </c>
      <c r="F28" s="264">
        <v>355.31804802213725</v>
      </c>
      <c r="G28" s="264">
        <v>374.63690833471958</v>
      </c>
      <c r="H28" s="264">
        <v>346.55401515758734</v>
      </c>
      <c r="I28" s="264">
        <v>377.23055440293439</v>
      </c>
      <c r="J28" s="264">
        <v>434.26938327391196</v>
      </c>
      <c r="K28" s="264">
        <v>392.26796021154382</v>
      </c>
      <c r="L28" s="264">
        <v>539.89327836943664</v>
      </c>
      <c r="M28" s="264">
        <v>622.06579854361155</v>
      </c>
      <c r="N28" s="264">
        <v>560.48721475789796</v>
      </c>
      <c r="O28" s="264">
        <v>609.63915740673895</v>
      </c>
      <c r="P28" s="264">
        <v>532.66204955490775</v>
      </c>
      <c r="Q28" s="264">
        <v>515.85614862920181</v>
      </c>
    </row>
    <row r="29" spans="1:17" x14ac:dyDescent="0.25">
      <c r="A29" s="154" t="s">
        <v>34</v>
      </c>
      <c r="B29" s="83">
        <v>38.512706824693005</v>
      </c>
      <c r="C29" s="83">
        <v>33.398154542780553</v>
      </c>
      <c r="D29" s="83">
        <v>37.39448975751904</v>
      </c>
      <c r="E29" s="83">
        <v>39.104258804100546</v>
      </c>
      <c r="F29" s="83">
        <v>13.447968984647702</v>
      </c>
      <c r="G29" s="83">
        <v>10.890795421376962</v>
      </c>
      <c r="H29" s="83">
        <v>22.038028809121457</v>
      </c>
      <c r="I29" s="83">
        <v>27.958226941900925</v>
      </c>
      <c r="J29" s="83">
        <v>14.813659931684576</v>
      </c>
      <c r="K29" s="83">
        <v>6.5097768057285874</v>
      </c>
      <c r="L29" s="83">
        <v>6.6273449512738285</v>
      </c>
      <c r="M29" s="83">
        <v>19.302487066636935</v>
      </c>
      <c r="N29" s="83">
        <v>17.846740109806891</v>
      </c>
      <c r="O29" s="83">
        <v>36.521519774371399</v>
      </c>
      <c r="P29" s="83">
        <v>43.348719881922648</v>
      </c>
      <c r="Q29" s="83">
        <v>37.264102554468373</v>
      </c>
    </row>
    <row r="30" spans="1:17" x14ac:dyDescent="0.25">
      <c r="A30" s="154" t="s">
        <v>31</v>
      </c>
      <c r="B30" s="208">
        <v>32.444759092540366</v>
      </c>
      <c r="C30" s="208">
        <v>31.899168854749007</v>
      </c>
      <c r="D30" s="208">
        <v>16.143149714868901</v>
      </c>
      <c r="E30" s="208">
        <v>28.535207597210778</v>
      </c>
      <c r="F30" s="208">
        <v>21.103269999999988</v>
      </c>
      <c r="G30" s="208">
        <v>27.806026461833554</v>
      </c>
      <c r="H30" s="208">
        <v>27.27350973279443</v>
      </c>
      <c r="I30" s="208">
        <v>26.453834281747699</v>
      </c>
      <c r="J30" s="208">
        <v>25.314811216658839</v>
      </c>
      <c r="K30" s="208">
        <v>27.296895082529439</v>
      </c>
      <c r="L30" s="208">
        <v>28.710050458964677</v>
      </c>
      <c r="M30" s="208">
        <v>24.194711865101663</v>
      </c>
      <c r="N30" s="208">
        <v>18.694038139986215</v>
      </c>
      <c r="O30" s="208">
        <v>16.597943982886854</v>
      </c>
      <c r="P30" s="208">
        <v>18.737764246109926</v>
      </c>
      <c r="Q30" s="208">
        <v>17.57008237694183</v>
      </c>
    </row>
    <row r="31" spans="1:17" x14ac:dyDescent="0.25">
      <c r="A31" s="154" t="s">
        <v>126</v>
      </c>
      <c r="B31" s="208">
        <v>61.253444774021368</v>
      </c>
      <c r="C31" s="208">
        <v>86.760278056514522</v>
      </c>
      <c r="D31" s="208">
        <v>57.724476413158037</v>
      </c>
      <c r="E31" s="208">
        <v>50.9616549819645</v>
      </c>
      <c r="F31" s="208">
        <v>67.249899770847264</v>
      </c>
      <c r="G31" s="208">
        <v>59.299916887117291</v>
      </c>
      <c r="H31" s="208">
        <v>70.433428981688394</v>
      </c>
      <c r="I31" s="208">
        <v>76.541866985424988</v>
      </c>
      <c r="J31" s="208">
        <v>58.800056324088551</v>
      </c>
      <c r="K31" s="208">
        <v>58.076806174267325</v>
      </c>
      <c r="L31" s="208">
        <v>67.988286573486448</v>
      </c>
      <c r="M31" s="208">
        <v>53.696655679156812</v>
      </c>
      <c r="N31" s="208">
        <v>52.828207005304236</v>
      </c>
      <c r="O31" s="208">
        <v>58.577989476768657</v>
      </c>
      <c r="P31" s="208">
        <v>57.845028617629978</v>
      </c>
      <c r="Q31" s="208">
        <v>97.527698317113376</v>
      </c>
    </row>
    <row r="32" spans="1:17" x14ac:dyDescent="0.25">
      <c r="A32" s="154" t="s">
        <v>30</v>
      </c>
      <c r="B32" s="208">
        <v>58.84395176679638</v>
      </c>
      <c r="C32" s="208">
        <v>26.561692889644071</v>
      </c>
      <c r="D32" s="208">
        <v>29.918436740870479</v>
      </c>
      <c r="E32" s="208">
        <v>36.889464475967372</v>
      </c>
      <c r="F32" s="208">
        <v>23.147604046854717</v>
      </c>
      <c r="G32" s="208">
        <v>41.204354725188779</v>
      </c>
      <c r="H32" s="208">
        <v>37.795017052738487</v>
      </c>
      <c r="I32" s="208">
        <v>37.597340129180232</v>
      </c>
      <c r="J32" s="208">
        <v>10.783722547731557</v>
      </c>
      <c r="K32" s="208">
        <v>7.4570062973753126</v>
      </c>
      <c r="L32" s="208">
        <v>7.3831158695976793</v>
      </c>
      <c r="M32" s="208">
        <v>11.450031534624559</v>
      </c>
      <c r="N32" s="208">
        <v>13.155683752626807</v>
      </c>
      <c r="O32" s="208">
        <v>11.620955295138234</v>
      </c>
      <c r="P32" s="208">
        <v>16.731380561677554</v>
      </c>
      <c r="Q32" s="208">
        <v>10.72239946645707</v>
      </c>
    </row>
    <row r="33" spans="1:17" x14ac:dyDescent="0.25">
      <c r="A33" s="154" t="s">
        <v>27</v>
      </c>
      <c r="B33" s="208">
        <v>146.51282108758812</v>
      </c>
      <c r="C33" s="208">
        <v>137.67353231712434</v>
      </c>
      <c r="D33" s="208">
        <v>147.92950659387935</v>
      </c>
      <c r="E33" s="208">
        <v>148.99684575818938</v>
      </c>
      <c r="F33" s="208">
        <v>230.36930521978752</v>
      </c>
      <c r="G33" s="208">
        <v>235.43581483920289</v>
      </c>
      <c r="H33" s="208">
        <v>189.01403058124453</v>
      </c>
      <c r="I33" s="208">
        <v>208.67928606468058</v>
      </c>
      <c r="J33" s="208">
        <v>324.55713325374847</v>
      </c>
      <c r="K33" s="208">
        <v>292.92747585164318</v>
      </c>
      <c r="L33" s="208">
        <v>429.18448051611392</v>
      </c>
      <c r="M33" s="208">
        <v>513.42191239809165</v>
      </c>
      <c r="N33" s="208">
        <v>457.96254575017377</v>
      </c>
      <c r="O33" s="208">
        <v>486.32074887757381</v>
      </c>
      <c r="P33" s="208">
        <v>395.99915624756761</v>
      </c>
      <c r="Q33" s="208">
        <v>352.77186591422117</v>
      </c>
    </row>
    <row r="34" spans="1:17" x14ac:dyDescent="0.25">
      <c r="A34" s="152" t="s">
        <v>318</v>
      </c>
      <c r="B34" s="264">
        <v>338.85825396090092</v>
      </c>
      <c r="C34" s="264">
        <v>328.54792762177681</v>
      </c>
      <c r="D34" s="264">
        <v>331.0194059740777</v>
      </c>
      <c r="E34" s="264">
        <v>381.66148237612322</v>
      </c>
      <c r="F34" s="264">
        <v>408.12548452217328</v>
      </c>
      <c r="G34" s="264">
        <v>407.56581147464362</v>
      </c>
      <c r="H34" s="264">
        <v>390.30685537103227</v>
      </c>
      <c r="I34" s="264">
        <v>402.83486809786842</v>
      </c>
      <c r="J34" s="264">
        <v>429.24383701725418</v>
      </c>
      <c r="K34" s="264">
        <v>492.40071940530288</v>
      </c>
      <c r="L34" s="264">
        <v>412.10304570308756</v>
      </c>
      <c r="M34" s="264">
        <v>419.2250088342775</v>
      </c>
      <c r="N34" s="264">
        <v>404.9179621687959</v>
      </c>
      <c r="O34" s="264">
        <v>413.12875027037359</v>
      </c>
      <c r="P34" s="264">
        <v>433.72239027397291</v>
      </c>
      <c r="Q34" s="264">
        <v>475.69037632403922</v>
      </c>
    </row>
    <row r="35" spans="1:17" x14ac:dyDescent="0.25">
      <c r="A35" s="150" t="s">
        <v>34</v>
      </c>
      <c r="B35" s="87">
        <v>9.9531699227261736</v>
      </c>
      <c r="C35" s="87">
        <v>9.1117909244891777</v>
      </c>
      <c r="D35" s="87">
        <v>8.0146811261672042</v>
      </c>
      <c r="E35" s="87">
        <v>8.5918307752111041</v>
      </c>
      <c r="F35" s="87">
        <v>10.809180423216917</v>
      </c>
      <c r="G35" s="87">
        <v>10.00648044144503</v>
      </c>
      <c r="H35" s="87">
        <v>9.7801991241673036</v>
      </c>
      <c r="I35" s="87">
        <v>9.5518358920394615</v>
      </c>
      <c r="J35" s="87">
        <v>8.3292725061920745</v>
      </c>
      <c r="K35" s="87">
        <v>6.5274425753429819</v>
      </c>
      <c r="L35" s="87">
        <v>7.2236382554781491</v>
      </c>
      <c r="M35" s="87">
        <v>6.0715994465773102</v>
      </c>
      <c r="N35" s="87">
        <v>1.893411413173816</v>
      </c>
      <c r="O35" s="87">
        <v>0.16665160887333097</v>
      </c>
      <c r="P35" s="87">
        <v>0.14406760996157114</v>
      </c>
      <c r="Q35" s="87">
        <v>0.27769559476753392</v>
      </c>
    </row>
    <row r="36" spans="1:17" x14ac:dyDescent="0.25">
      <c r="A36" s="150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31</v>
      </c>
      <c r="B37" s="87">
        <v>0.86630945860755382</v>
      </c>
      <c r="C37" s="87">
        <v>0.95112443865890672</v>
      </c>
      <c r="D37" s="87">
        <v>1.3103316618265437</v>
      </c>
      <c r="E37" s="87">
        <v>2.759329888741547E-3</v>
      </c>
      <c r="F37" s="87">
        <v>4.9572749006518607E-16</v>
      </c>
      <c r="G37" s="87">
        <v>0</v>
      </c>
      <c r="H37" s="87">
        <v>0.14435117053408156</v>
      </c>
      <c r="I37" s="87">
        <v>7.9709372341185622E-2</v>
      </c>
      <c r="J37" s="87">
        <v>0.10718649637349019</v>
      </c>
      <c r="K37" s="87">
        <v>0.10177983501159509</v>
      </c>
      <c r="L37" s="87">
        <v>8.226607486781766E-2</v>
      </c>
      <c r="M37" s="87">
        <v>0</v>
      </c>
      <c r="N37" s="87">
        <v>0</v>
      </c>
      <c r="O37" s="87">
        <v>9.3357635340385478E-2</v>
      </c>
      <c r="P37" s="87">
        <v>6.4314596652734687E-2</v>
      </c>
      <c r="Q37" s="87">
        <v>0</v>
      </c>
    </row>
    <row r="38" spans="1:17" x14ac:dyDescent="0.25">
      <c r="A38" s="150" t="s">
        <v>126</v>
      </c>
      <c r="B38" s="87">
        <v>9.5990127079231709</v>
      </c>
      <c r="C38" s="87">
        <v>10.395562342435726</v>
      </c>
      <c r="D38" s="87">
        <v>7.3954051163041061</v>
      </c>
      <c r="E38" s="87">
        <v>6.9096892943115629</v>
      </c>
      <c r="F38" s="87">
        <v>9.2608247505853249</v>
      </c>
      <c r="G38" s="87">
        <v>6.7391874833051277</v>
      </c>
      <c r="H38" s="87">
        <v>6.8159140863464547</v>
      </c>
      <c r="I38" s="87">
        <v>5.4809536597323092</v>
      </c>
      <c r="J38" s="87">
        <v>5.0650061166114728</v>
      </c>
      <c r="K38" s="87">
        <v>3.0726080314229116</v>
      </c>
      <c r="L38" s="87">
        <v>3.042487959789872</v>
      </c>
      <c r="M38" s="87">
        <v>2.3000094456827602</v>
      </c>
      <c r="N38" s="87">
        <v>1.8071869652538008</v>
      </c>
      <c r="O38" s="87">
        <v>1.1118181485899346</v>
      </c>
      <c r="P38" s="87">
        <v>0.88314456013133191</v>
      </c>
      <c r="Q38" s="87">
        <v>2.4902723987913227</v>
      </c>
    </row>
    <row r="39" spans="1:17" x14ac:dyDescent="0.25">
      <c r="A39" s="150" t="s">
        <v>30</v>
      </c>
      <c r="B39" s="87">
        <v>20.704787222550912</v>
      </c>
      <c r="C39" s="87">
        <v>18.560808067786972</v>
      </c>
      <c r="D39" s="87">
        <v>17.163778999230889</v>
      </c>
      <c r="E39" s="87">
        <v>13.198442359936971</v>
      </c>
      <c r="F39" s="87">
        <v>14.823014029911118</v>
      </c>
      <c r="G39" s="87">
        <v>12.902321160955896</v>
      </c>
      <c r="H39" s="87">
        <v>14.816429043198251</v>
      </c>
      <c r="I39" s="87">
        <v>11.272356661544613</v>
      </c>
      <c r="J39" s="87">
        <v>8.2971604875992195</v>
      </c>
      <c r="K39" s="87">
        <v>6.6277993364463033</v>
      </c>
      <c r="L39" s="87">
        <v>7.5322193550289702</v>
      </c>
      <c r="M39" s="87">
        <v>5.293759313710539</v>
      </c>
      <c r="N39" s="87">
        <v>3.1555339017030044</v>
      </c>
      <c r="O39" s="87">
        <v>2.0467237492827186</v>
      </c>
      <c r="P39" s="87">
        <v>0.71850298009836222</v>
      </c>
      <c r="Q39" s="87">
        <v>0.79058896384153221</v>
      </c>
    </row>
    <row r="40" spans="1:17" x14ac:dyDescent="0.25">
      <c r="A40" s="150" t="s">
        <v>29</v>
      </c>
      <c r="B40" s="87">
        <v>0.59005346693868765</v>
      </c>
      <c r="C40" s="87">
        <v>0.67164538866699697</v>
      </c>
      <c r="D40" s="87">
        <v>0.2218868933691894</v>
      </c>
      <c r="E40" s="87">
        <v>0.29593498740140511</v>
      </c>
      <c r="F40" s="87">
        <v>0.30367018251833822</v>
      </c>
      <c r="G40" s="87">
        <v>0.14310049598585864</v>
      </c>
      <c r="H40" s="87">
        <v>0.22125049981700318</v>
      </c>
      <c r="I40" s="87">
        <v>0.43009670786630871</v>
      </c>
      <c r="J40" s="87">
        <v>0.35473141707121358</v>
      </c>
      <c r="K40" s="87">
        <v>0.31649605015673987</v>
      </c>
      <c r="L40" s="87">
        <v>0.2076965161250845</v>
      </c>
      <c r="M40" s="87">
        <v>0</v>
      </c>
      <c r="N40" s="87">
        <v>7.8471001318739658E-2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27</v>
      </c>
      <c r="B41" s="87">
        <v>26.78614912478799</v>
      </c>
      <c r="C41" s="87">
        <v>28.80960354536499</v>
      </c>
      <c r="D41" s="87">
        <v>30.106015074797536</v>
      </c>
      <c r="E41" s="87">
        <v>29.783616398898978</v>
      </c>
      <c r="F41" s="87">
        <v>36.715878062330468</v>
      </c>
      <c r="G41" s="87">
        <v>38.27371247825279</v>
      </c>
      <c r="H41" s="87">
        <v>33.253857898813592</v>
      </c>
      <c r="I41" s="87">
        <v>25.789836081662916</v>
      </c>
      <c r="J41" s="87">
        <v>31.288033080917973</v>
      </c>
      <c r="K41" s="87">
        <v>19.652264463776991</v>
      </c>
      <c r="L41" s="87">
        <v>15.832483455696844</v>
      </c>
      <c r="M41" s="87">
        <v>11.877722642112143</v>
      </c>
      <c r="N41" s="87">
        <v>9.7592671136290452</v>
      </c>
      <c r="O41" s="87">
        <v>7.6674178985240422</v>
      </c>
      <c r="P41" s="87">
        <v>7.3288537968612921</v>
      </c>
      <c r="Q41" s="87">
        <v>7.1116995871035984</v>
      </c>
    </row>
    <row r="42" spans="1:17" x14ac:dyDescent="0.25">
      <c r="A42" s="150" t="s">
        <v>26</v>
      </c>
      <c r="B42" s="87">
        <v>2.1962668768624436</v>
      </c>
      <c r="C42" s="87">
        <v>2.0421867620098513</v>
      </c>
      <c r="D42" s="87">
        <v>1.9983380574659997</v>
      </c>
      <c r="E42" s="87">
        <v>0</v>
      </c>
      <c r="F42" s="87">
        <v>0</v>
      </c>
      <c r="G42" s="87">
        <v>1.7584679440401599E-3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87</v>
      </c>
      <c r="B43" s="87">
        <v>263.27829561203987</v>
      </c>
      <c r="C43" s="87">
        <v>253.6299492206071</v>
      </c>
      <c r="D43" s="87">
        <v>260.747088186827</v>
      </c>
      <c r="E43" s="87">
        <v>316.48346710253139</v>
      </c>
      <c r="F43" s="87">
        <v>314.33972119478375</v>
      </c>
      <c r="G43" s="87">
        <v>315.76464751450021</v>
      </c>
      <c r="H43" s="87">
        <v>283.80030225268672</v>
      </c>
      <c r="I43" s="87">
        <v>299.60717480931692</v>
      </c>
      <c r="J43" s="87">
        <v>317.16827129541588</v>
      </c>
      <c r="K43" s="87">
        <v>398.21762459053991</v>
      </c>
      <c r="L43" s="87">
        <v>323.82454723872223</v>
      </c>
      <c r="M43" s="87">
        <v>336.28572637171106</v>
      </c>
      <c r="N43" s="87">
        <v>327.40273251189143</v>
      </c>
      <c r="O43" s="87">
        <v>344.66890431497535</v>
      </c>
      <c r="P43" s="87">
        <v>367.66602557147735</v>
      </c>
      <c r="Q43" s="87">
        <v>409.97803895895584</v>
      </c>
    </row>
    <row r="44" spans="1:17" x14ac:dyDescent="0.25">
      <c r="A44" s="150" t="s">
        <v>23</v>
      </c>
      <c r="B44" s="87">
        <v>4.8842095684640983</v>
      </c>
      <c r="C44" s="87">
        <v>4.3752569317570034</v>
      </c>
      <c r="D44" s="87">
        <v>4.061880858089201</v>
      </c>
      <c r="E44" s="87">
        <v>6.3957421279430573</v>
      </c>
      <c r="F44" s="87">
        <v>21.873195878827342</v>
      </c>
      <c r="G44" s="87">
        <v>23.734603432254648</v>
      </c>
      <c r="H44" s="87">
        <v>41.474551295468878</v>
      </c>
      <c r="I44" s="87">
        <v>50.62290491336465</v>
      </c>
      <c r="J44" s="87">
        <v>58.634175617072692</v>
      </c>
      <c r="K44" s="87">
        <v>57.88470452260556</v>
      </c>
      <c r="L44" s="87">
        <v>54.357706847378523</v>
      </c>
      <c r="M44" s="87">
        <v>57.396191614483747</v>
      </c>
      <c r="N44" s="87">
        <v>60.82135926182599</v>
      </c>
      <c r="O44" s="87">
        <v>57.37387691478785</v>
      </c>
      <c r="P44" s="87">
        <v>56.917481158790345</v>
      </c>
      <c r="Q44" s="87">
        <v>55.042080820579315</v>
      </c>
    </row>
    <row r="45" spans="1:17" x14ac:dyDescent="0.25">
      <c r="A45" s="152" t="s">
        <v>317</v>
      </c>
      <c r="B45" s="264">
        <v>35.735643323920229</v>
      </c>
      <c r="C45" s="264">
        <v>40.195584505332349</v>
      </c>
      <c r="D45" s="264">
        <v>41.5268642498784</v>
      </c>
      <c r="E45" s="264">
        <v>39.977064013424197</v>
      </c>
      <c r="F45" s="264">
        <v>41.238534289395716</v>
      </c>
      <c r="G45" s="264">
        <v>47.996034205732613</v>
      </c>
      <c r="H45" s="264">
        <v>50.938723703345858</v>
      </c>
      <c r="I45" s="264">
        <v>48.666793727777844</v>
      </c>
      <c r="J45" s="264">
        <v>48.81882074710601</v>
      </c>
      <c r="K45" s="264">
        <v>39.475509237198345</v>
      </c>
      <c r="L45" s="264">
        <v>37.924731947579687</v>
      </c>
      <c r="M45" s="264">
        <v>36.067773325754821</v>
      </c>
      <c r="N45" s="264">
        <v>35.272123180545655</v>
      </c>
      <c r="O45" s="264">
        <v>33.334679859103538</v>
      </c>
      <c r="P45" s="264">
        <v>30.333705501804804</v>
      </c>
      <c r="Q45" s="264">
        <v>31.240772187727949</v>
      </c>
    </row>
    <row r="46" spans="1:17" x14ac:dyDescent="0.25">
      <c r="A46" s="152" t="s">
        <v>316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312</v>
      </c>
      <c r="B47" s="242">
        <v>480.79822877647922</v>
      </c>
      <c r="C47" s="242">
        <v>540.80363573202976</v>
      </c>
      <c r="D47" s="242">
        <v>558.71507886408335</v>
      </c>
      <c r="E47" s="242">
        <v>537.86359448222015</v>
      </c>
      <c r="F47" s="242">
        <v>554.83579976319515</v>
      </c>
      <c r="G47" s="242">
        <v>645.75326167319884</v>
      </c>
      <c r="H47" s="242">
        <v>685.34510238716064</v>
      </c>
      <c r="I47" s="242">
        <v>654.77786456647982</v>
      </c>
      <c r="J47" s="242">
        <v>656.82328238522723</v>
      </c>
      <c r="K47" s="242">
        <v>531.1155237714753</v>
      </c>
      <c r="L47" s="242">
        <v>510.25089381877052</v>
      </c>
      <c r="M47" s="242">
        <v>485.26680697327129</v>
      </c>
      <c r="N47" s="242">
        <v>474.56188759978261</v>
      </c>
      <c r="O47" s="242">
        <v>448.49493509355301</v>
      </c>
      <c r="P47" s="242">
        <v>408.11891212639244</v>
      </c>
      <c r="Q47" s="242">
        <v>420.32286357119762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</v>
      </c>
      <c r="D51" s="77">
        <f t="shared" si="0"/>
        <v>1</v>
      </c>
      <c r="E51" s="77">
        <f t="shared" si="0"/>
        <v>0.99999999999999989</v>
      </c>
      <c r="F51" s="77">
        <f t="shared" si="0"/>
        <v>1</v>
      </c>
      <c r="G51" s="77">
        <f t="shared" si="0"/>
        <v>1</v>
      </c>
      <c r="H51" s="77">
        <f t="shared" si="0"/>
        <v>1.0000000000000002</v>
      </c>
      <c r="I51" s="77">
        <f t="shared" si="0"/>
        <v>0.99999999999999978</v>
      </c>
      <c r="J51" s="77">
        <f t="shared" si="0"/>
        <v>0.99999999999999978</v>
      </c>
      <c r="K51" s="77">
        <f t="shared" si="0"/>
        <v>1</v>
      </c>
      <c r="L51" s="77">
        <f t="shared" si="0"/>
        <v>1</v>
      </c>
      <c r="M51" s="77">
        <f t="shared" si="0"/>
        <v>1</v>
      </c>
      <c r="N51" s="77">
        <f t="shared" si="0"/>
        <v>1.0000000000000002</v>
      </c>
      <c r="O51" s="77">
        <f t="shared" si="0"/>
        <v>1</v>
      </c>
      <c r="P51" s="77">
        <f t="shared" si="0"/>
        <v>0.99999999999999989</v>
      </c>
      <c r="Q51" s="77">
        <f t="shared" si="0"/>
        <v>1</v>
      </c>
    </row>
    <row r="52" spans="1:17" x14ac:dyDescent="0.25">
      <c r="A52" s="132" t="s">
        <v>84</v>
      </c>
      <c r="B52" s="203">
        <f t="shared" ref="B52:Q52" si="1">IF(B$6=0,0,B$6/B$5)</f>
        <v>1.0783487679907298E-2</v>
      </c>
      <c r="C52" s="203">
        <f t="shared" si="1"/>
        <v>1.0786179433863601E-2</v>
      </c>
      <c r="D52" s="203">
        <f t="shared" si="1"/>
        <v>1.072622361141525E-2</v>
      </c>
      <c r="E52" s="203">
        <f t="shared" si="1"/>
        <v>1.0757435655110588E-2</v>
      </c>
      <c r="F52" s="203">
        <f t="shared" si="1"/>
        <v>1.0787261718216845E-2</v>
      </c>
      <c r="G52" s="203">
        <f t="shared" si="1"/>
        <v>1.1114495276283122E-2</v>
      </c>
      <c r="H52" s="203">
        <f t="shared" si="1"/>
        <v>1.10904980149644E-2</v>
      </c>
      <c r="I52" s="203">
        <f t="shared" si="1"/>
        <v>1.1174160497308261E-2</v>
      </c>
      <c r="J52" s="203">
        <f t="shared" si="1"/>
        <v>1.1009238370941109E-2</v>
      </c>
      <c r="K52" s="203">
        <f t="shared" si="1"/>
        <v>1.0984196269238111E-2</v>
      </c>
      <c r="L52" s="203">
        <f t="shared" si="1"/>
        <v>1.098927208781722E-2</v>
      </c>
      <c r="M52" s="203">
        <f t="shared" si="1"/>
        <v>1.1090965252303716E-2</v>
      </c>
      <c r="N52" s="203">
        <f t="shared" si="1"/>
        <v>1.1041653077356179E-2</v>
      </c>
      <c r="O52" s="203">
        <f t="shared" si="1"/>
        <v>1.097702362226753E-2</v>
      </c>
      <c r="P52" s="203">
        <f t="shared" si="1"/>
        <v>1.1057287284955909E-2</v>
      </c>
      <c r="Q52" s="203">
        <f t="shared" si="1"/>
        <v>1.1012158249064246E-2</v>
      </c>
    </row>
    <row r="53" spans="1:17" x14ac:dyDescent="0.25">
      <c r="A53" s="76" t="s">
        <v>83</v>
      </c>
      <c r="B53" s="202">
        <f t="shared" ref="B53:Q53" si="2">IF(B$7=0,0,B$7/B$5)</f>
        <v>1.1721248754634216E-2</v>
      </c>
      <c r="C53" s="202">
        <f t="shared" si="2"/>
        <v>1.1724167825227593E-2</v>
      </c>
      <c r="D53" s="202">
        <f t="shared" si="2"/>
        <v>1.1659007793011442E-2</v>
      </c>
      <c r="E53" s="202">
        <f t="shared" si="2"/>
        <v>1.1692939028106284E-2</v>
      </c>
      <c r="F53" s="202">
        <f t="shared" si="2"/>
        <v>1.1725355026549589E-2</v>
      </c>
      <c r="G53" s="202">
        <f t="shared" si="2"/>
        <v>1.2081704014354929E-2</v>
      </c>
      <c r="H53" s="202">
        <f t="shared" si="2"/>
        <v>1.205562349751374E-2</v>
      </c>
      <c r="I53" s="202">
        <f t="shared" si="2"/>
        <v>1.214654216172702E-2</v>
      </c>
      <c r="J53" s="202">
        <f t="shared" si="2"/>
        <v>1.1967354833053018E-2</v>
      </c>
      <c r="K53" s="202">
        <f t="shared" si="2"/>
        <v>1.1939980677687548E-2</v>
      </c>
      <c r="L53" s="202">
        <f t="shared" si="2"/>
        <v>1.1945521536647831E-2</v>
      </c>
      <c r="M53" s="202">
        <f t="shared" si="2"/>
        <v>1.2055981980822195E-2</v>
      </c>
      <c r="N53" s="202">
        <f t="shared" si="2"/>
        <v>1.200212290328747E-2</v>
      </c>
      <c r="O53" s="202">
        <f t="shared" si="2"/>
        <v>1.1931725943646528E-2</v>
      </c>
      <c r="P53" s="202">
        <f t="shared" si="2"/>
        <v>1.2019513422767506E-2</v>
      </c>
      <c r="Q53" s="202">
        <f t="shared" si="2"/>
        <v>1.1970356525119007E-2</v>
      </c>
    </row>
    <row r="54" spans="1:17" x14ac:dyDescent="0.25">
      <c r="A54" s="76" t="s">
        <v>82</v>
      </c>
      <c r="B54" s="202">
        <f t="shared" ref="B54:Q54" si="3">IF(B$8=0,0,B$8/B$5)</f>
        <v>2.9067534598725506E-2</v>
      </c>
      <c r="C54" s="202">
        <f t="shared" si="3"/>
        <v>2.9074891864994533E-2</v>
      </c>
      <c r="D54" s="202">
        <f t="shared" si="3"/>
        <v>2.8913131721718194E-2</v>
      </c>
      <c r="E54" s="202">
        <f t="shared" si="3"/>
        <v>2.8997192025507004E-2</v>
      </c>
      <c r="F54" s="202">
        <f t="shared" si="3"/>
        <v>2.9077647247876301E-2</v>
      </c>
      <c r="G54" s="202">
        <f t="shared" si="3"/>
        <v>2.9949850034055422E-2</v>
      </c>
      <c r="H54" s="202">
        <f t="shared" si="3"/>
        <v>2.9885109821617503E-2</v>
      </c>
      <c r="I54" s="202">
        <f t="shared" si="3"/>
        <v>3.0110917022951669E-2</v>
      </c>
      <c r="J54" s="202">
        <f t="shared" si="3"/>
        <v>2.9665206552085856E-2</v>
      </c>
      <c r="K54" s="202">
        <f t="shared" si="3"/>
        <v>2.9600018950210902E-2</v>
      </c>
      <c r="L54" s="202">
        <f t="shared" si="3"/>
        <v>2.9613346618809665E-2</v>
      </c>
      <c r="M54" s="202">
        <f t="shared" si="3"/>
        <v>2.9888610081437669E-2</v>
      </c>
      <c r="N54" s="202">
        <f t="shared" si="3"/>
        <v>2.9759564920455436E-2</v>
      </c>
      <c r="O54" s="202">
        <f t="shared" si="3"/>
        <v>2.958932855918267E-2</v>
      </c>
      <c r="P54" s="202">
        <f t="shared" si="3"/>
        <v>2.9795757072649746E-2</v>
      </c>
      <c r="Q54" s="202">
        <f t="shared" si="3"/>
        <v>2.967565885543556E-2</v>
      </c>
    </row>
    <row r="55" spans="1:17" x14ac:dyDescent="0.25">
      <c r="A55" s="76" t="s">
        <v>81</v>
      </c>
      <c r="B55" s="202">
        <f t="shared" ref="B55:Q55" si="4">IF(B$9=0,0,B$9/B$5)</f>
        <v>8.737907676158653E-2</v>
      </c>
      <c r="C55" s="202">
        <f t="shared" si="4"/>
        <v>8.6348147101587516E-2</v>
      </c>
      <c r="D55" s="202">
        <f t="shared" si="4"/>
        <v>8.8606552482228734E-2</v>
      </c>
      <c r="E55" s="202">
        <f t="shared" si="4"/>
        <v>8.8864289091192109E-2</v>
      </c>
      <c r="F55" s="202">
        <f t="shared" si="4"/>
        <v>8.9110751015513676E-2</v>
      </c>
      <c r="G55" s="202">
        <f t="shared" si="4"/>
        <v>9.180077800139512E-2</v>
      </c>
      <c r="H55" s="202">
        <f t="shared" si="4"/>
        <v>9.1602470498657232E-2</v>
      </c>
      <c r="I55" s="202">
        <f t="shared" si="4"/>
        <v>9.2293971684707446E-2</v>
      </c>
      <c r="J55" s="202">
        <f t="shared" si="4"/>
        <v>9.0930054467172977E-2</v>
      </c>
      <c r="K55" s="202">
        <f t="shared" si="4"/>
        <v>9.0726274523392367E-2</v>
      </c>
      <c r="L55" s="202">
        <f t="shared" si="4"/>
        <v>9.0767731901559887E-2</v>
      </c>
      <c r="M55" s="202">
        <f t="shared" si="4"/>
        <v>9.0126091655685914E-2</v>
      </c>
      <c r="N55" s="202">
        <f t="shared" si="4"/>
        <v>8.968432468826984E-2</v>
      </c>
      <c r="O55" s="202">
        <f t="shared" si="4"/>
        <v>8.9211329211551046E-2</v>
      </c>
      <c r="P55" s="202">
        <f t="shared" si="4"/>
        <v>8.9904660226844429E-2</v>
      </c>
      <c r="Q55" s="202">
        <f t="shared" si="4"/>
        <v>8.9569727051658832E-2</v>
      </c>
    </row>
    <row r="56" spans="1:17" x14ac:dyDescent="0.25">
      <c r="A56" s="129" t="s">
        <v>80</v>
      </c>
      <c r="B56" s="201">
        <f t="shared" ref="B56:Q56" si="5">IF(B$10=0,0,B$10/B$5)</f>
        <v>1.9692982569265192E-2</v>
      </c>
      <c r="C56" s="201">
        <f t="shared" si="5"/>
        <v>1.9697756218643822E-2</v>
      </c>
      <c r="D56" s="201">
        <f t="shared" si="5"/>
        <v>1.9588467813519937E-2</v>
      </c>
      <c r="E56" s="201">
        <f t="shared" si="5"/>
        <v>1.9645570832909513E-2</v>
      </c>
      <c r="F56" s="201">
        <f t="shared" si="5"/>
        <v>1.9699959474987507E-2</v>
      </c>
      <c r="G56" s="201">
        <f t="shared" si="5"/>
        <v>2.031138349950791E-2</v>
      </c>
      <c r="H56" s="201">
        <f t="shared" si="5"/>
        <v>2.0267635133536133E-2</v>
      </c>
      <c r="I56" s="201">
        <f t="shared" si="5"/>
        <v>2.0420014952793927E-2</v>
      </c>
      <c r="J56" s="201">
        <f t="shared" si="5"/>
        <v>2.0120445704350013E-2</v>
      </c>
      <c r="K56" s="201">
        <f t="shared" si="5"/>
        <v>2.0071472577438156E-2</v>
      </c>
      <c r="L56" s="201">
        <f t="shared" si="5"/>
        <v>2.0081238425442891E-2</v>
      </c>
      <c r="M56" s="201">
        <f t="shared" si="5"/>
        <v>2.0265351298888061E-2</v>
      </c>
      <c r="N56" s="201">
        <f t="shared" si="5"/>
        <v>2.0178402501908711E-2</v>
      </c>
      <c r="O56" s="201">
        <f t="shared" si="5"/>
        <v>2.0066749936026664E-2</v>
      </c>
      <c r="P56" s="201">
        <f t="shared" si="5"/>
        <v>2.0206748894043464E-2</v>
      </c>
      <c r="Q56" s="201">
        <f t="shared" si="5"/>
        <v>2.0122163797149997E-2</v>
      </c>
    </row>
    <row r="57" spans="1:17" x14ac:dyDescent="0.25">
      <c r="A57" s="127" t="s">
        <v>315</v>
      </c>
      <c r="B57" s="200">
        <f t="shared" ref="B57:Q57" si="6">IF(B$15=0,0,B$15/B$5)</f>
        <v>0.59228787932661353</v>
      </c>
      <c r="C57" s="200">
        <f t="shared" si="6"/>
        <v>0.56760810237119996</v>
      </c>
      <c r="D57" s="200">
        <f t="shared" si="6"/>
        <v>0.5689042448688969</v>
      </c>
      <c r="E57" s="200">
        <f t="shared" si="6"/>
        <v>0.58267839062001014</v>
      </c>
      <c r="F57" s="200">
        <f t="shared" si="6"/>
        <v>0.59013988743751289</v>
      </c>
      <c r="G57" s="200">
        <f t="shared" si="6"/>
        <v>0.54246129089529826</v>
      </c>
      <c r="H57" s="200">
        <f t="shared" si="6"/>
        <v>0.52252693172995202</v>
      </c>
      <c r="I57" s="200">
        <f t="shared" si="6"/>
        <v>0.54846293589541573</v>
      </c>
      <c r="J57" s="200">
        <f t="shared" si="6"/>
        <v>0.52704222033392956</v>
      </c>
      <c r="K57" s="200">
        <f t="shared" si="6"/>
        <v>0.55105803633556516</v>
      </c>
      <c r="L57" s="200">
        <f t="shared" si="6"/>
        <v>0.57078382655091064</v>
      </c>
      <c r="M57" s="200">
        <f t="shared" si="6"/>
        <v>0.56896953565664232</v>
      </c>
      <c r="N57" s="200">
        <f t="shared" si="6"/>
        <v>0.57597509103890387</v>
      </c>
      <c r="O57" s="200">
        <f t="shared" si="6"/>
        <v>0.58543875746705354</v>
      </c>
      <c r="P57" s="200">
        <f t="shared" si="6"/>
        <v>0.60925912258511028</v>
      </c>
      <c r="Q57" s="200">
        <f t="shared" si="6"/>
        <v>0.60945216737725039</v>
      </c>
    </row>
    <row r="58" spans="1:17" x14ac:dyDescent="0.25">
      <c r="A58" s="127" t="s">
        <v>314</v>
      </c>
      <c r="B58" s="200">
        <f t="shared" ref="B58:Q58" si="7">IF(B$26=0,0,B$26/B$5)</f>
        <v>6.4638530780434855E-2</v>
      </c>
      <c r="C58" s="200">
        <f t="shared" si="7"/>
        <v>7.618337486084481E-2</v>
      </c>
      <c r="D58" s="200">
        <f t="shared" si="7"/>
        <v>7.7340954619399355E-2</v>
      </c>
      <c r="E58" s="200">
        <f t="shared" si="7"/>
        <v>6.9513136461008262E-2</v>
      </c>
      <c r="F58" s="200">
        <f t="shared" si="7"/>
        <v>6.5342661359869311E-2</v>
      </c>
      <c r="G58" s="200">
        <f t="shared" si="7"/>
        <v>8.0554951504672165E-2</v>
      </c>
      <c r="H58" s="200">
        <f t="shared" si="7"/>
        <v>9.0031878373390439E-2</v>
      </c>
      <c r="I58" s="200">
        <f t="shared" si="7"/>
        <v>7.9156999702168149E-2</v>
      </c>
      <c r="J58" s="200">
        <f t="shared" si="7"/>
        <v>8.2532069041714229E-2</v>
      </c>
      <c r="K58" s="200">
        <f t="shared" si="7"/>
        <v>6.8810106964756299E-2</v>
      </c>
      <c r="L58" s="200">
        <f t="shared" si="7"/>
        <v>6.0676779939394555E-2</v>
      </c>
      <c r="M58" s="200">
        <f t="shared" si="7"/>
        <v>5.6901003407535483E-2</v>
      </c>
      <c r="N58" s="200">
        <f t="shared" si="7"/>
        <v>5.7130809218799657E-2</v>
      </c>
      <c r="O58" s="200">
        <f t="shared" si="7"/>
        <v>5.203709216779135E-2</v>
      </c>
      <c r="P58" s="200">
        <f t="shared" si="7"/>
        <v>4.5933975717161318E-2</v>
      </c>
      <c r="Q58" s="200">
        <f t="shared" si="7"/>
        <v>4.6117946102984524E-2</v>
      </c>
    </row>
    <row r="59" spans="1:17" x14ac:dyDescent="0.25">
      <c r="A59" s="127" t="s">
        <v>313</v>
      </c>
      <c r="B59" s="200">
        <f t="shared" ref="B59:Q59" si="8">IF(B$27=0,0,B$27/B$5)</f>
        <v>0.11009879122476074</v>
      </c>
      <c r="C59" s="200">
        <f t="shared" si="8"/>
        <v>0.11097102754890432</v>
      </c>
      <c r="D59" s="200">
        <f t="shared" si="8"/>
        <v>0.10532391639890631</v>
      </c>
      <c r="E59" s="200">
        <f t="shared" si="8"/>
        <v>0.10791507119441433</v>
      </c>
      <c r="F59" s="200">
        <f t="shared" si="8"/>
        <v>0.1089763001023467</v>
      </c>
      <c r="G59" s="200">
        <f t="shared" si="8"/>
        <v>0.1190921407044041</v>
      </c>
      <c r="H59" s="200">
        <f t="shared" si="8"/>
        <v>0.11900854426679104</v>
      </c>
      <c r="I59" s="200">
        <f t="shared" si="8"/>
        <v>0.11520861349197378</v>
      </c>
      <c r="J59" s="200">
        <f t="shared" si="8"/>
        <v>0.13182643697835456</v>
      </c>
      <c r="K59" s="200">
        <f t="shared" si="8"/>
        <v>0.13768238074281305</v>
      </c>
      <c r="L59" s="200">
        <f t="shared" si="8"/>
        <v>0.13536759261734896</v>
      </c>
      <c r="M59" s="200">
        <f t="shared" si="8"/>
        <v>0.14526968892531467</v>
      </c>
      <c r="N59" s="200">
        <f t="shared" si="8"/>
        <v>0.13853099688627846</v>
      </c>
      <c r="O59" s="200">
        <f t="shared" si="8"/>
        <v>0.14090843016750057</v>
      </c>
      <c r="P59" s="200">
        <f t="shared" si="8"/>
        <v>0.12900159302243777</v>
      </c>
      <c r="Q59" s="200">
        <f t="shared" si="8"/>
        <v>0.12904692525875178</v>
      </c>
    </row>
    <row r="60" spans="1:17" x14ac:dyDescent="0.25">
      <c r="A60" s="142" t="s">
        <v>319</v>
      </c>
      <c r="B60" s="199">
        <f t="shared" ref="B60:Q60" si="9">IF(B$28=0,0,B$28/B$5)</f>
        <v>5.2187305402768232E-2</v>
      </c>
      <c r="C60" s="199">
        <f t="shared" si="9"/>
        <v>5.1237194282279019E-2</v>
      </c>
      <c r="D60" s="199">
        <f t="shared" si="9"/>
        <v>4.6021177992776816E-2</v>
      </c>
      <c r="E60" s="199">
        <f t="shared" si="9"/>
        <v>4.5252179175558647E-2</v>
      </c>
      <c r="F60" s="199">
        <f t="shared" si="9"/>
        <v>4.8119931869989731E-2</v>
      </c>
      <c r="G60" s="199">
        <f t="shared" si="9"/>
        <v>5.374172291235467E-2</v>
      </c>
      <c r="H60" s="199">
        <f t="shared" si="9"/>
        <v>5.2352005707649613E-2</v>
      </c>
      <c r="I60" s="199">
        <f t="shared" si="9"/>
        <v>5.2441800003082635E-2</v>
      </c>
      <c r="J60" s="199">
        <f t="shared" si="9"/>
        <v>6.2749287442142684E-2</v>
      </c>
      <c r="K60" s="199">
        <f t="shared" si="9"/>
        <v>5.8441515190420401E-2</v>
      </c>
      <c r="L60" s="199">
        <f t="shared" si="9"/>
        <v>7.3828163285047516E-2</v>
      </c>
      <c r="M60" s="199">
        <f t="shared" si="9"/>
        <v>8.3878577350251629E-2</v>
      </c>
      <c r="N60" s="199">
        <f t="shared" si="9"/>
        <v>7.7592299329768244E-2</v>
      </c>
      <c r="O60" s="199">
        <f t="shared" si="9"/>
        <v>8.133991683442926E-2</v>
      </c>
      <c r="P60" s="199">
        <f t="shared" si="9"/>
        <v>6.894050565557043E-2</v>
      </c>
      <c r="Q60" s="199">
        <f t="shared" si="9"/>
        <v>6.5086504342109539E-2</v>
      </c>
    </row>
    <row r="61" spans="1:17" x14ac:dyDescent="0.25">
      <c r="A61" s="142" t="s">
        <v>318</v>
      </c>
      <c r="B61" s="199">
        <f t="shared" ref="B61:Q61" si="10">IF(B$34=0,0,B$34/B$5)</f>
        <v>5.2386825071528025E-2</v>
      </c>
      <c r="C61" s="199">
        <f t="shared" si="10"/>
        <v>5.3222433705869363E-2</v>
      </c>
      <c r="D61" s="199">
        <f t="shared" si="10"/>
        <v>5.2692400404471443E-2</v>
      </c>
      <c r="E61" s="199">
        <f t="shared" si="10"/>
        <v>5.6721598304239625E-2</v>
      </c>
      <c r="F61" s="199">
        <f t="shared" si="10"/>
        <v>5.5271525381086095E-2</v>
      </c>
      <c r="G61" s="199">
        <f t="shared" si="10"/>
        <v>5.8465379201906538E-2</v>
      </c>
      <c r="H61" s="199">
        <f t="shared" si="10"/>
        <v>5.8961506219535408E-2</v>
      </c>
      <c r="I61" s="199">
        <f t="shared" si="10"/>
        <v>5.6001257958791309E-2</v>
      </c>
      <c r="J61" s="199">
        <f t="shared" si="10"/>
        <v>6.2023126541193567E-2</v>
      </c>
      <c r="K61" s="199">
        <f t="shared" si="10"/>
        <v>7.3359659828909199E-2</v>
      </c>
      <c r="L61" s="199">
        <f t="shared" si="10"/>
        <v>5.635337976483186E-2</v>
      </c>
      <c r="M61" s="199">
        <f t="shared" si="10"/>
        <v>5.652777795048735E-2</v>
      </c>
      <c r="N61" s="199">
        <f t="shared" si="10"/>
        <v>5.6055722409604276E-2</v>
      </c>
      <c r="O61" s="199">
        <f t="shared" si="10"/>
        <v>5.5120898617875475E-2</v>
      </c>
      <c r="P61" s="199">
        <f t="shared" si="10"/>
        <v>5.613510653634074E-2</v>
      </c>
      <c r="Q61" s="199">
        <f t="shared" si="10"/>
        <v>6.0018716121515367E-2</v>
      </c>
    </row>
    <row r="62" spans="1:17" x14ac:dyDescent="0.25">
      <c r="A62" s="142" t="s">
        <v>317</v>
      </c>
      <c r="B62" s="199">
        <f t="shared" ref="B62:Q62" si="11">IF(B$45=0,0,B$45/B$5)</f>
        <v>5.5246607504645185E-3</v>
      </c>
      <c r="C62" s="199">
        <f t="shared" si="11"/>
        <v>6.511399560755967E-3</v>
      </c>
      <c r="D62" s="199">
        <f t="shared" si="11"/>
        <v>6.6103380016580612E-3</v>
      </c>
      <c r="E62" s="199">
        <f t="shared" si="11"/>
        <v>5.9412937146160905E-3</v>
      </c>
      <c r="F62" s="199">
        <f t="shared" si="11"/>
        <v>5.5848428512708824E-3</v>
      </c>
      <c r="G62" s="199">
        <f t="shared" si="11"/>
        <v>6.8850385901429167E-3</v>
      </c>
      <c r="H62" s="199">
        <f t="shared" si="11"/>
        <v>7.6950323396060187E-3</v>
      </c>
      <c r="I62" s="199">
        <f t="shared" si="11"/>
        <v>6.765555530099842E-3</v>
      </c>
      <c r="J62" s="199">
        <f t="shared" si="11"/>
        <v>7.0540229950183083E-3</v>
      </c>
      <c r="K62" s="199">
        <f t="shared" si="11"/>
        <v>5.8812057234834455E-3</v>
      </c>
      <c r="L62" s="199">
        <f t="shared" si="11"/>
        <v>5.186049567469618E-3</v>
      </c>
      <c r="M62" s="199">
        <f t="shared" si="11"/>
        <v>4.863333624575682E-3</v>
      </c>
      <c r="N62" s="199">
        <f t="shared" si="11"/>
        <v>4.8829751469059539E-3</v>
      </c>
      <c r="O62" s="199">
        <f t="shared" si="11"/>
        <v>4.4476147151958417E-3</v>
      </c>
      <c r="P62" s="199">
        <f t="shared" si="11"/>
        <v>3.9259808305266083E-3</v>
      </c>
      <c r="Q62" s="199">
        <f t="shared" si="11"/>
        <v>3.9417047951268817E-3</v>
      </c>
    </row>
    <row r="63" spans="1:17" x14ac:dyDescent="0.25">
      <c r="A63" s="142" t="s">
        <v>316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312</v>
      </c>
      <c r="B64" s="276">
        <f t="shared" ref="B64:Q64" si="13">IF(B$47=0,0,B$47/B$5)</f>
        <v>7.4330468304072E-2</v>
      </c>
      <c r="C64" s="276">
        <f t="shared" si="13"/>
        <v>8.7606352774733776E-2</v>
      </c>
      <c r="D64" s="276">
        <f t="shared" si="13"/>
        <v>8.8937500690903851E-2</v>
      </c>
      <c r="E64" s="276">
        <f t="shared" si="13"/>
        <v>7.993597509174151E-2</v>
      </c>
      <c r="F64" s="276">
        <f t="shared" si="13"/>
        <v>7.5140176617127033E-2</v>
      </c>
      <c r="G64" s="276">
        <f t="shared" si="13"/>
        <v>9.2633406070028998E-2</v>
      </c>
      <c r="H64" s="276">
        <f t="shared" si="13"/>
        <v>0.10353130866357765</v>
      </c>
      <c r="I64" s="276">
        <f t="shared" si="13"/>
        <v>9.1025844590953836E-2</v>
      </c>
      <c r="J64" s="276">
        <f t="shared" si="13"/>
        <v>9.4906973718398485E-2</v>
      </c>
      <c r="K64" s="276">
        <f t="shared" si="13"/>
        <v>7.912753295889835E-2</v>
      </c>
      <c r="L64" s="276">
        <f t="shared" si="13"/>
        <v>6.9774690322068247E-2</v>
      </c>
      <c r="M64" s="276">
        <f t="shared" si="13"/>
        <v>6.5432771741369952E-2</v>
      </c>
      <c r="N64" s="276">
        <f t="shared" si="13"/>
        <v>6.5697034764740453E-2</v>
      </c>
      <c r="O64" s="276">
        <f t="shared" si="13"/>
        <v>5.9839562924980015E-2</v>
      </c>
      <c r="P64" s="276">
        <f t="shared" si="13"/>
        <v>5.282134177402948E-2</v>
      </c>
      <c r="Q64" s="276">
        <f t="shared" si="13"/>
        <v>5.3032896782585742E-2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269.53182206674546</v>
      </c>
      <c r="C68" s="230">
        <f t="shared" si="14"/>
        <v>262.63032111550058</v>
      </c>
      <c r="D68" s="230">
        <f t="shared" si="14"/>
        <v>262.75425888698993</v>
      </c>
      <c r="E68" s="230">
        <f t="shared" si="14"/>
        <v>263.64589092808274</v>
      </c>
      <c r="F68" s="230">
        <f t="shared" si="14"/>
        <v>262.22756227237761</v>
      </c>
      <c r="G68" s="230">
        <f t="shared" si="14"/>
        <v>260.99901540197874</v>
      </c>
      <c r="H68" s="230">
        <f t="shared" si="14"/>
        <v>258.07388970835962</v>
      </c>
      <c r="I68" s="230">
        <f t="shared" si="14"/>
        <v>254.43410079581329</v>
      </c>
      <c r="J68" s="230">
        <f t="shared" si="14"/>
        <v>255.44781996971054</v>
      </c>
      <c r="K68" s="230">
        <f t="shared" si="14"/>
        <v>258.52685281705715</v>
      </c>
      <c r="L68" s="230">
        <f t="shared" si="14"/>
        <v>258.03761040975905</v>
      </c>
      <c r="M68" s="230">
        <f t="shared" si="14"/>
        <v>256.97022118534466</v>
      </c>
      <c r="N68" s="230">
        <f t="shared" si="14"/>
        <v>256.55624878541801</v>
      </c>
      <c r="O68" s="230">
        <f t="shared" si="14"/>
        <v>256.95122827573874</v>
      </c>
      <c r="P68" s="230">
        <f t="shared" si="14"/>
        <v>253.34071845915048</v>
      </c>
      <c r="Q68" s="230">
        <f t="shared" si="14"/>
        <v>250.26738599123382</v>
      </c>
    </row>
    <row r="69" spans="1:17" x14ac:dyDescent="0.25">
      <c r="A69" s="132" t="s">
        <v>84</v>
      </c>
      <c r="B69" s="275">
        <f>IF(B$6=0,0,B$6/WWP!B$5*1000)</f>
        <v>2.9064930825997153</v>
      </c>
      <c r="C69" s="275">
        <f>IF(C$6=0,0,C$6/WWP!C$5*1000)</f>
        <v>2.8327777683250064</v>
      </c>
      <c r="D69" s="275">
        <f>IF(D$6=0,0,D$6/WWP!D$5*1000)</f>
        <v>2.8183609356735468</v>
      </c>
      <c r="E69" s="275">
        <f>IF(E$6=0,0,E$6/WWP!E$5*1000)</f>
        <v>2.8361537073931555</v>
      </c>
      <c r="F69" s="275">
        <f>IF(F$6=0,0,F$6/WWP!F$5*1000)</f>
        <v>2.8287173439621434</v>
      </c>
      <c r="G69" s="275">
        <f>IF(G$6=0,0,G$6/WWP!G$5*1000)</f>
        <v>2.9008723237998382</v>
      </c>
      <c r="H69" s="275">
        <f>IF(H$6=0,0,H$6/WWP!H$5*1000)</f>
        <v>2.8621679615247033</v>
      </c>
      <c r="I69" s="275">
        <f>IF(I$6=0,0,I$6/WWP!I$5*1000)</f>
        <v>2.8430874782807258</v>
      </c>
      <c r="J69" s="275">
        <f>IF(J$6=0,0,J$6/WWP!J$5*1000)</f>
        <v>2.8122859413837942</v>
      </c>
      <c r="K69" s="275">
        <f>IF(K$6=0,0,K$6/WWP!K$5*1000)</f>
        <v>2.8397096922109895</v>
      </c>
      <c r="L69" s="275">
        <f>IF(L$6=0,0,L$6/WWP!L$5*1000)</f>
        <v>2.8356455096830198</v>
      </c>
      <c r="M69" s="275">
        <f>IF(M$6=0,0,M$6/WWP!M$5*1000)</f>
        <v>2.8500477940434568</v>
      </c>
      <c r="N69" s="275">
        <f>IF(N$6=0,0,N$6/WWP!N$5*1000)</f>
        <v>2.8328050939164688</v>
      </c>
      <c r="O69" s="275">
        <f>IF(O$6=0,0,O$6/WWP!O$5*1000)</f>
        <v>2.8205597025534415</v>
      </c>
      <c r="P69" s="275">
        <f>IF(P$6=0,0,P$6/WWP!P$5*1000)</f>
        <v>2.8012611049799592</v>
      </c>
      <c r="Q69" s="275">
        <f>IF(Q$6=0,0,Q$6/WWP!Q$5*1000)</f>
        <v>2.7559840591151117</v>
      </c>
    </row>
    <row r="70" spans="1:17" x14ac:dyDescent="0.25">
      <c r="A70" s="76" t="s">
        <v>83</v>
      </c>
      <c r="B70" s="274">
        <f>IF(B$7=0,0,B$7/WWP!B$5*1000)</f>
        <v>3.1592495337341311</v>
      </c>
      <c r="C70" s="274">
        <f>IF(C$7=0,0,C$7/WWP!C$5*1000)</f>
        <v>3.079121960751543</v>
      </c>
      <c r="D70" s="274">
        <f>IF(D$7=0,0,D$7/WWP!D$5*1000)</f>
        <v>3.0634539520103621</v>
      </c>
      <c r="E70" s="274">
        <f>IF(E$7=0,0,E$7/WWP!E$5*1000)</f>
        <v>3.0827953276328319</v>
      </c>
      <c r="F70" s="274">
        <f>IF(F$7=0,0,F$7/WWP!F$5*1000)</f>
        <v>3.0747112653902682</v>
      </c>
      <c r="G70" s="274">
        <f>IF(G$7=0,0,G$7/WWP!G$5*1000)</f>
        <v>3.15331285212477</v>
      </c>
      <c r="H70" s="274">
        <f>IF(H$7=0,0,H$7/WWP!H$5*1000)</f>
        <v>3.1112416488628689</v>
      </c>
      <c r="I70" s="274">
        <f>IF(I$7=0,0,I$7/WWP!I$5*1000)</f>
        <v>3.0904945326974493</v>
      </c>
      <c r="J70" s="274">
        <f>IF(J$7=0,0,J$7/WWP!J$5*1000)</f>
        <v>3.057034702907373</v>
      </c>
      <c r="K70" s="274">
        <f>IF(K$7=0,0,K$7/WWP!K$5*1000)</f>
        <v>3.0868056272990354</v>
      </c>
      <c r="L70" s="274">
        <f>IF(L$7=0,0,L$7/WWP!L$5*1000)</f>
        <v>3.0823938324149198</v>
      </c>
      <c r="M70" s="274">
        <f>IF(M$7=0,0,M$7/WWP!M$5*1000)</f>
        <v>3.0980283562184088</v>
      </c>
      <c r="N70" s="274">
        <f>IF(N$7=0,0,N$7/WWP!N$5*1000)</f>
        <v>3.0792196295289833</v>
      </c>
      <c r="O70" s="274">
        <f>IF(O$7=0,0,O$7/WWP!O$5*1000)</f>
        <v>3.065871636669474</v>
      </c>
      <c r="P70" s="274">
        <f>IF(P$7=0,0,P$7/WWP!P$5*1000)</f>
        <v>3.0450321660533231</v>
      </c>
      <c r="Q70" s="274">
        <f>IF(Q$7=0,0,Q$7/WWP!Q$5*1000)</f>
        <v>2.9957898369246432</v>
      </c>
    </row>
    <row r="71" spans="1:17" x14ac:dyDescent="0.25">
      <c r="A71" s="76" t="s">
        <v>82</v>
      </c>
      <c r="B71" s="274">
        <f>IF(B$8=0,0,B$8/WWP!B$5*1000)</f>
        <v>7.8346255633826489</v>
      </c>
      <c r="C71" s="274">
        <f>IF(C$8=0,0,C$8/WWP!C$5*1000)</f>
        <v>7.6359481869019703</v>
      </c>
      <c r="D71" s="274">
        <f>IF(D$8=0,0,D$8/WWP!D$5*1000)</f>
        <v>7.5970484976419836</v>
      </c>
      <c r="E71" s="274">
        <f>IF(E$8=0,0,E$8/WWP!E$5*1000)</f>
        <v>7.6449905259774926</v>
      </c>
      <c r="F71" s="274">
        <f>IF(F$8=0,0,F$8/WWP!F$5*1000)</f>
        <v>7.6249605544267141</v>
      </c>
      <c r="G71" s="274">
        <f>IF(G$8=0,0,G$8/WWP!G$5*1000)</f>
        <v>7.8168813703253841</v>
      </c>
      <c r="H71" s="274">
        <f>IF(H$8=0,0,H$8/WWP!H$5*1000)</f>
        <v>7.7125665360263289</v>
      </c>
      <c r="I71" s="274">
        <f>IF(I$8=0,0,I$8/WWP!I$5*1000)</f>
        <v>7.6612440968720579</v>
      </c>
      <c r="J71" s="274">
        <f>IF(J$8=0,0,J$8/WWP!J$5*1000)</f>
        <v>7.5779123426815076</v>
      </c>
      <c r="K71" s="274">
        <f>IF(K$8=0,0,K$8/WWP!K$5*1000)</f>
        <v>7.6523997425232775</v>
      </c>
      <c r="L71" s="274">
        <f>IF(L$8=0,0,L$8/WWP!L$5*1000)</f>
        <v>7.6413571977535648</v>
      </c>
      <c r="M71" s="274">
        <f>IF(M$8=0,0,M$8/WWP!M$5*1000)</f>
        <v>7.6804827435495584</v>
      </c>
      <c r="N71" s="274">
        <f>IF(N$8=0,0,N$8/WWP!N$5*1000)</f>
        <v>7.6350023414781631</v>
      </c>
      <c r="O71" s="274">
        <f>IF(O$8=0,0,O$8/WWP!O$5*1000)</f>
        <v>7.6030143171363838</v>
      </c>
      <c r="P71" s="274">
        <f>IF(P$8=0,0,P$8/WWP!P$5*1000)</f>
        <v>7.5484785038194016</v>
      </c>
      <c r="Q71" s="274">
        <f>IF(Q$8=0,0,Q$8/WWP!Q$5*1000)</f>
        <v>7.4268495693174685</v>
      </c>
    </row>
    <row r="72" spans="1:17" x14ac:dyDescent="0.25">
      <c r="A72" s="76" t="s">
        <v>81</v>
      </c>
      <c r="B72" s="274">
        <f>IF(B$9=0,0,B$9/WWP!B$5*1000)</f>
        <v>23.551441770060432</v>
      </c>
      <c r="C72" s="274">
        <f>IF(C$9=0,0,C$9/WWP!C$5*1000)</f>
        <v>22.677641601018411</v>
      </c>
      <c r="D72" s="274">
        <f>IF(D$9=0,0,D$9/WWP!D$5*1000)</f>
        <v>23.28174902999919</v>
      </c>
      <c r="E72" s="274">
        <f>IF(E$9=0,0,E$9/WWP!E$5*1000)</f>
        <v>23.428704669138057</v>
      </c>
      <c r="F72" s="274">
        <f>IF(F$9=0,0,F$9/WWP!F$5*1000)</f>
        <v>23.367295011058957</v>
      </c>
      <c r="G72" s="274">
        <f>IF(G$9=0,0,G$9/WWP!G$5*1000)</f>
        <v>23.959912671499755</v>
      </c>
      <c r="H72" s="274">
        <f>IF(H$9=0,0,H$9/WWP!H$5*1000)</f>
        <v>23.640205868483726</v>
      </c>
      <c r="I72" s="274">
        <f>IF(I$9=0,0,I$9/WWP!I$5*1000)</f>
        <v>23.482733694472799</v>
      </c>
      <c r="J72" s="274">
        <f>IF(J$9=0,0,J$9/WWP!J$5*1000)</f>
        <v>23.227884183366381</v>
      </c>
      <c r="K72" s="274">
        <f>IF(K$9=0,0,K$9/WWP!K$5*1000)</f>
        <v>23.455178220348984</v>
      </c>
      <c r="L72" s="274">
        <f>IF(L$9=0,0,L$9/WWP!L$5*1000)</f>
        <v>23.421488642192173</v>
      </c>
      <c r="M72" s="274">
        <f>IF(M$9=0,0,M$9/WWP!M$5*1000)</f>
        <v>23.159721707332253</v>
      </c>
      <c r="N72" s="274">
        <f>IF(N$9=0,0,N$9/WWP!N$5*1000)</f>
        <v>23.009073916875963</v>
      </c>
      <c r="O72" s="274">
        <f>IF(O$9=0,0,O$9/WWP!O$5*1000)</f>
        <v>22.922960617019339</v>
      </c>
      <c r="P72" s="274">
        <f>IF(P$9=0,0,P$9/WWP!P$5*1000)</f>
        <v>22.77651121469458</v>
      </c>
      <c r="Q72" s="274">
        <f>IF(Q$9=0,0,Q$9/WWP!Q$5*1000)</f>
        <v>22.416381453166963</v>
      </c>
    </row>
    <row r="73" spans="1:17" x14ac:dyDescent="0.25">
      <c r="A73" s="129" t="s">
        <v>80</v>
      </c>
      <c r="B73" s="273">
        <f>IF(B$10=0,0,B$10/WWP!B$5*1000)</f>
        <v>5.3078854738227044</v>
      </c>
      <c r="C73" s="273">
        <f>IF(C$10=0,0,C$10/WWP!C$5*1000)</f>
        <v>5.1732280409572757</v>
      </c>
      <c r="D73" s="273">
        <f>IF(D$10=0,0,D$10/WWP!D$5*1000)</f>
        <v>5.1469533430730872</v>
      </c>
      <c r="E73" s="273">
        <f>IF(E$10=0,0,E$10/WWP!E$5*1000)</f>
        <v>5.1794740250331861</v>
      </c>
      <c r="F73" s="273">
        <f>IF(F$10=0,0,F$10/WWP!F$5*1000)</f>
        <v>5.165872349990603</v>
      </c>
      <c r="G73" s="273">
        <f>IF(G$10=0,0,G$10/WWP!G$5*1000)</f>
        <v>5.3012510948235612</v>
      </c>
      <c r="H73" s="273">
        <f>IF(H$10=0,0,H$10/WWP!H$5*1000)</f>
        <v>5.230547434101477</v>
      </c>
      <c r="I73" s="273">
        <f>IF(I$10=0,0,I$10/WWP!I$5*1000)</f>
        <v>5.1955481427511865</v>
      </c>
      <c r="J73" s="273">
        <f>IF(J$10=0,0,J$10/WWP!J$5*1000)</f>
        <v>5.1397239919951385</v>
      </c>
      <c r="K73" s="273">
        <f>IF(K$10=0,0,K$10/WWP!K$5*1000)</f>
        <v>5.1890146368489534</v>
      </c>
      <c r="L73" s="273">
        <f>IF(L$10=0,0,L$10/WWP!L$5*1000)</f>
        <v>5.1817147773699173</v>
      </c>
      <c r="M73" s="273">
        <f>IF(M$10=0,0,M$10/WWP!M$5*1000)</f>
        <v>5.2075918056739754</v>
      </c>
      <c r="N73" s="273">
        <f>IF(N$10=0,0,N$10/WWP!N$5*1000)</f>
        <v>5.1768952523719927</v>
      </c>
      <c r="O73" s="273">
        <f>IF(O$10=0,0,O$10/WWP!O$5*1000)</f>
        <v>5.1561760435641553</v>
      </c>
      <c r="P73" s="273">
        <f>IF(P$10=0,0,P$10/WWP!P$5*1000)</f>
        <v>5.1191922825406166</v>
      </c>
      <c r="Q73" s="273">
        <f>IF(Q$10=0,0,Q$10/WWP!Q$5*1000)</f>
        <v>5.0359213340001698</v>
      </c>
    </row>
    <row r="74" spans="1:17" x14ac:dyDescent="0.25">
      <c r="A74" s="127" t="s">
        <v>315</v>
      </c>
      <c r="B74" s="296">
        <f>IF(B$15=0,0,B$15/WWP!B$5*1000)</f>
        <v>159.64043130295082</v>
      </c>
      <c r="C74" s="296">
        <f>IF(C$15=0,0,C$15/WWP!C$5*1000)</f>
        <v>149.07109819350819</v>
      </c>
      <c r="D74" s="296">
        <f>IF(D$15=0,0,D$15/WWP!D$5*1000)</f>
        <v>149.48201323818967</v>
      </c>
      <c r="E74" s="296">
        <f>IF(E$15=0,0,E$15/WWP!E$5*1000)</f>
        <v>153.62076341955404</v>
      </c>
      <c r="F74" s="296">
        <f>IF(F$15=0,0,F$15/WWP!F$5*1000)</f>
        <v>154.75094408243436</v>
      </c>
      <c r="G74" s="296">
        <f>IF(G$15=0,0,G$15/WWP!G$5*1000)</f>
        <v>141.58186281735922</v>
      </c>
      <c r="H74" s="296">
        <f>IF(H$15=0,0,H$15/WWP!H$5*1000)</f>
        <v>134.85055774892317</v>
      </c>
      <c r="I74" s="296">
        <f>IF(I$15=0,0,I$15/WWP!I$5*1000)</f>
        <v>139.5476739143819</v>
      </c>
      <c r="J74" s="296">
        <f>IF(J$15=0,0,J$15/WWP!J$5*1000)</f>
        <v>134.63178621629817</v>
      </c>
      <c r="K74" s="296">
        <f>IF(K$15=0,0,K$15/WWP!K$5*1000)</f>
        <v>142.46329985338119</v>
      </c>
      <c r="L74" s="296">
        <f>IF(L$15=0,0,L$15/WWP!L$5*1000)</f>
        <v>147.28369466373539</v>
      </c>
      <c r="M74" s="296">
        <f>IF(M$15=0,0,M$15/WWP!M$5*1000)</f>
        <v>146.2082274254102</v>
      </c>
      <c r="N74" s="296">
        <f>IF(N$15=0,0,N$15/WWP!N$5*1000)</f>
        <v>147.77000875078082</v>
      </c>
      <c r="O74" s="296">
        <f>IF(O$15=0,0,O$15/WWP!O$5*1000)</f>
        <v>150.42920781138176</v>
      </c>
      <c r="P74" s="296">
        <f>IF(P$15=0,0,P$15/WWP!P$5*1000)</f>
        <v>154.35014384350347</v>
      </c>
      <c r="Q74" s="296">
        <f>IF(Q$15=0,0,Q$15/WWP!Q$5*1000)</f>
        <v>152.52600081619636</v>
      </c>
    </row>
    <row r="75" spans="1:17" x14ac:dyDescent="0.25">
      <c r="A75" s="127" t="s">
        <v>314</v>
      </c>
      <c r="B75" s="296">
        <f>IF(B$26=0,0,B$26/WWP!B$5*1000)</f>
        <v>17.422140976968013</v>
      </c>
      <c r="C75" s="296">
        <f>IF(C$26=0,0,C$26/WWP!C$5*1000)</f>
        <v>20.008064203366231</v>
      </c>
      <c r="D75" s="296">
        <f>IF(D$26=0,0,D$26/WWP!D$5*1000)</f>
        <v>20.321665212632599</v>
      </c>
      <c r="E75" s="296">
        <f>IF(E$26=0,0,E$26/WWP!E$5*1000)</f>
        <v>18.326852793467921</v>
      </c>
      <c r="F75" s="296">
        <f>IF(F$26=0,0,F$26/WWP!F$5*1000)</f>
        <v>17.134646800788015</v>
      </c>
      <c r="G75" s="296">
        <f>IF(G$26=0,0,G$26/WWP!G$5*1000)</f>
        <v>21.024763028473579</v>
      </c>
      <c r="H75" s="296">
        <f>IF(H$26=0,0,H$26/WWP!H$5*1000)</f>
        <v>23.234877049570809</v>
      </c>
      <c r="I75" s="296">
        <f>IF(I$26=0,0,I$26/WWP!I$5*1000)</f>
        <v>20.140240040915618</v>
      </c>
      <c r="J75" s="296">
        <f>IF(J$26=0,0,J$26/WWP!J$5*1000)</f>
        <v>21.08263711429554</v>
      </c>
      <c r="K75" s="296">
        <f>IF(K$26=0,0,K$26/WWP!K$5*1000)</f>
        <v>17.789260395603513</v>
      </c>
      <c r="L75" s="296">
        <f>IF(L$26=0,0,L$26/WWP!L$5*1000)</f>
        <v>15.656891302920178</v>
      </c>
      <c r="M75" s="296">
        <f>IF(M$26=0,0,M$26/WWP!M$5*1000)</f>
        <v>14.62186343130244</v>
      </c>
      <c r="N75" s="296">
        <f>IF(N$26=0,0,N$26/WWP!N$5*1000)</f>
        <v>14.657266103250619</v>
      </c>
      <c r="O75" s="296">
        <f>IF(O$26=0,0,O$26/WWP!O$5*1000)</f>
        <v>13.370994748411814</v>
      </c>
      <c r="P75" s="296">
        <f>IF(P$26=0,0,P$26/WWP!P$5*1000)</f>
        <v>11.636946409870822</v>
      </c>
      <c r="Q75" s="296">
        <f>IF(Q$26=0,0,Q$26/WWP!Q$5*1000)</f>
        <v>11.541817818478547</v>
      </c>
    </row>
    <row r="76" spans="1:17" x14ac:dyDescent="0.25">
      <c r="A76" s="127" t="s">
        <v>313</v>
      </c>
      <c r="B76" s="296">
        <f>IF(B$27=0,0,B$27/WWP!B$5*1000)</f>
        <v>29.675127806155963</v>
      </c>
      <c r="C76" s="296">
        <f>IF(C$27=0,0,C$27/WWP!C$5*1000)</f>
        <v>29.144356599685807</v>
      </c>
      <c r="D76" s="296">
        <f>IF(D$27=0,0,D$27/WWP!D$5*1000)</f>
        <v>27.674307596469916</v>
      </c>
      <c r="E76" s="296">
        <f>IF(E$27=0,0,E$27/WWP!E$5*1000)</f>
        <v>28.451365089618857</v>
      </c>
      <c r="F76" s="296">
        <f>IF(F$27=0,0,F$27/WWP!F$5*1000)</f>
        <v>28.576589521301436</v>
      </c>
      <c r="G76" s="296">
        <f>IF(G$27=0,0,G$27/WWP!G$5*1000)</f>
        <v>31.082931465963384</v>
      </c>
      <c r="H76" s="296">
        <f>IF(H$27=0,0,H$27/WWP!H$5*1000)</f>
        <v>30.712997927460258</v>
      </c>
      <c r="I76" s="296">
        <f>IF(I$27=0,0,I$27/WWP!I$5*1000)</f>
        <v>29.312999977762757</v>
      </c>
      <c r="J76" s="296">
        <f>IF(J$27=0,0,J$27/WWP!J$5*1000)</f>
        <v>33.67477594049511</v>
      </c>
      <c r="K76" s="296">
        <f>IF(K$27=0,0,K$27/WWP!K$5*1000)</f>
        <v>35.594592581799255</v>
      </c>
      <c r="L76" s="296">
        <f>IF(L$27=0,0,L$27/WWP!L$5*1000)</f>
        <v>34.929930125902473</v>
      </c>
      <c r="M76" s="296">
        <f>IF(M$27=0,0,M$27/WWP!M$5*1000)</f>
        <v>37.329984094664312</v>
      </c>
      <c r="N76" s="296">
        <f>IF(N$27=0,0,N$27/WWP!N$5*1000)</f>
        <v>35.540992901648018</v>
      </c>
      <c r="O76" s="296">
        <f>IF(O$27=0,0,O$27/WWP!O$5*1000)</f>
        <v>36.206594205945443</v>
      </c>
      <c r="P76" s="296">
        <f>IF(P$27=0,0,P$27/WWP!P$5*1000)</f>
        <v>32.681356258679322</v>
      </c>
      <c r="Q76" s="296">
        <f>IF(Q$27=0,0,Q$27/WWP!Q$5*1000)</f>
        <v>32.296236654713937</v>
      </c>
    </row>
    <row r="77" spans="1:17" x14ac:dyDescent="0.25">
      <c r="A77" s="72" t="s">
        <v>312</v>
      </c>
      <c r="B77" s="295">
        <f>IF(B$47=0,0,B$47/WWP!B$5*1000)</f>
        <v>20.034426557070994</v>
      </c>
      <c r="C77" s="295">
        <f>IF(C$47=0,0,C$47/WWP!C$5*1000)</f>
        <v>23.008084560986159</v>
      </c>
      <c r="D77" s="295">
        <f>IF(D$47=0,0,D$47/WWP!D$5*1000)</f>
        <v>23.368707081299597</v>
      </c>
      <c r="E77" s="295">
        <f>IF(E$47=0,0,E$47/WWP!E$5*1000)</f>
        <v>21.074791370267224</v>
      </c>
      <c r="F77" s="295">
        <f>IF(F$47=0,0,F$47/WWP!F$5*1000)</f>
        <v>19.703825343025134</v>
      </c>
      <c r="G77" s="295">
        <f>IF(G$47=0,0,G$47/WWP!G$5*1000)</f>
        <v>24.17722777760925</v>
      </c>
      <c r="H77" s="295">
        <f>IF(H$47=0,0,H$47/WWP!H$5*1000)</f>
        <v>26.718727533406273</v>
      </c>
      <c r="I77" s="295">
        <f>IF(I$47=0,0,I$47/WWP!I$5*1000)</f>
        <v>23.160078917678788</v>
      </c>
      <c r="J77" s="295">
        <f>IF(J$47=0,0,J$47/WWP!J$5*1000)</f>
        <v>24.243779536287512</v>
      </c>
      <c r="K77" s="295">
        <f>IF(K$47=0,0,K$47/WWP!K$5*1000)</f>
        <v>20.456592067041953</v>
      </c>
      <c r="L77" s="295">
        <f>IF(L$47=0,0,L$47/WWP!L$5*1000)</f>
        <v>18.004494357787433</v>
      </c>
      <c r="M77" s="295">
        <f>IF(M$47=0,0,M$47/WWP!M$5*1000)</f>
        <v>16.814273827150007</v>
      </c>
      <c r="N77" s="295">
        <f>IF(N$47=0,0,N$47/WWP!N$5*1000)</f>
        <v>16.85498479556701</v>
      </c>
      <c r="O77" s="295">
        <f>IF(O$47=0,0,O$47/WWP!O$5*1000)</f>
        <v>15.375849193056977</v>
      </c>
      <c r="P77" s="295">
        <f>IF(P$47=0,0,P$47/WWP!P$5*1000)</f>
        <v>13.381796675008969</v>
      </c>
      <c r="Q77" s="295">
        <f>IF(Q$47=0,0,Q$47/WWP!Q$5*1000)</f>
        <v>13.27240444932065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2490.7684659796346</v>
      </c>
      <c r="C5" s="96">
        <v>2439.5321931850767</v>
      </c>
      <c r="D5" s="96">
        <v>2481.4362564178728</v>
      </c>
      <c r="E5" s="96">
        <v>2648.8433890722745</v>
      </c>
      <c r="F5" s="96">
        <v>2922.5459088527159</v>
      </c>
      <c r="G5" s="96">
        <v>2772.0912514614206</v>
      </c>
      <c r="H5" s="96">
        <v>2662.2017108496484</v>
      </c>
      <c r="I5" s="96">
        <v>2934.2787613843607</v>
      </c>
      <c r="J5" s="96">
        <v>2811.8725273824884</v>
      </c>
      <c r="K5" s="96">
        <v>2694.6547310446308</v>
      </c>
      <c r="L5" s="96">
        <v>2941.3740796502593</v>
      </c>
      <c r="M5" s="96">
        <v>2995.3659316600028</v>
      </c>
      <c r="N5" s="96">
        <v>2922.2132630351703</v>
      </c>
      <c r="O5" s="96">
        <v>3027.3724051193317</v>
      </c>
      <c r="P5" s="96">
        <v>3165.3352145442495</v>
      </c>
      <c r="Q5" s="96">
        <v>3286.8570968997778</v>
      </c>
    </row>
    <row r="6" spans="1:17" x14ac:dyDescent="0.25">
      <c r="A6" s="132" t="s">
        <v>84</v>
      </c>
      <c r="B6" s="160">
        <v>31.997083674018636</v>
      </c>
      <c r="C6" s="160">
        <v>31.086769292754145</v>
      </c>
      <c r="D6" s="160">
        <v>31.376639544024084</v>
      </c>
      <c r="E6" s="160">
        <v>33.775554962784554</v>
      </c>
      <c r="F6" s="160">
        <v>37.364475658921698</v>
      </c>
      <c r="G6" s="160">
        <v>36.2251691810485</v>
      </c>
      <c r="H6" s="160">
        <v>34.522534083899757</v>
      </c>
      <c r="I6" s="160">
        <v>38.354533593036159</v>
      </c>
      <c r="J6" s="160">
        <v>36.206544218324254</v>
      </c>
      <c r="K6" s="160">
        <v>35.150143798775879</v>
      </c>
      <c r="L6" s="160">
        <v>38.518502793839161</v>
      </c>
      <c r="M6" s="160">
        <v>39.825312499326927</v>
      </c>
      <c r="N6" s="160">
        <v>38.595355593657565</v>
      </c>
      <c r="O6" s="160">
        <v>39.970112651764943</v>
      </c>
      <c r="P6" s="160">
        <v>42.429839748485911</v>
      </c>
      <c r="Q6" s="160">
        <v>43.844818748321885</v>
      </c>
    </row>
    <row r="7" spans="1:17" x14ac:dyDescent="0.25">
      <c r="A7" s="76" t="s">
        <v>83</v>
      </c>
      <c r="B7" s="159">
        <v>8.6898148658323677</v>
      </c>
      <c r="C7" s="159">
        <v>8.4425850777945026</v>
      </c>
      <c r="D7" s="159">
        <v>8.5213156347794641</v>
      </c>
      <c r="E7" s="159">
        <v>9.1728204837348901</v>
      </c>
      <c r="F7" s="159">
        <v>10.147502025647253</v>
      </c>
      <c r="G7" s="159">
        <v>9.8386629862523325</v>
      </c>
      <c r="H7" s="159">
        <v>9.3762323590565906</v>
      </c>
      <c r="I7" s="159">
        <v>10.416962495118016</v>
      </c>
      <c r="J7" s="159">
        <v>9.8336528695850323</v>
      </c>
      <c r="K7" s="159">
        <v>9.5466058745066089</v>
      </c>
      <c r="L7" s="159">
        <v>10.46145378328327</v>
      </c>
      <c r="M7" s="159">
        <v>10.816295650745234</v>
      </c>
      <c r="N7" s="159">
        <v>10.482016833939413</v>
      </c>
      <c r="O7" s="159">
        <v>10.855246377218183</v>
      </c>
      <c r="P7" s="159">
        <v>11.523788420330568</v>
      </c>
      <c r="Q7" s="159">
        <v>11.907983873479701</v>
      </c>
    </row>
    <row r="8" spans="1:17" x14ac:dyDescent="0.25">
      <c r="A8" s="76" t="s">
        <v>82</v>
      </c>
      <c r="B8" s="159">
        <v>117.62866570679493</v>
      </c>
      <c r="C8" s="159">
        <v>114.28257177262569</v>
      </c>
      <c r="D8" s="159">
        <v>115.3476147205253</v>
      </c>
      <c r="E8" s="159">
        <v>124.16626349522849</v>
      </c>
      <c r="F8" s="159">
        <v>137.36019361813504</v>
      </c>
      <c r="G8" s="159">
        <v>133.12472140967759</v>
      </c>
      <c r="H8" s="159">
        <v>126.86761090409738</v>
      </c>
      <c r="I8" s="159">
        <v>140.95246160988387</v>
      </c>
      <c r="J8" s="159">
        <v>133.05231528459291</v>
      </c>
      <c r="K8" s="159">
        <v>129.18087934223314</v>
      </c>
      <c r="L8" s="159">
        <v>141.5585013680932</v>
      </c>
      <c r="M8" s="159">
        <v>146.36782869858578</v>
      </c>
      <c r="N8" s="159">
        <v>141.86630901624395</v>
      </c>
      <c r="O8" s="159">
        <v>146.93981793984742</v>
      </c>
      <c r="P8" s="159">
        <v>155.93027243963627</v>
      </c>
      <c r="Q8" s="159">
        <v>161.13915376423108</v>
      </c>
    </row>
    <row r="9" spans="1:17" x14ac:dyDescent="0.25">
      <c r="A9" s="76" t="s">
        <v>81</v>
      </c>
      <c r="B9" s="159">
        <v>251.1954081575783</v>
      </c>
      <c r="C9" s="159">
        <v>241.12325063640799</v>
      </c>
      <c r="D9" s="159">
        <v>251.33882106443798</v>
      </c>
      <c r="E9" s="159">
        <v>270.55475603128747</v>
      </c>
      <c r="F9" s="159">
        <v>299.30361043291941</v>
      </c>
      <c r="G9" s="159">
        <v>290.13265719133904</v>
      </c>
      <c r="H9" s="159">
        <v>276.49595065424961</v>
      </c>
      <c r="I9" s="159">
        <v>307.18940671612978</v>
      </c>
      <c r="J9" s="159">
        <v>289.97973220824747</v>
      </c>
      <c r="K9" s="159">
        <v>281.52906302506341</v>
      </c>
      <c r="L9" s="159">
        <v>308.50594531345263</v>
      </c>
      <c r="M9" s="159">
        <v>313.63367120942394</v>
      </c>
      <c r="N9" s="159">
        <v>303.80028447550268</v>
      </c>
      <c r="O9" s="159">
        <v>314.83276047734864</v>
      </c>
      <c r="P9" s="159">
        <v>334.48518251122476</v>
      </c>
      <c r="Q9" s="159">
        <v>345.82643258698079</v>
      </c>
    </row>
    <row r="10" spans="1:17" x14ac:dyDescent="0.25">
      <c r="A10" s="129" t="s">
        <v>80</v>
      </c>
      <c r="B10" s="158">
        <v>94.475629119757329</v>
      </c>
      <c r="C10" s="158">
        <v>92.025067685009461</v>
      </c>
      <c r="D10" s="158">
        <v>93.088592060129926</v>
      </c>
      <c r="E10" s="158">
        <v>99.703185399271959</v>
      </c>
      <c r="F10" s="158">
        <v>108.05023993350675</v>
      </c>
      <c r="G10" s="158">
        <v>103.96275532322724</v>
      </c>
      <c r="H10" s="158">
        <v>101.13992716700422</v>
      </c>
      <c r="I10" s="158">
        <v>111.96094748943655</v>
      </c>
      <c r="J10" s="158">
        <v>105.46891374487078</v>
      </c>
      <c r="K10" s="158">
        <v>103.06289782522497</v>
      </c>
      <c r="L10" s="158">
        <v>110.69526699291949</v>
      </c>
      <c r="M10" s="158">
        <v>113.7650165045273</v>
      </c>
      <c r="N10" s="158">
        <v>109.9275370736796</v>
      </c>
      <c r="O10" s="158">
        <v>113.75471173551944</v>
      </c>
      <c r="P10" s="158">
        <v>120.88206328812726</v>
      </c>
      <c r="Q10" s="158">
        <v>124.62290184654455</v>
      </c>
    </row>
    <row r="11" spans="1:17" x14ac:dyDescent="0.25">
      <c r="A11" s="92" t="s">
        <v>126</v>
      </c>
      <c r="B11" s="91">
        <v>9.2468299103236369</v>
      </c>
      <c r="C11" s="91">
        <v>7.8210789047021496</v>
      </c>
      <c r="D11" s="91">
        <v>7.6662789975319194</v>
      </c>
      <c r="E11" s="91">
        <v>10.268657726029019</v>
      </c>
      <c r="F11" s="91">
        <v>13.293890797538493</v>
      </c>
      <c r="G11" s="91">
        <v>13.332099923538435</v>
      </c>
      <c r="H11" s="91">
        <v>10.351532647635953</v>
      </c>
      <c r="I11" s="91">
        <v>12.253203810130893</v>
      </c>
      <c r="J11" s="91">
        <v>11.081769795278325</v>
      </c>
      <c r="K11" s="91">
        <v>9.8425970246341024</v>
      </c>
      <c r="L11" s="91">
        <v>13.506520543202688</v>
      </c>
      <c r="M11" s="91">
        <v>14.572779656119186</v>
      </c>
      <c r="N11" s="91">
        <v>14.579728090729869</v>
      </c>
      <c r="O11" s="91">
        <v>15.373529589939301</v>
      </c>
      <c r="P11" s="91">
        <v>15.901605894538376</v>
      </c>
      <c r="Q11" s="91">
        <v>16.926177248890845</v>
      </c>
    </row>
    <row r="12" spans="1:17" x14ac:dyDescent="0.25">
      <c r="A12" s="92" t="s">
        <v>27</v>
      </c>
      <c r="B12" s="91">
        <v>11.387987474561022</v>
      </c>
      <c r="C12" s="91">
        <v>11.903475125795772</v>
      </c>
      <c r="D12" s="91">
        <v>11.537608532733625</v>
      </c>
      <c r="E12" s="91">
        <v>11.331039125865939</v>
      </c>
      <c r="F12" s="91">
        <v>18.661593829360299</v>
      </c>
      <c r="G12" s="91">
        <v>20.965255827764892</v>
      </c>
      <c r="H12" s="91">
        <v>15.250634929001421</v>
      </c>
      <c r="I12" s="91">
        <v>17.403639979188551</v>
      </c>
      <c r="J12" s="91">
        <v>18.130195857318306</v>
      </c>
      <c r="K12" s="91">
        <v>16.219450724802588</v>
      </c>
      <c r="L12" s="91">
        <v>22.66321426790558</v>
      </c>
      <c r="M12" s="91">
        <v>25.240861764327359</v>
      </c>
      <c r="N12" s="91">
        <v>25.140962236030553</v>
      </c>
      <c r="O12" s="91">
        <v>26.137296811893311</v>
      </c>
      <c r="P12" s="91">
        <v>27.684543198850815</v>
      </c>
      <c r="Q12" s="91">
        <v>28.956884278438729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3.8715106677127249E-2</v>
      </c>
      <c r="M13" s="91">
        <v>0</v>
      </c>
      <c r="N13" s="91">
        <v>1.9359280219241288E-2</v>
      </c>
      <c r="O13" s="91">
        <v>1.9356104558257325E-2</v>
      </c>
      <c r="P13" s="91">
        <v>1.9358308125410336E-2</v>
      </c>
      <c r="Q13" s="91">
        <v>1.935751491581917E-2</v>
      </c>
    </row>
    <row r="14" spans="1:17" x14ac:dyDescent="0.25">
      <c r="A14" s="92" t="s">
        <v>22</v>
      </c>
      <c r="B14" s="157">
        <v>73.840811734872688</v>
      </c>
      <c r="C14" s="157">
        <v>72.300513654511533</v>
      </c>
      <c r="D14" s="157">
        <v>73.884704529864379</v>
      </c>
      <c r="E14" s="157">
        <v>78.103488547376998</v>
      </c>
      <c r="F14" s="157">
        <v>76.094755306607937</v>
      </c>
      <c r="G14" s="157">
        <v>69.665399571923956</v>
      </c>
      <c r="H14" s="157">
        <v>75.537759590366861</v>
      </c>
      <c r="I14" s="157">
        <v>82.304103700117111</v>
      </c>
      <c r="J14" s="157">
        <v>76.256948092274158</v>
      </c>
      <c r="K14" s="157">
        <v>77.00085007578825</v>
      </c>
      <c r="L14" s="157">
        <v>74.486817075134084</v>
      </c>
      <c r="M14" s="157">
        <v>73.951375084080738</v>
      </c>
      <c r="N14" s="157">
        <v>70.187487466699935</v>
      </c>
      <c r="O14" s="157">
        <v>72.224529229128549</v>
      </c>
      <c r="P14" s="157">
        <v>77.27655588661267</v>
      </c>
      <c r="Q14" s="157">
        <v>78.720482804299209</v>
      </c>
    </row>
    <row r="15" spans="1:17" x14ac:dyDescent="0.25">
      <c r="A15" s="156" t="s">
        <v>315</v>
      </c>
      <c r="B15" s="206">
        <v>1367.471843734882</v>
      </c>
      <c r="C15" s="206">
        <v>1281.2803733882688</v>
      </c>
      <c r="D15" s="206">
        <v>1302.4763700225067</v>
      </c>
      <c r="E15" s="206">
        <v>1435.9485240089232</v>
      </c>
      <c r="F15" s="206">
        <v>1611.922443909933</v>
      </c>
      <c r="G15" s="206">
        <v>1383.7647076212429</v>
      </c>
      <c r="H15" s="206">
        <v>1265.5656429414332</v>
      </c>
      <c r="I15" s="206">
        <v>1488.8065818583264</v>
      </c>
      <c r="J15" s="206">
        <v>1368.3891798039172</v>
      </c>
      <c r="K15" s="206">
        <v>1386.9635769510696</v>
      </c>
      <c r="L15" s="206">
        <v>1571.5889963240709</v>
      </c>
      <c r="M15" s="206">
        <v>1599.6306556409888</v>
      </c>
      <c r="N15" s="206">
        <v>1581.3664586975499</v>
      </c>
      <c r="O15" s="206">
        <v>1669.9356787761276</v>
      </c>
      <c r="P15" s="206">
        <v>1824.5958819731941</v>
      </c>
      <c r="Q15" s="206">
        <v>1890.2525155449005</v>
      </c>
    </row>
    <row r="16" spans="1:17" x14ac:dyDescent="0.25">
      <c r="A16" s="88" t="s">
        <v>34</v>
      </c>
      <c r="B16" s="87">
        <v>38.932425948702594</v>
      </c>
      <c r="C16" s="87">
        <v>36.43029476039132</v>
      </c>
      <c r="D16" s="87">
        <v>32.230478594935292</v>
      </c>
      <c r="E16" s="87">
        <v>34.655651411711901</v>
      </c>
      <c r="F16" s="87">
        <v>43.468729504876322</v>
      </c>
      <c r="G16" s="87">
        <v>40.290300617346702</v>
      </c>
      <c r="H16" s="87">
        <v>38.873129936897804</v>
      </c>
      <c r="I16" s="87">
        <v>39.170526250474815</v>
      </c>
      <c r="J16" s="87">
        <v>33.91682992610906</v>
      </c>
      <c r="K16" s="87">
        <v>26.724017750114172</v>
      </c>
      <c r="L16" s="87">
        <v>29.96172887974426</v>
      </c>
      <c r="M16" s="87">
        <v>25.458724858341988</v>
      </c>
      <c r="N16" s="87">
        <v>7.9999600476188855</v>
      </c>
      <c r="O16" s="87">
        <v>0.76945069914498876</v>
      </c>
      <c r="P16" s="87">
        <v>0.69181035919920453</v>
      </c>
      <c r="Q16" s="87">
        <v>1.2973525526491207</v>
      </c>
    </row>
    <row r="17" spans="1:17" x14ac:dyDescent="0.25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31</v>
      </c>
      <c r="B18" s="87">
        <v>3.1428304737361055</v>
      </c>
      <c r="C18" s="87">
        <v>3.3504449894492119</v>
      </c>
      <c r="D18" s="87">
        <v>6.7892860337507788</v>
      </c>
      <c r="E18" s="87">
        <v>1.4124655102226394E-2</v>
      </c>
      <c r="F18" s="87">
        <v>2.7900947563651158E-15</v>
      </c>
      <c r="G18" s="87">
        <v>0</v>
      </c>
      <c r="H18" s="87">
        <v>0.6234153110544588</v>
      </c>
      <c r="I18" s="87">
        <v>0.40481563611423216</v>
      </c>
      <c r="J18" s="87">
        <v>0.41930373163391382</v>
      </c>
      <c r="K18" s="87">
        <v>0.5440464759998217</v>
      </c>
      <c r="L18" s="87">
        <v>0.40663351333326947</v>
      </c>
      <c r="M18" s="87">
        <v>0</v>
      </c>
      <c r="N18" s="87">
        <v>0</v>
      </c>
      <c r="O18" s="87">
        <v>0.39361416623350287</v>
      </c>
      <c r="P18" s="87">
        <v>0.39235208739448468</v>
      </c>
      <c r="Q18" s="87">
        <v>0</v>
      </c>
    </row>
    <row r="19" spans="1:17" x14ac:dyDescent="0.25">
      <c r="A19" s="88" t="s">
        <v>126</v>
      </c>
      <c r="B19" s="87">
        <v>38.122080513495696</v>
      </c>
      <c r="C19" s="87">
        <v>45.094937817932944</v>
      </c>
      <c r="D19" s="87">
        <v>30.139086174470513</v>
      </c>
      <c r="E19" s="87">
        <v>34.747761577822878</v>
      </c>
      <c r="F19" s="87">
        <v>46.702820168148278</v>
      </c>
      <c r="G19" s="87">
        <v>36.816785122843399</v>
      </c>
      <c r="H19" s="87">
        <v>33.604744808268187</v>
      </c>
      <c r="I19" s="87">
        <v>29.817696068522142</v>
      </c>
      <c r="J19" s="87">
        <v>23.113385462232475</v>
      </c>
      <c r="K19" s="87">
        <v>16.82529910064752</v>
      </c>
      <c r="L19" s="87">
        <v>17.564282788245137</v>
      </c>
      <c r="M19" s="87">
        <v>12.733031619939426</v>
      </c>
      <c r="N19" s="87">
        <v>9.5604024040283697</v>
      </c>
      <c r="O19" s="87">
        <v>6.4149240750285212</v>
      </c>
      <c r="P19" s="87">
        <v>5.2224378968808827</v>
      </c>
      <c r="Q19" s="87">
        <v>14.792404243565006</v>
      </c>
    </row>
    <row r="20" spans="1:17" x14ac:dyDescent="0.25">
      <c r="A20" s="88" t="s">
        <v>30</v>
      </c>
      <c r="B20" s="87">
        <v>91.176821485857275</v>
      </c>
      <c r="C20" s="87">
        <v>81.726573256507763</v>
      </c>
      <c r="D20" s="87">
        <v>70.418334344590576</v>
      </c>
      <c r="E20" s="87">
        <v>59.49389490769093</v>
      </c>
      <c r="F20" s="87">
        <v>66.106568248222615</v>
      </c>
      <c r="G20" s="87">
        <v>57.584305113906595</v>
      </c>
      <c r="H20" s="87">
        <v>65.635961573239285</v>
      </c>
      <c r="I20" s="87">
        <v>54.417878763349847</v>
      </c>
      <c r="J20" s="87">
        <v>37.160454716696329</v>
      </c>
      <c r="K20" s="87">
        <v>34.182516437330449</v>
      </c>
      <c r="L20" s="87">
        <v>36.125653098083177</v>
      </c>
      <c r="M20" s="87">
        <v>25.788786143526291</v>
      </c>
      <c r="N20" s="87">
        <v>15.469152452655553</v>
      </c>
      <c r="O20" s="87">
        <v>10.164861134021887</v>
      </c>
      <c r="P20" s="87">
        <v>3.5692451704577315</v>
      </c>
      <c r="Q20" s="87">
        <v>4.1032143877235363</v>
      </c>
    </row>
    <row r="21" spans="1:17" x14ac:dyDescent="0.25">
      <c r="A21" s="88" t="s">
        <v>29</v>
      </c>
      <c r="B21" s="87">
        <v>2.8471578024786059</v>
      </c>
      <c r="C21" s="87">
        <v>3.1932144226827139</v>
      </c>
      <c r="D21" s="87">
        <v>1.0566046903855519</v>
      </c>
      <c r="E21" s="87">
        <v>1.4197021761431736</v>
      </c>
      <c r="F21" s="87">
        <v>1.4608681417539957</v>
      </c>
      <c r="G21" s="87">
        <v>0.68894563799465602</v>
      </c>
      <c r="H21" s="87">
        <v>1.0870423523936872</v>
      </c>
      <c r="I21" s="87">
        <v>2.2291411414179394</v>
      </c>
      <c r="J21" s="87">
        <v>1.8564213972501467</v>
      </c>
      <c r="K21" s="87">
        <v>1.5661124009716303</v>
      </c>
      <c r="L21" s="87">
        <v>1.0797045984818157</v>
      </c>
      <c r="M21" s="87">
        <v>0</v>
      </c>
      <c r="N21" s="87">
        <v>0.38829681514533204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27</v>
      </c>
      <c r="B22" s="87">
        <v>112.06600003587836</v>
      </c>
      <c r="C22" s="87">
        <v>120.27206188825078</v>
      </c>
      <c r="D22" s="87">
        <v>125.29801694038757</v>
      </c>
      <c r="E22" s="87">
        <v>155.93097088070698</v>
      </c>
      <c r="F22" s="87">
        <v>199.52240397992887</v>
      </c>
      <c r="G22" s="87">
        <v>202.71990009881281</v>
      </c>
      <c r="H22" s="87">
        <v>154.51239227187185</v>
      </c>
      <c r="I22" s="87">
        <v>134.23041455712811</v>
      </c>
      <c r="J22" s="87">
        <v>144.40400194426036</v>
      </c>
      <c r="K22" s="87">
        <v>105.67935280813032</v>
      </c>
      <c r="L22" s="87">
        <v>86.805359646091091</v>
      </c>
      <c r="M22" s="87">
        <v>64.778491193357041</v>
      </c>
      <c r="N22" s="87">
        <v>52.918808084664562</v>
      </c>
      <c r="O22" s="87">
        <v>44.24500980583943</v>
      </c>
      <c r="P22" s="87">
        <v>41.307275206988614</v>
      </c>
      <c r="Q22" s="87">
        <v>41.495362057912274</v>
      </c>
    </row>
    <row r="23" spans="1:17" x14ac:dyDescent="0.25">
      <c r="A23" s="88" t="s">
        <v>26</v>
      </c>
      <c r="B23" s="87">
        <v>7.9318778129069161</v>
      </c>
      <c r="C23" s="87">
        <v>7.1614936617864169</v>
      </c>
      <c r="D23" s="87">
        <v>6.8013808909773052</v>
      </c>
      <c r="E23" s="87">
        <v>0</v>
      </c>
      <c r="F23" s="87">
        <v>0</v>
      </c>
      <c r="G23" s="87">
        <v>9.8526580453481439E-3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87</v>
      </c>
      <c r="B24" s="87">
        <v>1044.7306933049956</v>
      </c>
      <c r="C24" s="87">
        <v>957.76721040731888</v>
      </c>
      <c r="D24" s="87">
        <v>1004.2398300046423</v>
      </c>
      <c r="E24" s="87">
        <v>1110.8937421396683</v>
      </c>
      <c r="F24" s="87">
        <v>1201.7236032335352</v>
      </c>
      <c r="G24" s="87">
        <v>982.93465612535613</v>
      </c>
      <c r="H24" s="87">
        <v>898.64488429978871</v>
      </c>
      <c r="I24" s="87">
        <v>1029.5266557934913</v>
      </c>
      <c r="J24" s="87">
        <v>945.02309781286135</v>
      </c>
      <c r="K24" s="87">
        <v>1031.1721846942855</v>
      </c>
      <c r="L24" s="87">
        <v>1205.6655044070033</v>
      </c>
      <c r="M24" s="87">
        <v>1267.8900036403872</v>
      </c>
      <c r="N24" s="87">
        <v>1267.2868030840434</v>
      </c>
      <c r="O24" s="87">
        <v>1383.1167743317378</v>
      </c>
      <c r="P24" s="87">
        <v>1578.0719155458464</v>
      </c>
      <c r="Q24" s="87">
        <v>1636.3836555118362</v>
      </c>
    </row>
    <row r="25" spans="1:17" x14ac:dyDescent="0.25">
      <c r="A25" s="88" t="s">
        <v>23</v>
      </c>
      <c r="B25" s="87">
        <v>28.521956356830707</v>
      </c>
      <c r="C25" s="87">
        <v>26.284142183948564</v>
      </c>
      <c r="D25" s="87">
        <v>25.503352348367059</v>
      </c>
      <c r="E25" s="87">
        <v>38.792676260076881</v>
      </c>
      <c r="F25" s="87">
        <v>52.937450633467186</v>
      </c>
      <c r="G25" s="87">
        <v>62.719962246937762</v>
      </c>
      <c r="H25" s="87">
        <v>72.584072387919193</v>
      </c>
      <c r="I25" s="87">
        <v>199.00945364782808</v>
      </c>
      <c r="J25" s="87">
        <v>182.49568481287324</v>
      </c>
      <c r="K25" s="87">
        <v>170.27004728359006</v>
      </c>
      <c r="L25" s="87">
        <v>193.98012939308964</v>
      </c>
      <c r="M25" s="87">
        <v>202.98161818543733</v>
      </c>
      <c r="N25" s="87">
        <v>227.74303580939375</v>
      </c>
      <c r="O25" s="87">
        <v>224.83104456412153</v>
      </c>
      <c r="P25" s="87">
        <v>195.34084570642668</v>
      </c>
      <c r="Q25" s="87">
        <v>192.18052679121465</v>
      </c>
    </row>
    <row r="26" spans="1:17" x14ac:dyDescent="0.25">
      <c r="A26" s="156" t="s">
        <v>314</v>
      </c>
      <c r="B26" s="204">
        <v>182.97782838485239</v>
      </c>
      <c r="C26" s="204">
        <v>206.3203085769623</v>
      </c>
      <c r="D26" s="204">
        <v>213.33526645567929</v>
      </c>
      <c r="E26" s="204">
        <v>204.39153961808998</v>
      </c>
      <c r="F26" s="204">
        <v>211.28635951863808</v>
      </c>
      <c r="G26" s="204">
        <v>248.92106827611755</v>
      </c>
      <c r="H26" s="204">
        <v>266.86711438474794</v>
      </c>
      <c r="I26" s="204">
        <v>255.41234273070896</v>
      </c>
      <c r="J26" s="204">
        <v>257.27806105546449</v>
      </c>
      <c r="K26" s="204">
        <v>207.36710372324396</v>
      </c>
      <c r="L26" s="204">
        <v>199.74204328487102</v>
      </c>
      <c r="M26" s="204">
        <v>191.01262508410503</v>
      </c>
      <c r="N26" s="204">
        <v>185.96687795844016</v>
      </c>
      <c r="O26" s="204">
        <v>176.00740236087191</v>
      </c>
      <c r="P26" s="204">
        <v>159.80762078132042</v>
      </c>
      <c r="Q26" s="204">
        <v>169.92619429332919</v>
      </c>
    </row>
    <row r="27" spans="1:17" x14ac:dyDescent="0.25">
      <c r="A27" s="156" t="s">
        <v>313</v>
      </c>
      <c r="B27" s="204">
        <v>190.84962808655055</v>
      </c>
      <c r="C27" s="204">
        <v>188.17249362921746</v>
      </c>
      <c r="D27" s="204">
        <v>179.74161509711408</v>
      </c>
      <c r="E27" s="204">
        <v>196.91960321376405</v>
      </c>
      <c r="F27" s="204">
        <v>223.64986999277434</v>
      </c>
      <c r="G27" s="204">
        <v>232.16967128810288</v>
      </c>
      <c r="H27" s="204">
        <v>223.33849280006049</v>
      </c>
      <c r="I27" s="204">
        <v>238.5250102932014</v>
      </c>
      <c r="J27" s="204">
        <v>266.50057089389782</v>
      </c>
      <c r="K27" s="204">
        <v>263.65130981524197</v>
      </c>
      <c r="L27" s="204">
        <v>292.32997975228443</v>
      </c>
      <c r="M27" s="204">
        <v>324.05250040144676</v>
      </c>
      <c r="N27" s="204">
        <v>300.71575823839123</v>
      </c>
      <c r="O27" s="204">
        <v>318.9456154269173</v>
      </c>
      <c r="P27" s="204">
        <v>301.28308956601984</v>
      </c>
      <c r="Q27" s="204">
        <v>311.36456931633836</v>
      </c>
    </row>
    <row r="28" spans="1:17" x14ac:dyDescent="0.25">
      <c r="A28" s="152" t="s">
        <v>319</v>
      </c>
      <c r="B28" s="264">
        <v>97.019641555944531</v>
      </c>
      <c r="C28" s="264">
        <v>93.326708922084805</v>
      </c>
      <c r="D28" s="264">
        <v>83.977337792920693</v>
      </c>
      <c r="E28" s="264">
        <v>89.346550670296267</v>
      </c>
      <c r="F28" s="264">
        <v>107.64404232916633</v>
      </c>
      <c r="G28" s="264">
        <v>113.17789547458518</v>
      </c>
      <c r="H28" s="264">
        <v>104.91681948992198</v>
      </c>
      <c r="I28" s="264">
        <v>116.99693469434139</v>
      </c>
      <c r="J28" s="264">
        <v>137.46381845325925</v>
      </c>
      <c r="K28" s="264">
        <v>123.10831009029266</v>
      </c>
      <c r="L28" s="264">
        <v>172.98510479437243</v>
      </c>
      <c r="M28" s="264">
        <v>202.95042893491311</v>
      </c>
      <c r="N28" s="264">
        <v>183.43295623371216</v>
      </c>
      <c r="O28" s="264">
        <v>200.54410546300133</v>
      </c>
      <c r="P28" s="264">
        <v>177.42041505107582</v>
      </c>
      <c r="Q28" s="264">
        <v>174.20397355186009</v>
      </c>
    </row>
    <row r="29" spans="1:17" x14ac:dyDescent="0.25">
      <c r="A29" s="154" t="s">
        <v>34</v>
      </c>
      <c r="B29" s="83">
        <v>9.4085062919119498</v>
      </c>
      <c r="C29" s="83">
        <v>8.2452571527773877</v>
      </c>
      <c r="D29" s="83">
        <v>9.2443259434094944</v>
      </c>
      <c r="E29" s="83">
        <v>9.8925339990484353</v>
      </c>
      <c r="F29" s="83">
        <v>3.3691130265861924</v>
      </c>
      <c r="G29" s="83">
        <v>2.7378591575123759</v>
      </c>
      <c r="H29" s="83">
        <v>5.5308950425736878</v>
      </c>
      <c r="I29" s="83">
        <v>7.5226910735030996</v>
      </c>
      <c r="J29" s="83">
        <v>4.3296702587925706</v>
      </c>
      <c r="K29" s="83">
        <v>1.9026976063354983</v>
      </c>
      <c r="L29" s="83">
        <v>1.93722054046922</v>
      </c>
      <c r="M29" s="83">
        <v>5.2879836665934583</v>
      </c>
      <c r="N29" s="83">
        <v>4.7488110856147463</v>
      </c>
      <c r="O29" s="83">
        <v>9.8212475847239169</v>
      </c>
      <c r="P29" s="83">
        <v>11.726122151173616</v>
      </c>
      <c r="Q29" s="83">
        <v>10.167351194096282</v>
      </c>
    </row>
    <row r="30" spans="1:17" x14ac:dyDescent="0.25">
      <c r="A30" s="154" t="s">
        <v>31</v>
      </c>
      <c r="B30" s="208">
        <v>9.9052770520340765</v>
      </c>
      <c r="C30" s="208">
        <v>9.8804482616370102</v>
      </c>
      <c r="D30" s="208">
        <v>4.7436245841190043</v>
      </c>
      <c r="E30" s="208">
        <v>8.8244627718551154</v>
      </c>
      <c r="F30" s="208">
        <v>6.4917840532949231</v>
      </c>
      <c r="G30" s="208">
        <v>8.6526696051459862</v>
      </c>
      <c r="H30" s="208">
        <v>8.4575123263003782</v>
      </c>
      <c r="I30" s="208">
        <v>8.2884084758394607</v>
      </c>
      <c r="J30" s="208">
        <v>7.8684906020900431</v>
      </c>
      <c r="K30" s="208">
        <v>8.4988932673128268</v>
      </c>
      <c r="L30" s="208">
        <v>8.8590138945458641</v>
      </c>
      <c r="M30" s="208">
        <v>7.4868668138863494</v>
      </c>
      <c r="N30" s="208">
        <v>5.6883231078524608</v>
      </c>
      <c r="O30" s="208">
        <v>5.0776543388396842</v>
      </c>
      <c r="P30" s="208">
        <v>5.8378312230944216</v>
      </c>
      <c r="Q30" s="208">
        <v>5.5011525214395922</v>
      </c>
    </row>
    <row r="31" spans="1:17" x14ac:dyDescent="0.25">
      <c r="A31" s="154" t="s">
        <v>126</v>
      </c>
      <c r="B31" s="208">
        <v>17.889518732950556</v>
      </c>
      <c r="C31" s="208">
        <v>25.980483283793983</v>
      </c>
      <c r="D31" s="208">
        <v>16.656942890633452</v>
      </c>
      <c r="E31" s="208">
        <v>14.830678842856331</v>
      </c>
      <c r="F31" s="208">
        <v>19.845268736043749</v>
      </c>
      <c r="G31" s="208">
        <v>17.624761679558372</v>
      </c>
      <c r="H31" s="208">
        <v>21.277667557036132</v>
      </c>
      <c r="I31" s="208">
        <v>23.843304096293259</v>
      </c>
      <c r="J31" s="208">
        <v>18.381006938479896</v>
      </c>
      <c r="K31" s="208">
        <v>17.930077048487647</v>
      </c>
      <c r="L31" s="208">
        <v>21.312925895890626</v>
      </c>
      <c r="M31" s="208">
        <v>16.900651117073377</v>
      </c>
      <c r="N31" s="208">
        <v>16.528978042998865</v>
      </c>
      <c r="O31" s="208">
        <v>17.982284039966824</v>
      </c>
      <c r="P31" s="208">
        <v>17.842384925819633</v>
      </c>
      <c r="Q31" s="208">
        <v>31.033931730806657</v>
      </c>
    </row>
    <row r="32" spans="1:17" x14ac:dyDescent="0.25">
      <c r="A32" s="154" t="s">
        <v>30</v>
      </c>
      <c r="B32" s="208">
        <v>15.417165821225314</v>
      </c>
      <c r="C32" s="208">
        <v>6.997518458993131</v>
      </c>
      <c r="D32" s="208">
        <v>7.7154366010985456</v>
      </c>
      <c r="E32" s="208">
        <v>9.9469052540713978</v>
      </c>
      <c r="F32" s="208">
        <v>6.2896630684929917</v>
      </c>
      <c r="G32" s="208">
        <v>10.829284154447611</v>
      </c>
      <c r="H32" s="208">
        <v>10.028927975191333</v>
      </c>
      <c r="I32" s="208">
        <v>10.880883222591981</v>
      </c>
      <c r="J32" s="208">
        <v>3.2500797183554493</v>
      </c>
      <c r="K32" s="208">
        <v>2.248920787598192</v>
      </c>
      <c r="L32" s="208">
        <v>2.181986785022513</v>
      </c>
      <c r="M32" s="208">
        <v>3.4128205210782929</v>
      </c>
      <c r="N32" s="208">
        <v>3.7276289652683263</v>
      </c>
      <c r="O32" s="208">
        <v>3.4027231720313189</v>
      </c>
      <c r="P32" s="208">
        <v>4.7603287118517228</v>
      </c>
      <c r="Q32" s="208">
        <v>3.0447651716034283</v>
      </c>
    </row>
    <row r="33" spans="1:17" x14ac:dyDescent="0.25">
      <c r="A33" s="154" t="s">
        <v>27</v>
      </c>
      <c r="B33" s="208">
        <v>44.399173657822629</v>
      </c>
      <c r="C33" s="208">
        <v>42.223001764883293</v>
      </c>
      <c r="D33" s="208">
        <v>45.617007773660184</v>
      </c>
      <c r="E33" s="208">
        <v>45.851969802465</v>
      </c>
      <c r="F33" s="208">
        <v>71.648213444748478</v>
      </c>
      <c r="G33" s="208">
        <v>73.333320877920841</v>
      </c>
      <c r="H33" s="208">
        <v>59.621816588820437</v>
      </c>
      <c r="I33" s="208">
        <v>66.461647826113577</v>
      </c>
      <c r="J33" s="208">
        <v>103.63457093554129</v>
      </c>
      <c r="K33" s="208">
        <v>92.527721380558503</v>
      </c>
      <c r="L33" s="208">
        <v>138.69395767844421</v>
      </c>
      <c r="M33" s="208">
        <v>169.86210681628168</v>
      </c>
      <c r="N33" s="208">
        <v>152.73921503197778</v>
      </c>
      <c r="O33" s="208">
        <v>164.26019632743953</v>
      </c>
      <c r="P33" s="208">
        <v>137.25374803913647</v>
      </c>
      <c r="Q33" s="208">
        <v>124.45677293391415</v>
      </c>
    </row>
    <row r="34" spans="1:17" x14ac:dyDescent="0.25">
      <c r="A34" s="152" t="s">
        <v>318</v>
      </c>
      <c r="B34" s="264">
        <v>78.847574839037463</v>
      </c>
      <c r="C34" s="264">
        <v>77.952066868652679</v>
      </c>
      <c r="D34" s="264">
        <v>78.296167541480429</v>
      </c>
      <c r="E34" s="264">
        <v>90.837264279597022</v>
      </c>
      <c r="F34" s="264">
        <v>98.70548449600345</v>
      </c>
      <c r="G34" s="264">
        <v>98.609864209594804</v>
      </c>
      <c r="H34" s="264">
        <v>96.570321100166552</v>
      </c>
      <c r="I34" s="264">
        <v>100.61465180496243</v>
      </c>
      <c r="J34" s="264">
        <v>107.97056172252552</v>
      </c>
      <c r="K34" s="264">
        <v>123.56356922949462</v>
      </c>
      <c r="L34" s="264">
        <v>102.98979220813344</v>
      </c>
      <c r="M34" s="264">
        <v>105.4617624052735</v>
      </c>
      <c r="N34" s="264">
        <v>102.05564387758162</v>
      </c>
      <c r="O34" s="264">
        <v>103.9898438827788</v>
      </c>
      <c r="P34" s="264">
        <v>110.7774631145773</v>
      </c>
      <c r="Q34" s="264">
        <v>123.24686521823193</v>
      </c>
    </row>
    <row r="35" spans="1:17" x14ac:dyDescent="0.25">
      <c r="A35" s="150" t="s">
        <v>34</v>
      </c>
      <c r="B35" s="87">
        <v>2.0930563733836776</v>
      </c>
      <c r="C35" s="87">
        <v>1.9258962145122047</v>
      </c>
      <c r="D35" s="87">
        <v>1.6959707763008984</v>
      </c>
      <c r="E35" s="87">
        <v>1.8141954783098866</v>
      </c>
      <c r="F35" s="87">
        <v>2.2856629144983338</v>
      </c>
      <c r="G35" s="87">
        <v>2.1189183277604582</v>
      </c>
      <c r="H35" s="87">
        <v>2.0956664364859443</v>
      </c>
      <c r="I35" s="87">
        <v>2.0614416250131407</v>
      </c>
      <c r="J35" s="87">
        <v>1.7944344202342777</v>
      </c>
      <c r="K35" s="87">
        <v>1.4075529166228566</v>
      </c>
      <c r="L35" s="87">
        <v>1.5726452150425632</v>
      </c>
      <c r="M35" s="87">
        <v>1.3381621066784524</v>
      </c>
      <c r="N35" s="87">
        <v>0.42037423412478647</v>
      </c>
      <c r="O35" s="87">
        <v>3.994583827355358E-2</v>
      </c>
      <c r="P35" s="87">
        <v>3.5482396577277635E-2</v>
      </c>
      <c r="Q35" s="87">
        <v>6.4962838269236101E-2</v>
      </c>
    </row>
    <row r="36" spans="1:17" x14ac:dyDescent="0.25">
      <c r="A36" s="150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31</v>
      </c>
      <c r="B37" s="87">
        <v>0.23984091442248148</v>
      </c>
      <c r="C37" s="87">
        <v>0.26563916628931594</v>
      </c>
      <c r="D37" s="87">
        <v>0.37045411620106317</v>
      </c>
      <c r="E37" s="87">
        <v>7.7065214746874959E-4</v>
      </c>
      <c r="F37" s="87">
        <v>1.3531492294045521E-16</v>
      </c>
      <c r="G37" s="87">
        <v>0</v>
      </c>
      <c r="H37" s="87">
        <v>4.1150121619797787E-2</v>
      </c>
      <c r="I37" s="87">
        <v>2.2966236915510196E-2</v>
      </c>
      <c r="J37" s="87">
        <v>3.0883074318038647E-2</v>
      </c>
      <c r="K37" s="87">
        <v>2.9325281776055992E-2</v>
      </c>
      <c r="L37" s="87">
        <v>2.1044034396733878E-2</v>
      </c>
      <c r="M37" s="87">
        <v>0</v>
      </c>
      <c r="N37" s="87">
        <v>0</v>
      </c>
      <c r="O37" s="87">
        <v>2.5526122022922756E-2</v>
      </c>
      <c r="P37" s="87">
        <v>1.6783983267055266E-2</v>
      </c>
      <c r="Q37" s="87">
        <v>0</v>
      </c>
    </row>
    <row r="38" spans="1:17" x14ac:dyDescent="0.25">
      <c r="A38" s="150" t="s">
        <v>126</v>
      </c>
      <c r="B38" s="87">
        <v>2.5345226151329077</v>
      </c>
      <c r="C38" s="87">
        <v>2.7598215445984202</v>
      </c>
      <c r="D38" s="87">
        <v>1.9669934310355752</v>
      </c>
      <c r="E38" s="87">
        <v>1.8059183096748279</v>
      </c>
      <c r="F38" s="87">
        <v>2.4650517592255583</v>
      </c>
      <c r="G38" s="87">
        <v>1.7781315308915353</v>
      </c>
      <c r="H38" s="87">
        <v>1.8354132550719446</v>
      </c>
      <c r="I38" s="87">
        <v>1.472793155459895</v>
      </c>
      <c r="J38" s="87">
        <v>1.3769673004106708</v>
      </c>
      <c r="K38" s="87">
        <v>0.83159222919225306</v>
      </c>
      <c r="L38" s="87">
        <v>0.84642602358434538</v>
      </c>
      <c r="M38" s="87">
        <v>0.6019550248103076</v>
      </c>
      <c r="N38" s="87">
        <v>0.4714215533155432</v>
      </c>
      <c r="O38" s="87">
        <v>0.29783671809164625</v>
      </c>
      <c r="P38" s="87">
        <v>0.23943057948597207</v>
      </c>
      <c r="Q38" s="87">
        <v>0.67949057103843113</v>
      </c>
    </row>
    <row r="39" spans="1:17" x14ac:dyDescent="0.25">
      <c r="A39" s="150" t="s">
        <v>30</v>
      </c>
      <c r="B39" s="87">
        <v>4.7707555416843341</v>
      </c>
      <c r="C39" s="87">
        <v>4.3072282023611148</v>
      </c>
      <c r="D39" s="87">
        <v>3.9318101230542961</v>
      </c>
      <c r="E39" s="87">
        <v>2.9770366532522017</v>
      </c>
      <c r="F39" s="87">
        <v>3.3448859453509678</v>
      </c>
      <c r="G39" s="87">
        <v>2.9498607911976604</v>
      </c>
      <c r="H39" s="87">
        <v>3.4404682019035517</v>
      </c>
      <c r="I39" s="87">
        <v>2.6678068003142319</v>
      </c>
      <c r="J39" s="87">
        <v>1.973969751202719</v>
      </c>
      <c r="K39" s="87">
        <v>1.5666488633689002</v>
      </c>
      <c r="L39" s="87">
        <v>1.7505964991485206</v>
      </c>
      <c r="M39" s="87">
        <v>1.2582957334588325</v>
      </c>
      <c r="N39" s="87">
        <v>0.7554398532906037</v>
      </c>
      <c r="O39" s="87">
        <v>0.47465557854524792</v>
      </c>
      <c r="P39" s="87">
        <v>0.16131873016045747</v>
      </c>
      <c r="Q39" s="87">
        <v>0.18310069369699011</v>
      </c>
    </row>
    <row r="40" spans="1:17" x14ac:dyDescent="0.25">
      <c r="A40" s="150" t="s">
        <v>29</v>
      </c>
      <c r="B40" s="87">
        <v>0.13887403007256774</v>
      </c>
      <c r="C40" s="87">
        <v>0.15829494066270203</v>
      </c>
      <c r="D40" s="87">
        <v>5.2288984047972484E-2</v>
      </c>
      <c r="E40" s="87">
        <v>6.7897682084214511E-2</v>
      </c>
      <c r="F40" s="87">
        <v>7.3524871714863105E-2</v>
      </c>
      <c r="G40" s="87">
        <v>3.2858412894457054E-2</v>
      </c>
      <c r="H40" s="87">
        <v>5.3784735354101706E-2</v>
      </c>
      <c r="I40" s="87">
        <v>0.10683580446078927</v>
      </c>
      <c r="J40" s="87">
        <v>8.7204019770167965E-2</v>
      </c>
      <c r="K40" s="87">
        <v>8.2390593716485508E-2</v>
      </c>
      <c r="L40" s="87">
        <v>5.1340689714615945E-2</v>
      </c>
      <c r="M40" s="87">
        <v>0</v>
      </c>
      <c r="N40" s="87">
        <v>2.0427655842707195E-2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27</v>
      </c>
      <c r="B41" s="87">
        <v>7.3927370785771256</v>
      </c>
      <c r="C41" s="87">
        <v>8.0085650168524065</v>
      </c>
      <c r="D41" s="87">
        <v>8.3514792490908967</v>
      </c>
      <c r="E41" s="87">
        <v>8.2064251335061247</v>
      </c>
      <c r="F41" s="87">
        <v>10.150626094706132</v>
      </c>
      <c r="G41" s="87">
        <v>10.644428471704062</v>
      </c>
      <c r="H41" s="87">
        <v>9.3835009479162785</v>
      </c>
      <c r="I41" s="87">
        <v>7.2403654369454848</v>
      </c>
      <c r="J41" s="87">
        <v>8.8956681589752993</v>
      </c>
      <c r="K41" s="87">
        <v>5.5620723551108568</v>
      </c>
      <c r="L41" s="87">
        <v>4.5443289371517483</v>
      </c>
      <c r="M41" s="87">
        <v>3.3257365343710905</v>
      </c>
      <c r="N41" s="87">
        <v>2.7703732793526354</v>
      </c>
      <c r="O41" s="87">
        <v>2.1881219047139577</v>
      </c>
      <c r="P41" s="87">
        <v>2.0850944947491183</v>
      </c>
      <c r="Q41" s="87">
        <v>2.038411138058529</v>
      </c>
    </row>
    <row r="42" spans="1:17" x14ac:dyDescent="0.25">
      <c r="A42" s="150" t="s">
        <v>26</v>
      </c>
      <c r="B42" s="87">
        <v>0.60531067253954784</v>
      </c>
      <c r="C42" s="87">
        <v>0.56779717670156404</v>
      </c>
      <c r="D42" s="87">
        <v>0.55560574979332344</v>
      </c>
      <c r="E42" s="87">
        <v>0</v>
      </c>
      <c r="F42" s="87">
        <v>0</v>
      </c>
      <c r="G42" s="87">
        <v>4.7783741434711104E-4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87</v>
      </c>
      <c r="B43" s="87">
        <v>59.626842874482826</v>
      </c>
      <c r="C43" s="87">
        <v>58.655994288114549</v>
      </c>
      <c r="D43" s="87">
        <v>60.174362037213527</v>
      </c>
      <c r="E43" s="87">
        <v>74.055642369854979</v>
      </c>
      <c r="F43" s="87">
        <v>73.709232740347844</v>
      </c>
      <c r="G43" s="87">
        <v>73.847545616264298</v>
      </c>
      <c r="H43" s="87">
        <v>66.677227554111738</v>
      </c>
      <c r="I43" s="87">
        <v>71.018305618883034</v>
      </c>
      <c r="J43" s="87">
        <v>75.213386603193214</v>
      </c>
      <c r="K43" s="87">
        <v>95.714386522975047</v>
      </c>
      <c r="L43" s="87">
        <v>76.908639990493327</v>
      </c>
      <c r="M43" s="87">
        <v>80.613765186898405</v>
      </c>
      <c r="N43" s="87">
        <v>78.325983948070743</v>
      </c>
      <c r="O43" s="87">
        <v>82.709319194613755</v>
      </c>
      <c r="P43" s="87">
        <v>90.194091383117566</v>
      </c>
      <c r="Q43" s="87">
        <v>102.58917501026031</v>
      </c>
    </row>
    <row r="44" spans="1:17" x14ac:dyDescent="0.25">
      <c r="A44" s="150" t="s">
        <v>23</v>
      </c>
      <c r="B44" s="87">
        <v>1.4456347387419903</v>
      </c>
      <c r="C44" s="87">
        <v>1.3028303185603809</v>
      </c>
      <c r="D44" s="87">
        <v>1.1972030747428664</v>
      </c>
      <c r="E44" s="87">
        <v>1.9093780007673182</v>
      </c>
      <c r="F44" s="87">
        <v>6.6765001701597653</v>
      </c>
      <c r="G44" s="87">
        <v>7.2376432214680078</v>
      </c>
      <c r="H44" s="87">
        <v>13.043109847703199</v>
      </c>
      <c r="I44" s="87">
        <v>16.024137126970349</v>
      </c>
      <c r="J44" s="87">
        <v>18.598048394421095</v>
      </c>
      <c r="K44" s="87">
        <v>18.369600466732162</v>
      </c>
      <c r="L44" s="87">
        <v>17.294770818601556</v>
      </c>
      <c r="M44" s="87">
        <v>18.323847819056429</v>
      </c>
      <c r="N44" s="87">
        <v>19.29162335358459</v>
      </c>
      <c r="O44" s="87">
        <v>18.254438526517681</v>
      </c>
      <c r="P44" s="87">
        <v>18.045261547219841</v>
      </c>
      <c r="Q44" s="87">
        <v>17.691724966908421</v>
      </c>
    </row>
    <row r="45" spans="1:17" x14ac:dyDescent="0.25">
      <c r="A45" s="152" t="s">
        <v>317</v>
      </c>
      <c r="B45" s="264">
        <v>14.982411691568549</v>
      </c>
      <c r="C45" s="264">
        <v>16.893717838479986</v>
      </c>
      <c r="D45" s="264">
        <v>17.468109762712992</v>
      </c>
      <c r="E45" s="264">
        <v>16.735788263870742</v>
      </c>
      <c r="F45" s="264">
        <v>17.300343167604559</v>
      </c>
      <c r="G45" s="264">
        <v>20.381911603922902</v>
      </c>
      <c r="H45" s="264">
        <v>21.851352209971935</v>
      </c>
      <c r="I45" s="264">
        <v>20.913423793897628</v>
      </c>
      <c r="J45" s="264">
        <v>21.066190718113159</v>
      </c>
      <c r="K45" s="264">
        <v>16.979430495454704</v>
      </c>
      <c r="L45" s="264">
        <v>16.355082749778578</v>
      </c>
      <c r="M45" s="264">
        <v>15.640309061260067</v>
      </c>
      <c r="N45" s="264">
        <v>15.227158127097386</v>
      </c>
      <c r="O45" s="264">
        <v>14.411666081137293</v>
      </c>
      <c r="P45" s="264">
        <v>13.08521140036668</v>
      </c>
      <c r="Q45" s="264">
        <v>13.913730546246249</v>
      </c>
    </row>
    <row r="46" spans="1:17" x14ac:dyDescent="0.25">
      <c r="A46" s="152" t="s">
        <v>316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312</v>
      </c>
      <c r="B47" s="242">
        <v>245.48256424936872</v>
      </c>
      <c r="C47" s="242">
        <v>276.79877312603719</v>
      </c>
      <c r="D47" s="242">
        <v>286.21002181867573</v>
      </c>
      <c r="E47" s="242">
        <v>274.21114185918941</v>
      </c>
      <c r="F47" s="242">
        <v>283.46121376224107</v>
      </c>
      <c r="G47" s="242">
        <v>333.95183818441308</v>
      </c>
      <c r="H47" s="242">
        <v>358.02820555509879</v>
      </c>
      <c r="I47" s="242">
        <v>342.66051459851928</v>
      </c>
      <c r="J47" s="242">
        <v>345.16355730358799</v>
      </c>
      <c r="K47" s="242">
        <v>278.20315068927152</v>
      </c>
      <c r="L47" s="242">
        <v>267.97339003744412</v>
      </c>
      <c r="M47" s="242">
        <v>256.26202597085347</v>
      </c>
      <c r="N47" s="242">
        <v>249.49266514776568</v>
      </c>
      <c r="O47" s="242">
        <v>236.13105937371623</v>
      </c>
      <c r="P47" s="242">
        <v>214.39747581591067</v>
      </c>
      <c r="Q47" s="242">
        <v>227.97252692565098</v>
      </c>
    </row>
    <row r="49" spans="1:17" ht="12.75" x14ac:dyDescent="0.25">
      <c r="A49" s="98" t="s">
        <v>91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1.0000000000000002</v>
      </c>
      <c r="C51" s="77">
        <f t="shared" si="0"/>
        <v>1.0000000000000002</v>
      </c>
      <c r="D51" s="77">
        <f t="shared" si="0"/>
        <v>1</v>
      </c>
      <c r="E51" s="77">
        <f t="shared" si="0"/>
        <v>0.99999999999999978</v>
      </c>
      <c r="F51" s="77">
        <f t="shared" si="0"/>
        <v>1.0000000000000002</v>
      </c>
      <c r="G51" s="77">
        <f t="shared" si="0"/>
        <v>1</v>
      </c>
      <c r="H51" s="77">
        <f t="shared" si="0"/>
        <v>0.99999999999999989</v>
      </c>
      <c r="I51" s="77">
        <f t="shared" si="0"/>
        <v>0.99999999999999989</v>
      </c>
      <c r="J51" s="77">
        <f t="shared" si="0"/>
        <v>0.99999999999999978</v>
      </c>
      <c r="K51" s="77">
        <f t="shared" si="0"/>
        <v>1</v>
      </c>
      <c r="L51" s="77">
        <f t="shared" si="0"/>
        <v>0.99999999999999967</v>
      </c>
      <c r="M51" s="77">
        <f t="shared" si="0"/>
        <v>1</v>
      </c>
      <c r="N51" s="77">
        <f t="shared" si="0"/>
        <v>0.99999999999999978</v>
      </c>
      <c r="O51" s="77">
        <f t="shared" si="0"/>
        <v>1</v>
      </c>
      <c r="P51" s="77">
        <f t="shared" si="0"/>
        <v>1.0000000000000002</v>
      </c>
      <c r="Q51" s="77">
        <f t="shared" si="0"/>
        <v>0.99999999999999989</v>
      </c>
    </row>
    <row r="52" spans="1:17" x14ac:dyDescent="0.25">
      <c r="A52" s="132" t="s">
        <v>84</v>
      </c>
      <c r="B52" s="203">
        <f t="shared" ref="B52:Q52" si="1">IF(B$6=0,0,B$6/B$5)</f>
        <v>1.2846269780211781E-2</v>
      </c>
      <c r="C52" s="203">
        <f t="shared" si="1"/>
        <v>1.2742922343716628E-2</v>
      </c>
      <c r="D52" s="203">
        <f t="shared" si="1"/>
        <v>1.2644547875397961E-2</v>
      </c>
      <c r="E52" s="203">
        <f t="shared" si="1"/>
        <v>1.2751057726600453E-2</v>
      </c>
      <c r="F52" s="203">
        <f t="shared" si="1"/>
        <v>1.2784906319432162E-2</v>
      </c>
      <c r="G52" s="203">
        <f t="shared" si="1"/>
        <v>1.3067812671011796E-2</v>
      </c>
      <c r="H52" s="203">
        <f t="shared" si="1"/>
        <v>1.2967662797001886E-2</v>
      </c>
      <c r="I52" s="203">
        <f t="shared" si="1"/>
        <v>1.3071196267303829E-2</v>
      </c>
      <c r="J52" s="203">
        <f t="shared" si="1"/>
        <v>1.2876310666909266E-2</v>
      </c>
      <c r="K52" s="203">
        <f t="shared" si="1"/>
        <v>1.3044396149835975E-2</v>
      </c>
      <c r="L52" s="203">
        <f t="shared" si="1"/>
        <v>1.3095411107457355E-2</v>
      </c>
      <c r="M52" s="203">
        <f t="shared" si="1"/>
        <v>1.3295641804023631E-2</v>
      </c>
      <c r="N52" s="203">
        <f t="shared" si="1"/>
        <v>1.3207576627576566E-2</v>
      </c>
      <c r="O52" s="203">
        <f t="shared" si="1"/>
        <v>1.3202905788589105E-2</v>
      </c>
      <c r="P52" s="203">
        <f t="shared" si="1"/>
        <v>1.3404532813310591E-2</v>
      </c>
      <c r="Q52" s="203">
        <f t="shared" si="1"/>
        <v>1.3339435654101634E-2</v>
      </c>
    </row>
    <row r="53" spans="1:17" x14ac:dyDescent="0.25">
      <c r="A53" s="76" t="s">
        <v>83</v>
      </c>
      <c r="B53" s="202">
        <f t="shared" ref="B53:Q53" si="2">IF(B$7=0,0,B$7/B$5)</f>
        <v>3.4888087690698342E-3</v>
      </c>
      <c r="C53" s="202">
        <f t="shared" si="2"/>
        <v>3.4607393587095E-3</v>
      </c>
      <c r="D53" s="202">
        <f t="shared" si="2"/>
        <v>3.4340256022053054E-3</v>
      </c>
      <c r="E53" s="202">
        <f t="shared" si="2"/>
        <v>3.4629531219463904E-3</v>
      </c>
      <c r="F53" s="202">
        <f t="shared" si="2"/>
        <v>3.4721446102555114E-3</v>
      </c>
      <c r="G53" s="202">
        <f t="shared" si="2"/>
        <v>3.5491843859993717E-3</v>
      </c>
      <c r="H53" s="202">
        <f t="shared" si="2"/>
        <v>3.5219841985843149E-3</v>
      </c>
      <c r="I53" s="202">
        <f t="shared" si="2"/>
        <v>3.5500930014581867E-3</v>
      </c>
      <c r="J53" s="202">
        <f t="shared" si="2"/>
        <v>3.4971901371144191E-3</v>
      </c>
      <c r="K53" s="202">
        <f t="shared" si="2"/>
        <v>3.5427937258610113E-3</v>
      </c>
      <c r="L53" s="202">
        <f t="shared" si="2"/>
        <v>3.5566553250265865E-3</v>
      </c>
      <c r="M53" s="202">
        <f t="shared" si="2"/>
        <v>3.6110097722687751E-3</v>
      </c>
      <c r="N53" s="202">
        <f t="shared" si="2"/>
        <v>3.5870129557389724E-3</v>
      </c>
      <c r="O53" s="202">
        <f t="shared" si="2"/>
        <v>3.58569905666769E-3</v>
      </c>
      <c r="P53" s="202">
        <f t="shared" si="2"/>
        <v>3.6406218107265403E-3</v>
      </c>
      <c r="Q53" s="202">
        <f t="shared" si="2"/>
        <v>3.6229089134150443E-3</v>
      </c>
    </row>
    <row r="54" spans="1:17" x14ac:dyDescent="0.25">
      <c r="A54" s="76" t="s">
        <v>82</v>
      </c>
      <c r="B54" s="202">
        <f t="shared" ref="B54:Q54" si="3">IF(B$8=0,0,B$8/B$5)</f>
        <v>4.7225853110570377E-2</v>
      </c>
      <c r="C54" s="202">
        <f t="shared" si="3"/>
        <v>4.6846101105727678E-2</v>
      </c>
      <c r="D54" s="202">
        <f t="shared" si="3"/>
        <v>4.6484214302179042E-2</v>
      </c>
      <c r="E54" s="202">
        <f t="shared" si="3"/>
        <v>4.6875652976492592E-2</v>
      </c>
      <c r="F54" s="202">
        <f t="shared" si="3"/>
        <v>4.7000183368225548E-2</v>
      </c>
      <c r="G54" s="202">
        <f t="shared" si="3"/>
        <v>4.802321039738338E-2</v>
      </c>
      <c r="H54" s="202">
        <f t="shared" si="3"/>
        <v>4.7655145884346703E-2</v>
      </c>
      <c r="I54" s="202">
        <f t="shared" si="3"/>
        <v>4.8036493146064979E-2</v>
      </c>
      <c r="J54" s="202">
        <f t="shared" si="3"/>
        <v>4.7318046600230645E-2</v>
      </c>
      <c r="K54" s="202">
        <f t="shared" si="3"/>
        <v>4.7939677708599748E-2</v>
      </c>
      <c r="L54" s="202">
        <f t="shared" si="3"/>
        <v>4.8126656975546973E-2</v>
      </c>
      <c r="M54" s="202">
        <f t="shared" si="3"/>
        <v>4.8864757107479735E-2</v>
      </c>
      <c r="N54" s="202">
        <f t="shared" si="3"/>
        <v>4.8547554968282447E-2</v>
      </c>
      <c r="O54" s="202">
        <f t="shared" si="3"/>
        <v>4.8537080436939307E-2</v>
      </c>
      <c r="P54" s="202">
        <f t="shared" si="3"/>
        <v>4.9261851232425435E-2</v>
      </c>
      <c r="Q54" s="202">
        <f t="shared" si="3"/>
        <v>4.9025299553248115E-2</v>
      </c>
    </row>
    <row r="55" spans="1:17" x14ac:dyDescent="0.25">
      <c r="A55" s="76" t="s">
        <v>81</v>
      </c>
      <c r="B55" s="202">
        <f t="shared" ref="B55:Q55" si="4">IF(B$9=0,0,B$9/B$5)</f>
        <v>0.1008505654333397</v>
      </c>
      <c r="C55" s="202">
        <f t="shared" si="4"/>
        <v>9.8839954360919968E-2</v>
      </c>
      <c r="D55" s="202">
        <f t="shared" si="4"/>
        <v>0.10128763953310781</v>
      </c>
      <c r="E55" s="202">
        <f t="shared" si="4"/>
        <v>0.10214071437649094</v>
      </c>
      <c r="F55" s="202">
        <f t="shared" si="4"/>
        <v>0.10241194484791344</v>
      </c>
      <c r="G55" s="202">
        <f t="shared" si="4"/>
        <v>0.10466201537860047</v>
      </c>
      <c r="H55" s="202">
        <f t="shared" si="4"/>
        <v>0.10385988016137411</v>
      </c>
      <c r="I55" s="202">
        <f t="shared" si="4"/>
        <v>0.1046899192942395</v>
      </c>
      <c r="J55" s="202">
        <f t="shared" si="4"/>
        <v>0.10312691254115397</v>
      </c>
      <c r="K55" s="202">
        <f t="shared" si="4"/>
        <v>0.10447685923603417</v>
      </c>
      <c r="L55" s="202">
        <f t="shared" si="4"/>
        <v>0.10488497449128782</v>
      </c>
      <c r="M55" s="202">
        <f t="shared" si="4"/>
        <v>0.10470629577989865</v>
      </c>
      <c r="N55" s="202">
        <f t="shared" si="4"/>
        <v>0.10396239327172142</v>
      </c>
      <c r="O55" s="202">
        <f t="shared" si="4"/>
        <v>0.103995385551167</v>
      </c>
      <c r="P55" s="202">
        <f t="shared" si="4"/>
        <v>0.10567133015622313</v>
      </c>
      <c r="Q55" s="202">
        <f t="shared" si="4"/>
        <v>0.10521492793622529</v>
      </c>
    </row>
    <row r="56" spans="1:17" x14ac:dyDescent="0.25">
      <c r="A56" s="129" t="s">
        <v>80</v>
      </c>
      <c r="B56" s="201">
        <f t="shared" ref="B56:Q56" si="5">IF(B$10=0,0,B$10/B$5)</f>
        <v>3.7930313640212029E-2</v>
      </c>
      <c r="C56" s="201">
        <f t="shared" si="5"/>
        <v>3.7722423972138958E-2</v>
      </c>
      <c r="D56" s="201">
        <f t="shared" si="5"/>
        <v>3.7513996911816644E-2</v>
      </c>
      <c r="E56" s="201">
        <f t="shared" si="5"/>
        <v>3.7640271905313286E-2</v>
      </c>
      <c r="F56" s="201">
        <f t="shared" si="5"/>
        <v>3.6971272070084708E-2</v>
      </c>
      <c r="G56" s="201">
        <f t="shared" si="5"/>
        <v>3.7503366914209281E-2</v>
      </c>
      <c r="H56" s="201">
        <f t="shared" si="5"/>
        <v>3.7991083378398537E-2</v>
      </c>
      <c r="I56" s="201">
        <f t="shared" si="5"/>
        <v>3.8156206889019162E-2</v>
      </c>
      <c r="J56" s="201">
        <f t="shared" si="5"/>
        <v>3.7508426401907172E-2</v>
      </c>
      <c r="K56" s="201">
        <f t="shared" si="5"/>
        <v>3.8247162665352233E-2</v>
      </c>
      <c r="L56" s="201">
        <f t="shared" si="5"/>
        <v>3.7633862268236749E-2</v>
      </c>
      <c r="M56" s="201">
        <f t="shared" si="5"/>
        <v>3.7980339998552305E-2</v>
      </c>
      <c r="N56" s="201">
        <f t="shared" si="5"/>
        <v>3.7617903684244752E-2</v>
      </c>
      <c r="O56" s="201">
        <f t="shared" si="5"/>
        <v>3.7575394273647512E-2</v>
      </c>
      <c r="P56" s="201">
        <f t="shared" si="5"/>
        <v>3.8189340178788007E-2</v>
      </c>
      <c r="Q56" s="201">
        <f t="shared" si="5"/>
        <v>3.7915521780393521E-2</v>
      </c>
    </row>
    <row r="57" spans="1:17" x14ac:dyDescent="0.25">
      <c r="A57" s="127" t="s">
        <v>315</v>
      </c>
      <c r="B57" s="200">
        <f t="shared" ref="B57:Q57" si="6">IF(B$15=0,0,B$15/B$5)</f>
        <v>0.54901604160025641</v>
      </c>
      <c r="C57" s="200">
        <f t="shared" si="6"/>
        <v>0.52521560361760045</v>
      </c>
      <c r="D57" s="200">
        <f t="shared" si="6"/>
        <v>0.52488810327238578</v>
      </c>
      <c r="E57" s="200">
        <f t="shared" si="6"/>
        <v>0.54210397259909238</v>
      </c>
      <c r="F57" s="200">
        <f t="shared" si="6"/>
        <v>0.55154734747784151</v>
      </c>
      <c r="G57" s="200">
        <f t="shared" si="6"/>
        <v>0.49917718505541081</v>
      </c>
      <c r="H57" s="200">
        <f t="shared" si="6"/>
        <v>0.4753830777674336</v>
      </c>
      <c r="I57" s="200">
        <f t="shared" si="6"/>
        <v>0.50738416589837687</v>
      </c>
      <c r="J57" s="200">
        <f t="shared" si="6"/>
        <v>0.48664694664438474</v>
      </c>
      <c r="K57" s="200">
        <f t="shared" si="6"/>
        <v>0.51470919853742769</v>
      </c>
      <c r="L57" s="200">
        <f t="shared" si="6"/>
        <v>0.53430436039979612</v>
      </c>
      <c r="M57" s="200">
        <f t="shared" si="6"/>
        <v>0.53403513698724914</v>
      </c>
      <c r="N57" s="200">
        <f t="shared" si="6"/>
        <v>0.54115367919966806</v>
      </c>
      <c r="O57" s="200">
        <f t="shared" si="6"/>
        <v>0.5516122416760626</v>
      </c>
      <c r="P57" s="200">
        <f t="shared" si="6"/>
        <v>0.57643053841168057</v>
      </c>
      <c r="Q57" s="200">
        <f t="shared" si="6"/>
        <v>0.57509421913347569</v>
      </c>
    </row>
    <row r="58" spans="1:17" x14ac:dyDescent="0.25">
      <c r="A58" s="127" t="s">
        <v>314</v>
      </c>
      <c r="B58" s="200">
        <f t="shared" ref="B58:Q58" si="7">IF(B$26=0,0,B$26/B$5)</f>
        <v>7.3462399610429496E-2</v>
      </c>
      <c r="C58" s="200">
        <f t="shared" si="7"/>
        <v>8.4573718335558642E-2</v>
      </c>
      <c r="D58" s="200">
        <f t="shared" si="7"/>
        <v>8.5972495124111592E-2</v>
      </c>
      <c r="E58" s="200">
        <f t="shared" si="7"/>
        <v>7.7162561011081765E-2</v>
      </c>
      <c r="F58" s="200">
        <f t="shared" si="7"/>
        <v>7.2295308990229457E-2</v>
      </c>
      <c r="G58" s="200">
        <f t="shared" si="7"/>
        <v>8.9795409204112123E-2</v>
      </c>
      <c r="H58" s="200">
        <f t="shared" si="7"/>
        <v>0.10024301062430638</v>
      </c>
      <c r="I58" s="200">
        <f t="shared" si="7"/>
        <v>8.7044334741464099E-2</v>
      </c>
      <c r="J58" s="200">
        <f t="shared" si="7"/>
        <v>9.1497057050078684E-2</v>
      </c>
      <c r="K58" s="200">
        <f t="shared" si="7"/>
        <v>7.695498103493742E-2</v>
      </c>
      <c r="L58" s="200">
        <f t="shared" si="7"/>
        <v>6.7907732194546683E-2</v>
      </c>
      <c r="M58" s="200">
        <f t="shared" si="7"/>
        <v>6.3769378914664915E-2</v>
      </c>
      <c r="N58" s="200">
        <f t="shared" si="7"/>
        <v>6.3639050684919832E-2</v>
      </c>
      <c r="O58" s="200">
        <f t="shared" si="7"/>
        <v>5.8138669052819794E-2</v>
      </c>
      <c r="P58" s="200">
        <f t="shared" si="7"/>
        <v>5.0486792061399346E-2</v>
      </c>
      <c r="Q58" s="200">
        <f t="shared" si="7"/>
        <v>5.1698686399724102E-2</v>
      </c>
    </row>
    <row r="59" spans="1:17" x14ac:dyDescent="0.25">
      <c r="A59" s="127" t="s">
        <v>313</v>
      </c>
      <c r="B59" s="200">
        <f t="shared" ref="B59:Q59" si="8">IF(B$27=0,0,B$27/B$5)</f>
        <v>7.6622789590154949E-2</v>
      </c>
      <c r="C59" s="200">
        <f t="shared" si="8"/>
        <v>7.7134663012394036E-2</v>
      </c>
      <c r="D59" s="200">
        <f t="shared" si="8"/>
        <v>7.2434508294234284E-2</v>
      </c>
      <c r="E59" s="200">
        <f t="shared" si="8"/>
        <v>7.434173119715197E-2</v>
      </c>
      <c r="F59" s="200">
        <f t="shared" si="8"/>
        <v>7.6525699498958794E-2</v>
      </c>
      <c r="G59" s="200">
        <f t="shared" si="8"/>
        <v>8.3752535622954399E-2</v>
      </c>
      <c r="H59" s="200">
        <f t="shared" si="8"/>
        <v>8.3892400748544871E-2</v>
      </c>
      <c r="I59" s="200">
        <f t="shared" si="8"/>
        <v>8.128914451899856E-2</v>
      </c>
      <c r="J59" s="200">
        <f t="shared" si="8"/>
        <v>9.4776903397529713E-2</v>
      </c>
      <c r="K59" s="200">
        <f t="shared" si="8"/>
        <v>9.7842334595880806E-2</v>
      </c>
      <c r="L59" s="200">
        <f t="shared" si="8"/>
        <v>9.9385515693074841E-2</v>
      </c>
      <c r="M59" s="200">
        <f t="shared" si="8"/>
        <v>0.10818461176189581</v>
      </c>
      <c r="N59" s="200">
        <f t="shared" si="8"/>
        <v>0.10290684873767612</v>
      </c>
      <c r="O59" s="200">
        <f t="shared" si="8"/>
        <v>0.10535394155260698</v>
      </c>
      <c r="P59" s="200">
        <f t="shared" si="8"/>
        <v>9.5182048391484211E-2</v>
      </c>
      <c r="Q59" s="200">
        <f t="shared" si="8"/>
        <v>9.4730181488578549E-2</v>
      </c>
    </row>
    <row r="60" spans="1:17" x14ac:dyDescent="0.25">
      <c r="A60" s="142" t="s">
        <v>319</v>
      </c>
      <c r="B60" s="199">
        <f t="shared" ref="B60:Q60" si="9">IF(B$28=0,0,B$28/B$5)</f>
        <v>3.8951690163535981E-2</v>
      </c>
      <c r="C60" s="199">
        <f t="shared" si="9"/>
        <v>3.8255985792192623E-2</v>
      </c>
      <c r="D60" s="199">
        <f t="shared" si="9"/>
        <v>3.3842230512964241E-2</v>
      </c>
      <c r="E60" s="199">
        <f t="shared" si="9"/>
        <v>3.3730401366457843E-2</v>
      </c>
      <c r="F60" s="199">
        <f t="shared" si="9"/>
        <v>3.6832284482888902E-2</v>
      </c>
      <c r="G60" s="199">
        <f t="shared" si="9"/>
        <v>4.08276226170112E-2</v>
      </c>
      <c r="H60" s="199">
        <f t="shared" si="9"/>
        <v>3.940979342862698E-2</v>
      </c>
      <c r="I60" s="199">
        <f t="shared" si="9"/>
        <v>3.987246754945107E-2</v>
      </c>
      <c r="J60" s="199">
        <f t="shared" si="9"/>
        <v>4.8886931080485842E-2</v>
      </c>
      <c r="K60" s="199">
        <f t="shared" si="9"/>
        <v>4.5686116544722426E-2</v>
      </c>
      <c r="L60" s="199">
        <f t="shared" si="9"/>
        <v>5.8810984291716148E-2</v>
      </c>
      <c r="M60" s="199">
        <f t="shared" si="9"/>
        <v>6.7754803107625633E-2</v>
      </c>
      <c r="N60" s="199">
        <f t="shared" si="9"/>
        <v>6.2771926523661273E-2</v>
      </c>
      <c r="O60" s="199">
        <f t="shared" si="9"/>
        <v>6.6243619425174871E-2</v>
      </c>
      <c r="P60" s="199">
        <f t="shared" si="9"/>
        <v>5.6051066640858488E-2</v>
      </c>
      <c r="Q60" s="199">
        <f t="shared" si="9"/>
        <v>5.3000166546994812E-2</v>
      </c>
    </row>
    <row r="61" spans="1:17" x14ac:dyDescent="0.25">
      <c r="A61" s="142" t="s">
        <v>318</v>
      </c>
      <c r="B61" s="199">
        <f t="shared" ref="B61:Q61" si="10">IF(B$34=0,0,B$34/B$5)</f>
        <v>3.1655923027765744E-2</v>
      </c>
      <c r="C61" s="199">
        <f t="shared" si="10"/>
        <v>3.1953694682289764E-2</v>
      </c>
      <c r="D61" s="199">
        <f t="shared" si="10"/>
        <v>3.155276196959677E-2</v>
      </c>
      <c r="E61" s="199">
        <f t="shared" si="10"/>
        <v>3.4293180432766801E-2</v>
      </c>
      <c r="F61" s="199">
        <f t="shared" si="10"/>
        <v>3.3773801190603574E-2</v>
      </c>
      <c r="G61" s="199">
        <f t="shared" si="10"/>
        <v>3.5572373080290418E-2</v>
      </c>
      <c r="H61" s="199">
        <f t="shared" si="10"/>
        <v>3.627460710681682E-2</v>
      </c>
      <c r="I61" s="199">
        <f t="shared" si="10"/>
        <v>3.4289397833999091E-2</v>
      </c>
      <c r="J61" s="199">
        <f t="shared" si="10"/>
        <v>3.8398099725748584E-2</v>
      </c>
      <c r="K61" s="199">
        <f t="shared" si="10"/>
        <v>4.5855065513938031E-2</v>
      </c>
      <c r="L61" s="199">
        <f t="shared" si="10"/>
        <v>3.5014176850426085E-2</v>
      </c>
      <c r="M61" s="199">
        <f t="shared" si="10"/>
        <v>3.5208306701554698E-2</v>
      </c>
      <c r="N61" s="199">
        <f t="shared" si="10"/>
        <v>3.4924091670017629E-2</v>
      </c>
      <c r="O61" s="199">
        <f t="shared" si="10"/>
        <v>3.434986845586966E-2</v>
      </c>
      <c r="P61" s="199">
        <f t="shared" si="10"/>
        <v>3.499707159152407E-2</v>
      </c>
      <c r="Q61" s="199">
        <f t="shared" si="10"/>
        <v>3.7496873634841187E-2</v>
      </c>
    </row>
    <row r="62" spans="1:17" x14ac:dyDescent="0.25">
      <c r="A62" s="142" t="s">
        <v>317</v>
      </c>
      <c r="B62" s="199">
        <f t="shared" ref="B62:Q62" si="11">IF(B$45=0,0,B$45/B$5)</f>
        <v>6.0151763988532244E-3</v>
      </c>
      <c r="C62" s="199">
        <f t="shared" si="11"/>
        <v>6.9249825379116585E-3</v>
      </c>
      <c r="D62" s="199">
        <f t="shared" si="11"/>
        <v>7.0395158116732899E-3</v>
      </c>
      <c r="E62" s="199">
        <f t="shared" si="11"/>
        <v>6.3181493979273156E-3</v>
      </c>
      <c r="F62" s="199">
        <f t="shared" si="11"/>
        <v>5.9196138254663166E-3</v>
      </c>
      <c r="G62" s="199">
        <f t="shared" si="11"/>
        <v>7.3525399256527896E-3</v>
      </c>
      <c r="H62" s="199">
        <f t="shared" si="11"/>
        <v>8.2080002131010663E-3</v>
      </c>
      <c r="I62" s="199">
        <f t="shared" si="11"/>
        <v>7.1272791355484243E-3</v>
      </c>
      <c r="J62" s="199">
        <f t="shared" si="11"/>
        <v>7.4918725912953184E-3</v>
      </c>
      <c r="K62" s="199">
        <f t="shared" si="11"/>
        <v>6.3011525372203532E-3</v>
      </c>
      <c r="L62" s="199">
        <f t="shared" si="11"/>
        <v>5.5603545509326242E-3</v>
      </c>
      <c r="M62" s="199">
        <f t="shared" si="11"/>
        <v>5.2215019527154603E-3</v>
      </c>
      <c r="N62" s="199">
        <f t="shared" si="11"/>
        <v>5.2108305439971993E-3</v>
      </c>
      <c r="O62" s="199">
        <f t="shared" si="11"/>
        <v>4.7604536715624918E-3</v>
      </c>
      <c r="P62" s="199">
        <f t="shared" si="11"/>
        <v>4.1339101591016513E-3</v>
      </c>
      <c r="Q62" s="199">
        <f t="shared" si="11"/>
        <v>4.2331413067425196E-3</v>
      </c>
    </row>
    <row r="63" spans="1:17" x14ac:dyDescent="0.25">
      <c r="A63" s="142" t="s">
        <v>316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312</v>
      </c>
      <c r="B64" s="276">
        <f t="shared" ref="B64:Q64" si="13">IF(B$47=0,0,B$47/B$5)</f>
        <v>9.8556958465755629E-2</v>
      </c>
      <c r="C64" s="276">
        <f t="shared" si="13"/>
        <v>0.11346387389323444</v>
      </c>
      <c r="D64" s="276">
        <f t="shared" si="13"/>
        <v>0.11534046908456153</v>
      </c>
      <c r="E64" s="276">
        <f t="shared" si="13"/>
        <v>0.10352108508583006</v>
      </c>
      <c r="F64" s="276">
        <f t="shared" si="13"/>
        <v>9.6991192817059119E-2</v>
      </c>
      <c r="G64" s="276">
        <f t="shared" si="13"/>
        <v>0.12046928037031854</v>
      </c>
      <c r="H64" s="276">
        <f t="shared" si="13"/>
        <v>0.13448575444000943</v>
      </c>
      <c r="I64" s="276">
        <f t="shared" si="13"/>
        <v>0.11677844624307467</v>
      </c>
      <c r="J64" s="276">
        <f t="shared" si="13"/>
        <v>0.12275220656069118</v>
      </c>
      <c r="K64" s="276">
        <f t="shared" si="13"/>
        <v>0.10324259634607107</v>
      </c>
      <c r="L64" s="276">
        <f t="shared" si="13"/>
        <v>9.1104831545026466E-2</v>
      </c>
      <c r="M64" s="276">
        <f t="shared" si="13"/>
        <v>8.5552827873967147E-2</v>
      </c>
      <c r="N64" s="276">
        <f t="shared" si="13"/>
        <v>8.5377979870171747E-2</v>
      </c>
      <c r="O64" s="276">
        <f t="shared" si="13"/>
        <v>7.7998682611500031E-2</v>
      </c>
      <c r="P64" s="276">
        <f t="shared" si="13"/>
        <v>6.7732944943962273E-2</v>
      </c>
      <c r="Q64" s="276">
        <f t="shared" si="13"/>
        <v>6.935881914083783E-2</v>
      </c>
    </row>
    <row r="66" spans="1:17" ht="12.75" x14ac:dyDescent="0.25">
      <c r="A66" s="98" t="s">
        <v>129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0.38506794624518459</v>
      </c>
      <c r="C68" s="253">
        <f>IF(C$5=0,0,C$5/WWP_fec!C$5)</f>
        <v>0.39518691036942316</v>
      </c>
      <c r="D68" s="253">
        <f>IF(D$5=0,0,D$5/WWP_fec!D$5)</f>
        <v>0.39500050583615193</v>
      </c>
      <c r="E68" s="253">
        <f>IF(E$5=0,0,E$5/WWP_fec!E$5)</f>
        <v>0.39366464163583542</v>
      </c>
      <c r="F68" s="253">
        <f>IF(F$5=0,0,F$5/WWP_fec!F$5)</f>
        <v>0.39579388326524895</v>
      </c>
      <c r="G68" s="253">
        <f>IF(G$5=0,0,G$5/WWP_fec!G$5)</f>
        <v>0.39765692223441745</v>
      </c>
      <c r="H68" s="253">
        <f>IF(H$5=0,0,H$5/WWP_fec!H$5)</f>
        <v>0.4021641448821171</v>
      </c>
      <c r="I68" s="253">
        <f>IF(I$5=0,0,I$5/WWP_fec!I$5)</f>
        <v>0.40791727542156558</v>
      </c>
      <c r="J68" s="253">
        <f>IF(J$5=0,0,J$5/WWP_fec!J$5)</f>
        <v>0.40629849643371702</v>
      </c>
      <c r="K68" s="253">
        <f>IF(K$5=0,0,K$5/WWP_fec!K$5)</f>
        <v>0.40145951586858308</v>
      </c>
      <c r="L68" s="253">
        <f>IF(L$5=0,0,L$5/WWP_fec!L$5)</f>
        <v>0.40222068793053328</v>
      </c>
      <c r="M68" s="253">
        <f>IF(M$5=0,0,M$5/WWP_fec!M$5)</f>
        <v>0.40389141081100244</v>
      </c>
      <c r="N68" s="253">
        <f>IF(N$5=0,0,N$5/WWP_fec!N$5)</f>
        <v>0.40454311934445186</v>
      </c>
      <c r="O68" s="253">
        <f>IF(O$5=0,0,O$5/WWP_fec!O$5)</f>
        <v>0.40392126500982289</v>
      </c>
      <c r="P68" s="253">
        <f>IF(P$5=0,0,P$5/WWP_fec!P$5)</f>
        <v>0.40967778808797906</v>
      </c>
      <c r="Q68" s="253">
        <f>IF(Q$5=0,0,Q$5/WWP_fec!Q$5)</f>
        <v>0.41470871148428279</v>
      </c>
    </row>
    <row r="69" spans="1:17" x14ac:dyDescent="0.25">
      <c r="A69" s="132" t="s">
        <v>84</v>
      </c>
      <c r="B69" s="282">
        <f>IF(B$6=0,0,B$6/WWP_fec!B$6)</f>
        <v>0.45872790585135204</v>
      </c>
      <c r="C69" s="282">
        <f>IF(C$6=0,0,C$6/WWP_fec!C$6)</f>
        <v>0.4668785774396329</v>
      </c>
      <c r="D69" s="282">
        <f>IF(D$6=0,0,D$6/WWP_fec!D$6)</f>
        <v>0.46564410623848929</v>
      </c>
      <c r="E69" s="282">
        <f>IF(E$6=0,0,E$6/WWP_fec!E$6)</f>
        <v>0.46662055264400409</v>
      </c>
      <c r="F69" s="282">
        <f>IF(F$6=0,0,F$6/WWP_fec!F$6)</f>
        <v>0.46908917680240875</v>
      </c>
      <c r="G69" s="282">
        <f>IF(G$6=0,0,G$6/WWP_fec!G$6)</f>
        <v>0.46754315314516687</v>
      </c>
      <c r="H69" s="282">
        <f>IF(H$6=0,0,H$6/WWP_fec!H$6)</f>
        <v>0.47023397983022375</v>
      </c>
      <c r="I69" s="282">
        <f>IF(I$6=0,0,I$6/WWP_fec!I$6)</f>
        <v>0.47716933805841888</v>
      </c>
      <c r="J69" s="282">
        <f>IF(J$6=0,0,J$6/WWP_fec!J$6)</f>
        <v>0.47520323271295012</v>
      </c>
      <c r="K69" s="282">
        <f>IF(K$6=0,0,K$6/WWP_fec!K$6)</f>
        <v>0.47675740989599019</v>
      </c>
      <c r="L69" s="282">
        <f>IF(L$6=0,0,L$6/WWP_fec!L$6)</f>
        <v>0.47930793070579686</v>
      </c>
      <c r="M69" s="282">
        <f>IF(M$6=0,0,M$6/WWP_fec!M$6)</f>
        <v>0.48417747271811523</v>
      </c>
      <c r="N69" s="282">
        <f>IF(N$6=0,0,N$6/WWP_fec!N$6)</f>
        <v>0.48389803686714261</v>
      </c>
      <c r="O69" s="282">
        <f>IF(O$6=0,0,O$6/WWP_fec!O$6)</f>
        <v>0.48582699568162147</v>
      </c>
      <c r="P69" s="282">
        <f>IF(P$6=0,0,P$6/WWP_fec!P$6)</f>
        <v>0.49664435876432195</v>
      </c>
      <c r="Q69" s="282">
        <f>IF(Q$6=0,0,Q$6/WWP_fec!Q$6)</f>
        <v>0.5023520409825265</v>
      </c>
    </row>
    <row r="70" spans="1:17" x14ac:dyDescent="0.25">
      <c r="A70" s="76" t="s">
        <v>83</v>
      </c>
      <c r="B70" s="281">
        <f>IF(B$7=0,0,B$7/WWP_fec!B$7)</f>
        <v>0.11461478684314773</v>
      </c>
      <c r="C70" s="281">
        <f>IF(C$7=0,0,C$7/WWP_fec!C$7)</f>
        <v>0.1166512553513125</v>
      </c>
      <c r="D70" s="281">
        <f>IF(D$7=0,0,D$7/WWP_fec!D$7)</f>
        <v>0.11634282041894339</v>
      </c>
      <c r="E70" s="281">
        <f>IF(E$7=0,0,E$7/WWP_fec!E$7)</f>
        <v>0.11658678767381765</v>
      </c>
      <c r="F70" s="281">
        <f>IF(F$7=0,0,F$7/WWP_fec!F$7)</f>
        <v>0.11720358108047274</v>
      </c>
      <c r="G70" s="281">
        <f>IF(G$7=0,0,G$7/WWP_fec!G$7)</f>
        <v>0.11681777154133639</v>
      </c>
      <c r="H70" s="281">
        <f>IF(H$7=0,0,H$7/WWP_fec!H$7)</f>
        <v>0.11749004635090837</v>
      </c>
      <c r="I70" s="281">
        <f>IF(I$7=0,0,I$7/WWP_fec!I$7)</f>
        <v>0.11922275865562809</v>
      </c>
      <c r="J70" s="281">
        <f>IF(J$7=0,0,J$7/WWP_fec!J$7)</f>
        <v>0.11873159225863143</v>
      </c>
      <c r="K70" s="281">
        <f>IF(K$7=0,0,K$7/WWP_fec!K$7)</f>
        <v>0.11911981203321964</v>
      </c>
      <c r="L70" s="281">
        <f>IF(L$7=0,0,L$7/WWP_fec!L$7)</f>
        <v>0.11975704427597841</v>
      </c>
      <c r="M70" s="281">
        <f>IF(M$7=0,0,M$7/WWP_fec!M$7)</f>
        <v>0.12097362402282624</v>
      </c>
      <c r="N70" s="281">
        <f>IF(N$7=0,0,N$7/WWP_fec!N$7)</f>
        <v>0.12090372861005605</v>
      </c>
      <c r="O70" s="281">
        <f>IF(O$7=0,0,O$7/WWP_fec!O$7)</f>
        <v>0.12138563236821259</v>
      </c>
      <c r="P70" s="281">
        <f>IF(P$7=0,0,P$7/WWP_fec!P$7)</f>
        <v>0.12408837514654457</v>
      </c>
      <c r="Q70" s="281">
        <f>IF(Q$7=0,0,Q$7/WWP_fec!Q$7)</f>
        <v>0.125514380808498</v>
      </c>
    </row>
    <row r="71" spans="1:17" x14ac:dyDescent="0.25">
      <c r="A71" s="76" t="s">
        <v>82</v>
      </c>
      <c r="B71" s="281">
        <f>IF(B$8=0,0,B$8/WWP_fec!B$8)</f>
        <v>0.62561763555143213</v>
      </c>
      <c r="C71" s="281">
        <f>IF(C$8=0,0,C$8/WWP_fec!C$8)</f>
        <v>0.63673378545270887</v>
      </c>
      <c r="D71" s="281">
        <f>IF(D$8=0,0,D$8/WWP_fec!D$8)</f>
        <v>0.63505013360294926</v>
      </c>
      <c r="E71" s="281">
        <f>IF(E$8=0,0,E$8/WWP_fec!E$8)</f>
        <v>0.63638186463725666</v>
      </c>
      <c r="F71" s="281">
        <f>IF(F$8=0,0,F$8/WWP_fec!F$8)</f>
        <v>0.63974863340593668</v>
      </c>
      <c r="G71" s="281">
        <f>IF(G$8=0,0,G$8/WWP_fec!G$8)</f>
        <v>0.63762462986374802</v>
      </c>
      <c r="H71" s="281">
        <f>IF(H$8=0,0,H$8/WWP_fec!H$8)</f>
        <v>0.64129565218956042</v>
      </c>
      <c r="I71" s="281">
        <f>IF(I$8=0,0,I$8/WWP_fec!I$8)</f>
        <v>0.65075784274565784</v>
      </c>
      <c r="J71" s="281">
        <f>IF(J$8=0,0,J$8/WWP_fec!J$8)</f>
        <v>0.64807407135692019</v>
      </c>
      <c r="K71" s="281">
        <f>IF(K$8=0,0,K$8/WWP_fec!K$8)</f>
        <v>0.65019687440616425</v>
      </c>
      <c r="L71" s="281">
        <f>IF(L$8=0,0,L$8/WWP_fec!L$8)</f>
        <v>0.65367610509127227</v>
      </c>
      <c r="M71" s="281">
        <f>IF(M$8=0,0,M$8/WWP_fec!M$8)</f>
        <v>0.66032029034812945</v>
      </c>
      <c r="N71" s="281">
        <f>IF(N$8=0,0,N$8/WWP_fec!N$8)</f>
        <v>0.65994174901111635</v>
      </c>
      <c r="O71" s="281">
        <f>IF(O$8=0,0,O$8/WWP_fec!O$8)</f>
        <v>0.66257532308511413</v>
      </c>
      <c r="P71" s="281">
        <f>IF(P$8=0,0,P$8/WWP_fec!P$8)</f>
        <v>0.67732752018387932</v>
      </c>
      <c r="Q71" s="281">
        <f>IF(Q$8=0,0,Q$8/WWP_fec!Q$8)</f>
        <v>0.68511431900810293</v>
      </c>
    </row>
    <row r="72" spans="1:17" x14ac:dyDescent="0.25">
      <c r="A72" s="76" t="s">
        <v>81</v>
      </c>
      <c r="B72" s="281">
        <f>IF(B$9=0,0,B$9/WWP_fec!B$9)</f>
        <v>0.44443500147113041</v>
      </c>
      <c r="C72" s="281">
        <f>IF(C$9=0,0,C$9/WWP_fec!C$9)</f>
        <v>0.4523577806364838</v>
      </c>
      <c r="D72" s="281">
        <f>IF(D$9=0,0,D$9/WWP_fec!D$9)</f>
        <v>0.45153171779876766</v>
      </c>
      <c r="E72" s="281">
        <f>IF(E$9=0,0,E$9/WWP_fec!E$9)</f>
        <v>0.45247858428470694</v>
      </c>
      <c r="F72" s="281">
        <f>IF(F$9=0,0,F$9/WWP_fec!F$9)</f>
        <v>0.45487240183898153</v>
      </c>
      <c r="G72" s="281">
        <f>IF(G$9=0,0,G$9/WWP_fec!G$9)</f>
        <v>0.45336843343171912</v>
      </c>
      <c r="H72" s="281">
        <f>IF(H$9=0,0,H$9/WWP_fec!H$9)</f>
        <v>0.45597809387979826</v>
      </c>
      <c r="I72" s="281">
        <f>IF(I$9=0,0,I$9/WWP_fec!I$9)</f>
        <v>0.46270439838147848</v>
      </c>
      <c r="J72" s="281">
        <f>IF(J$9=0,0,J$9/WWP_fec!J$9)</f>
        <v>0.4607971451556635</v>
      </c>
      <c r="K72" s="281">
        <f>IF(K$9=0,0,K$9/WWP_fec!K$9)</f>
        <v>0.46230520925395174</v>
      </c>
      <c r="L72" s="281">
        <f>IF(L$9=0,0,L$9/WWP_fec!L$9)</f>
        <v>0.46477867970982334</v>
      </c>
      <c r="M72" s="281">
        <f>IF(M$9=0,0,M$9/WWP_fec!M$9)</f>
        <v>0.46923119316990114</v>
      </c>
      <c r="N72" s="281">
        <f>IF(N$9=0,0,N$9/WWP_fec!N$9)</f>
        <v>0.46894784584532495</v>
      </c>
      <c r="O72" s="281">
        <f>IF(O$9=0,0,O$9/WWP_fec!O$9)</f>
        <v>0.47085889267943698</v>
      </c>
      <c r="P72" s="281">
        <f>IF(P$9=0,0,P$9/WWP_fec!P$9)</f>
        <v>0.48152339037248071</v>
      </c>
      <c r="Q72" s="281">
        <f>IF(Q$9=0,0,Q$9/WWP_fec!Q$9)</f>
        <v>0.4871461444576945</v>
      </c>
    </row>
    <row r="73" spans="1:17" x14ac:dyDescent="0.25">
      <c r="A73" s="129" t="s">
        <v>80</v>
      </c>
      <c r="B73" s="280">
        <f>IF(B$10=0,0,B$10/WWP_fec!B$10)</f>
        <v>0.74167272136153362</v>
      </c>
      <c r="C73" s="280">
        <f>IF(C$10=0,0,C$10/WWP_fec!C$10)</f>
        <v>0.75680742596891692</v>
      </c>
      <c r="D73" s="280">
        <f>IF(D$10=0,0,D$10/WWP_fec!D$10)</f>
        <v>0.75646793292714887</v>
      </c>
      <c r="E73" s="280">
        <f>IF(E$10=0,0,E$10/WWP_fec!E$10)</f>
        <v>0.7542485925559671</v>
      </c>
      <c r="F73" s="280">
        <f>IF(F$10=0,0,F$10/WWP_fec!F$10)</f>
        <v>0.7427935758169445</v>
      </c>
      <c r="G73" s="280">
        <f>IF(G$10=0,0,G$10/WWP_fec!G$10)</f>
        <v>0.73424212884828144</v>
      </c>
      <c r="H73" s="280">
        <f>IF(H$10=0,0,H$10/WWP_fec!H$10)</f>
        <v>0.75384481017905336</v>
      </c>
      <c r="I73" s="280">
        <f>IF(I$10=0,0,I$10/WWP_fec!I$10)</f>
        <v>0.76222157479177921</v>
      </c>
      <c r="J73" s="280">
        <f>IF(J$10=0,0,J$10/WWP_fec!J$10)</f>
        <v>0.75741946647806291</v>
      </c>
      <c r="K73" s="280">
        <f>IF(K$10=0,0,K$10/WWP_fec!K$10)</f>
        <v>0.76500054232388881</v>
      </c>
      <c r="L73" s="280">
        <f>IF(L$10=0,0,L$10/WWP_fec!L$10)</f>
        <v>0.75379404647844939</v>
      </c>
      <c r="M73" s="280">
        <f>IF(M$10=0,0,M$10/WWP_fec!M$10)</f>
        <v>0.75695372258059612</v>
      </c>
      <c r="N73" s="280">
        <f>IF(N$10=0,0,N$10/WWP_fec!N$10)</f>
        <v>0.75417586194863617</v>
      </c>
      <c r="O73" s="280">
        <f>IF(O$10=0,0,O$10/WWP_fec!O$10)</f>
        <v>0.75635072129970404</v>
      </c>
      <c r="P73" s="280">
        <f>IF(P$10=0,0,P$10/WWP_fec!P$10)</f>
        <v>0.77426232666241401</v>
      </c>
      <c r="Q73" s="280">
        <f>IF(Q$10=0,0,Q$10/WWP_fec!Q$10)</f>
        <v>0.78142178650927741</v>
      </c>
    </row>
    <row r="74" spans="1:17" x14ac:dyDescent="0.25">
      <c r="A74" s="127" t="s">
        <v>315</v>
      </c>
      <c r="B74" s="305">
        <f>IF(B$15=0,0,B$15/WWP_fec!B$15)</f>
        <v>0.3569353467692552</v>
      </c>
      <c r="C74" s="305">
        <f>IF(C$15=0,0,C$15/WWP_fec!C$15)</f>
        <v>0.36567189721987747</v>
      </c>
      <c r="D74" s="305">
        <f>IF(D$15=0,0,D$15/WWP_fec!D$15)</f>
        <v>0.36443930269451558</v>
      </c>
      <c r="E74" s="305">
        <f>IF(E$15=0,0,E$15/WWP_fec!E$15)</f>
        <v>0.366252068959524</v>
      </c>
      <c r="F74" s="305">
        <f>IF(F$15=0,0,F$15/WWP_fec!F$15)</f>
        <v>0.36991071288333677</v>
      </c>
      <c r="G74" s="305">
        <f>IF(G$15=0,0,G$15/WWP_fec!G$15)</f>
        <v>0.3659270557926097</v>
      </c>
      <c r="H74" s="305">
        <f>IF(H$15=0,0,H$15/WWP_fec!H$15)</f>
        <v>0.36587976112315301</v>
      </c>
      <c r="I74" s="305">
        <f>IF(I$15=0,0,I$15/WWP_fec!I$15)</f>
        <v>0.37736509251515948</v>
      </c>
      <c r="J74" s="305">
        <f>IF(J$15=0,0,J$15/WWP_fec!J$15)</f>
        <v>0.37515765357545094</v>
      </c>
      <c r="K74" s="305">
        <f>IF(K$15=0,0,K$15/WWP_fec!K$15)</f>
        <v>0.37497848145365292</v>
      </c>
      <c r="L74" s="305">
        <f>IF(L$15=0,0,L$15/WWP_fec!L$15)</f>
        <v>0.37651429036264222</v>
      </c>
      <c r="M74" s="305">
        <f>IF(M$15=0,0,M$15/WWP_fec!M$15)</f>
        <v>0.37909271302460629</v>
      </c>
      <c r="N74" s="305">
        <f>IF(N$15=0,0,N$15/WWP_fec!N$15)</f>
        <v>0.38008587668832666</v>
      </c>
      <c r="O74" s="305">
        <f>IF(O$15=0,0,O$15/WWP_fec!O$15)</f>
        <v>0.38058278788492783</v>
      </c>
      <c r="P74" s="305">
        <f>IF(P$15=0,0,P$15/WWP_fec!P$15)</f>
        <v>0.38760320397151066</v>
      </c>
      <c r="Q74" s="305">
        <f>IF(Q$15=0,0,Q$15/WWP_fec!Q$15)</f>
        <v>0.39132945186701468</v>
      </c>
    </row>
    <row r="75" spans="1:17" x14ac:dyDescent="0.25">
      <c r="A75" s="127" t="s">
        <v>314</v>
      </c>
      <c r="B75" s="305">
        <f>IF(B$26=0,0,B$26/WWP_fec!B$26)</f>
        <v>0.43763394685315948</v>
      </c>
      <c r="C75" s="305">
        <f>IF(C$26=0,0,C$26/WWP_fec!C$26)</f>
        <v>0.43871023708954948</v>
      </c>
      <c r="D75" s="305">
        <f>IF(D$26=0,0,D$26/WWP_fec!D$26)</f>
        <v>0.43908404323603006</v>
      </c>
      <c r="E75" s="305">
        <f>IF(E$26=0,0,E$26/WWP_fec!E$26)</f>
        <v>0.43698462585082143</v>
      </c>
      <c r="F75" s="305">
        <f>IF(F$26=0,0,F$26/WWP_fec!F$26)</f>
        <v>0.43790749399560752</v>
      </c>
      <c r="G75" s="305">
        <f>IF(G$26=0,0,G$26/WWP_fec!G$26)</f>
        <v>0.44327214389566444</v>
      </c>
      <c r="H75" s="305">
        <f>IF(H$26=0,0,H$26/WWP_fec!H$26)</f>
        <v>0.44777633629876906</v>
      </c>
      <c r="I75" s="305">
        <f>IF(I$26=0,0,I$26/WWP_fec!I$26)</f>
        <v>0.44856283085787818</v>
      </c>
      <c r="J75" s="305">
        <f>IF(J$26=0,0,J$26/WWP_fec!J$26)</f>
        <v>0.45043238512253414</v>
      </c>
      <c r="K75" s="305">
        <f>IF(K$26=0,0,K$26/WWP_fec!K$26)</f>
        <v>0.44897923855554617</v>
      </c>
      <c r="L75" s="305">
        <f>IF(L$26=0,0,L$26/WWP_fec!L$26)</f>
        <v>0.4501539927856219</v>
      </c>
      <c r="M75" s="305">
        <f>IF(M$26=0,0,M$26/WWP_fec!M$26)</f>
        <v>0.45264411651789099</v>
      </c>
      <c r="N75" s="305">
        <f>IF(N$26=0,0,N$26/WWP_fec!N$26)</f>
        <v>0.45062796113389358</v>
      </c>
      <c r="O75" s="305">
        <f>IF(O$26=0,0,O$26/WWP_fec!O$26)</f>
        <v>0.45128280177687602</v>
      </c>
      <c r="P75" s="305">
        <f>IF(P$26=0,0,P$26/WWP_fec!P$26)</f>
        <v>0.4502836294147376</v>
      </c>
      <c r="Q75" s="305">
        <f>IF(Q$26=0,0,Q$26/WWP_fec!Q$26)</f>
        <v>0.46489268135191553</v>
      </c>
    </row>
    <row r="76" spans="1:17" x14ac:dyDescent="0.25">
      <c r="A76" s="127" t="s">
        <v>313</v>
      </c>
      <c r="B76" s="305">
        <f>IF(B$27=0,0,B$27/WWP_fec!B$27)</f>
        <v>0.26798641379109289</v>
      </c>
      <c r="C76" s="305">
        <f>IF(C$27=0,0,C$27/WWP_fec!C$27)</f>
        <v>0.27468979815313599</v>
      </c>
      <c r="D76" s="305">
        <f>IF(D$27=0,0,D$27/WWP_fec!D$27)</f>
        <v>0.27165404016929046</v>
      </c>
      <c r="E76" s="305">
        <f>IF(E$27=0,0,E$27/WWP_fec!E$27)</f>
        <v>0.27119206470791096</v>
      </c>
      <c r="F76" s="305">
        <f>IF(F$27=0,0,F$27/WWP_fec!F$27)</f>
        <v>0.27793569561305181</v>
      </c>
      <c r="G76" s="305">
        <f>IF(G$27=0,0,G$27/WWP_fec!G$27)</f>
        <v>0.27965552846864583</v>
      </c>
      <c r="H76" s="305">
        <f>IF(H$27=0,0,H$27/WWP_fec!H$27)</f>
        <v>0.28349658267823263</v>
      </c>
      <c r="I76" s="305">
        <f>IF(I$27=0,0,I$27/WWP_fec!I$27)</f>
        <v>0.28781915994371277</v>
      </c>
      <c r="J76" s="305">
        <f>IF(J$27=0,0,J$27/WWP_fec!J$27)</f>
        <v>0.29210918712293499</v>
      </c>
      <c r="K76" s="305">
        <f>IF(K$27=0,0,K$27/WWP_fec!K$27)</f>
        <v>0.28529239592165179</v>
      </c>
      <c r="L76" s="305">
        <f>IF(L$27=0,0,L$27/WWP_fec!L$27)</f>
        <v>0.29530635597102367</v>
      </c>
      <c r="M76" s="305">
        <f>IF(M$27=0,0,M$27/WWP_fec!M$27)</f>
        <v>0.30078425716886364</v>
      </c>
      <c r="N76" s="305">
        <f>IF(N$27=0,0,N$27/WWP_fec!N$27)</f>
        <v>0.30051222127869248</v>
      </c>
      <c r="O76" s="305">
        <f>IF(O$27=0,0,O$27/WWP_fec!O$27)</f>
        <v>0.3020024940673483</v>
      </c>
      <c r="P76" s="305">
        <f>IF(P$27=0,0,P$27/WWP_fec!P$27)</f>
        <v>0.30227511255557793</v>
      </c>
      <c r="Q76" s="305">
        <f>IF(Q$27=0,0,Q$27/WWP_fec!Q$27)</f>
        <v>0.30442748965176436</v>
      </c>
    </row>
    <row r="77" spans="1:17" x14ac:dyDescent="0.25">
      <c r="A77" s="72" t="s">
        <v>312</v>
      </c>
      <c r="B77" s="304">
        <f>IF(B$47=0,0,B$47/WWP_fec!B$47)</f>
        <v>0.51057293799535264</v>
      </c>
      <c r="C77" s="304">
        <f>IF(C$47=0,0,C$47/WWP_fec!C$47)</f>
        <v>0.51182860993780754</v>
      </c>
      <c r="D77" s="304">
        <f>IF(D$47=0,0,D$47/WWP_fec!D$47)</f>
        <v>0.51226471710870192</v>
      </c>
      <c r="E77" s="304">
        <f>IF(E$47=0,0,E$47/WWP_fec!E$47)</f>
        <v>0.50981539682595833</v>
      </c>
      <c r="F77" s="304">
        <f>IF(F$47=0,0,F$47/WWP_fec!F$47)</f>
        <v>0.51089207632820877</v>
      </c>
      <c r="G77" s="304">
        <f>IF(G$47=0,0,G$47/WWP_fec!G$47)</f>
        <v>0.51715083454494204</v>
      </c>
      <c r="H77" s="304">
        <f>IF(H$47=0,0,H$47/WWP_fec!H$47)</f>
        <v>0.52240572568189725</v>
      </c>
      <c r="I77" s="304">
        <f>IF(I$47=0,0,I$47/WWP_fec!I$47)</f>
        <v>0.52332330266752447</v>
      </c>
      <c r="J77" s="304">
        <f>IF(J$47=0,0,J$47/WWP_fec!J$47)</f>
        <v>0.52550444930962326</v>
      </c>
      <c r="K77" s="304">
        <f>IF(K$47=0,0,K$47/WWP_fec!K$47)</f>
        <v>0.52380911164813715</v>
      </c>
      <c r="L77" s="304">
        <f>IF(L$47=0,0,L$47/WWP_fec!L$47)</f>
        <v>0.52517965824989254</v>
      </c>
      <c r="M77" s="304">
        <f>IF(M$47=0,0,M$47/WWP_fec!M$47)</f>
        <v>0.52808480260420632</v>
      </c>
      <c r="N77" s="304">
        <f>IF(N$47=0,0,N$47/WWP_fec!N$47)</f>
        <v>0.52573262132287579</v>
      </c>
      <c r="O77" s="304">
        <f>IF(O$47=0,0,O$47/WWP_fec!O$47)</f>
        <v>0.52649660207302207</v>
      </c>
      <c r="P77" s="304">
        <f>IF(P$47=0,0,P$47/WWP_fec!P$47)</f>
        <v>0.52533090098386037</v>
      </c>
      <c r="Q77" s="304">
        <f>IF(Q$47=0,0,Q$47/WWP_fec!Q$47)</f>
        <v>0.54237479491056806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3866.5767455491</v>
      </c>
      <c r="C5" s="96">
        <v>3795.8461307542088</v>
      </c>
      <c r="D5" s="96">
        <v>3481.8887093422318</v>
      </c>
      <c r="E5" s="96">
        <v>3665.5906812393246</v>
      </c>
      <c r="F5" s="96">
        <v>4234.6108795304526</v>
      </c>
      <c r="G5" s="96">
        <v>4064.1306868404531</v>
      </c>
      <c r="H5" s="96">
        <v>4045.3819998294607</v>
      </c>
      <c r="I5" s="96">
        <v>3534.0442498639441</v>
      </c>
      <c r="J5" s="96">
        <v>3394.8722485469521</v>
      </c>
      <c r="K5" s="96">
        <v>2899.689375615048</v>
      </c>
      <c r="L5" s="96">
        <v>2975.3863407594081</v>
      </c>
      <c r="M5" s="96">
        <v>2890.2141996098808</v>
      </c>
      <c r="N5" s="96">
        <v>2353.7659460689583</v>
      </c>
      <c r="O5" s="96">
        <v>2239.7766545588975</v>
      </c>
      <c r="P5" s="96">
        <v>2129.5973503257328</v>
      </c>
      <c r="Q5" s="96">
        <v>2165.0292365449009</v>
      </c>
    </row>
    <row r="6" spans="1:17" x14ac:dyDescent="0.25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80</v>
      </c>
      <c r="B10" s="158">
        <v>94.819638537909</v>
      </c>
      <c r="C10" s="158">
        <v>87.554876583762351</v>
      </c>
      <c r="D10" s="158">
        <v>86.603108304082127</v>
      </c>
      <c r="E10" s="158">
        <v>98.141189898631978</v>
      </c>
      <c r="F10" s="158">
        <v>139.46748056295604</v>
      </c>
      <c r="G10" s="158">
        <v>147.93301738682192</v>
      </c>
      <c r="H10" s="158">
        <v>111.8046412741502</v>
      </c>
      <c r="I10" s="158">
        <v>128.3384373355438</v>
      </c>
      <c r="J10" s="158">
        <v>124.16282733917734</v>
      </c>
      <c r="K10" s="158">
        <v>111.0262014381546</v>
      </c>
      <c r="L10" s="158">
        <v>150.17774079138383</v>
      </c>
      <c r="M10" s="158">
        <v>162.54251816834082</v>
      </c>
      <c r="N10" s="158">
        <v>162.21805663517091</v>
      </c>
      <c r="O10" s="158">
        <v>169.24628879673693</v>
      </c>
      <c r="P10" s="158">
        <v>172.68609837517511</v>
      </c>
      <c r="Q10" s="158">
        <v>179.86398363273094</v>
      </c>
    </row>
    <row r="11" spans="1:17" x14ac:dyDescent="0.25">
      <c r="A11" s="92" t="s">
        <v>126</v>
      </c>
      <c r="B11" s="91">
        <v>51.841905015638069</v>
      </c>
      <c r="C11" s="91">
        <v>42.952358492087775</v>
      </c>
      <c r="D11" s="91">
        <v>42.980701815727329</v>
      </c>
      <c r="E11" s="91">
        <v>55.489601198392521</v>
      </c>
      <c r="F11" s="91">
        <v>71.215487036098949</v>
      </c>
      <c r="G11" s="91">
        <v>71.640938248426636</v>
      </c>
      <c r="H11" s="91">
        <v>55.600236198993301</v>
      </c>
      <c r="I11" s="91">
        <v>64.989598642158526</v>
      </c>
      <c r="J11" s="91">
        <v>58.569160408116183</v>
      </c>
      <c r="K11" s="91">
        <v>52.118545883975571</v>
      </c>
      <c r="L11" s="91">
        <v>69.862736286029161</v>
      </c>
      <c r="M11" s="91">
        <v>74.50361970075312</v>
      </c>
      <c r="N11" s="91">
        <v>74.4818832435042</v>
      </c>
      <c r="O11" s="91">
        <v>78.350591751583394</v>
      </c>
      <c r="P11" s="91">
        <v>78.770001115138953</v>
      </c>
      <c r="Q11" s="91">
        <v>82.870605019099443</v>
      </c>
    </row>
    <row r="12" spans="1:17" x14ac:dyDescent="0.25">
      <c r="A12" s="92" t="s">
        <v>27</v>
      </c>
      <c r="B12" s="91">
        <v>42.977733522270917</v>
      </c>
      <c r="C12" s="91">
        <v>44.602518091674575</v>
      </c>
      <c r="D12" s="91">
        <v>43.622406488354805</v>
      </c>
      <c r="E12" s="91">
        <v>42.651588700239479</v>
      </c>
      <c r="F12" s="91">
        <v>68.251993526857134</v>
      </c>
      <c r="G12" s="91">
        <v>76.29207913839528</v>
      </c>
      <c r="H12" s="91">
        <v>56.204405075156878</v>
      </c>
      <c r="I12" s="91">
        <v>63.348838693385304</v>
      </c>
      <c r="J12" s="91">
        <v>65.593666931061151</v>
      </c>
      <c r="K12" s="91">
        <v>58.907655554179073</v>
      </c>
      <c r="L12" s="91">
        <v>80.315004505354651</v>
      </c>
      <c r="M12" s="91">
        <v>88.038898467587615</v>
      </c>
      <c r="N12" s="91">
        <v>87.736173391666739</v>
      </c>
      <c r="O12" s="91">
        <v>90.895697045153554</v>
      </c>
      <c r="P12" s="91">
        <v>93.916097260036125</v>
      </c>
      <c r="Q12" s="91">
        <v>96.993378613631464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315</v>
      </c>
      <c r="B15" s="206">
        <v>2579.3116637249973</v>
      </c>
      <c r="C15" s="206">
        <v>2583.6558657439018</v>
      </c>
      <c r="D15" s="206">
        <v>2366.2846052758518</v>
      </c>
      <c r="E15" s="206">
        <v>2507.4781048382174</v>
      </c>
      <c r="F15" s="206">
        <v>2929.0627939045094</v>
      </c>
      <c r="G15" s="206">
        <v>2712.2049459429486</v>
      </c>
      <c r="H15" s="206">
        <v>2754.2921137030576</v>
      </c>
      <c r="I15" s="206">
        <v>2195.3069049932897</v>
      </c>
      <c r="J15" s="206">
        <v>1986.114933641946</v>
      </c>
      <c r="K15" s="206">
        <v>1664.9371385680106</v>
      </c>
      <c r="L15" s="206">
        <v>1369.8666068105529</v>
      </c>
      <c r="M15" s="206">
        <v>1088.6798276282796</v>
      </c>
      <c r="N15" s="206">
        <v>731.55192073032845</v>
      </c>
      <c r="O15" s="206">
        <v>484.30631716937239</v>
      </c>
      <c r="P15" s="206">
        <v>530.23707809555265</v>
      </c>
      <c r="Q15" s="206">
        <v>583.33462700173368</v>
      </c>
    </row>
    <row r="16" spans="1:17" x14ac:dyDescent="0.25">
      <c r="A16" s="88" t="s">
        <v>34</v>
      </c>
      <c r="B16" s="87">
        <v>478.85744429033537</v>
      </c>
      <c r="C16" s="87">
        <v>443.97153724045972</v>
      </c>
      <c r="D16" s="87">
        <v>392.29793996720508</v>
      </c>
      <c r="E16" s="87">
        <v>422.22953343721741</v>
      </c>
      <c r="F16" s="87">
        <v>527.28123553926844</v>
      </c>
      <c r="G16" s="87">
        <v>488.21591476235665</v>
      </c>
      <c r="H16" s="87">
        <v>469.60558820419254</v>
      </c>
      <c r="I16" s="87">
        <v>466.04503256720233</v>
      </c>
      <c r="J16" s="87">
        <v>404.41262204127719</v>
      </c>
      <c r="K16" s="87">
        <v>318.44564956623367</v>
      </c>
      <c r="L16" s="87">
        <v>353.61541469921616</v>
      </c>
      <c r="M16" s="87">
        <v>296.7977640869928</v>
      </c>
      <c r="N16" s="87">
        <v>92.677226617994734</v>
      </c>
      <c r="O16" s="87">
        <v>8.7157353586073896</v>
      </c>
      <c r="P16" s="87">
        <v>7.5635374532239448</v>
      </c>
      <c r="Q16" s="87">
        <v>14.741541048051928</v>
      </c>
    </row>
    <row r="17" spans="1:17" x14ac:dyDescent="0.25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31</v>
      </c>
      <c r="B18" s="87">
        <v>19.393124850181778</v>
      </c>
      <c r="C18" s="87">
        <v>20.493907749621812</v>
      </c>
      <c r="D18" s="87">
        <v>40.725887773888509</v>
      </c>
      <c r="E18" s="87">
        <v>8.6397293366049066E-2</v>
      </c>
      <c r="F18" s="87">
        <v>1.7461973076806739E-14</v>
      </c>
      <c r="G18" s="87">
        <v>0</v>
      </c>
      <c r="H18" s="87">
        <v>3.7359727866347847</v>
      </c>
      <c r="I18" s="87">
        <v>2.4002356430012761</v>
      </c>
      <c r="J18" s="87">
        <v>2.4861385582131135</v>
      </c>
      <c r="K18" s="87">
        <v>3.2257640927079314</v>
      </c>
      <c r="L18" s="87">
        <v>2.6845034901802927</v>
      </c>
      <c r="M18" s="87">
        <v>0</v>
      </c>
      <c r="N18" s="87">
        <v>0</v>
      </c>
      <c r="O18" s="87">
        <v>2.4593071663146064</v>
      </c>
      <c r="P18" s="87">
        <v>2.5684288110880256</v>
      </c>
      <c r="Q18" s="87">
        <v>0</v>
      </c>
    </row>
    <row r="19" spans="1:17" x14ac:dyDescent="0.25">
      <c r="A19" s="88" t="s">
        <v>126</v>
      </c>
      <c r="B19" s="87">
        <v>291.21948484150818</v>
      </c>
      <c r="C19" s="87">
        <v>342.47518175136548</v>
      </c>
      <c r="D19" s="87">
        <v>228.49489932384057</v>
      </c>
      <c r="E19" s="87">
        <v>267.13781656990659</v>
      </c>
      <c r="F19" s="87">
        <v>352.6961185190396</v>
      </c>
      <c r="G19" s="87">
        <v>279.76430402800577</v>
      </c>
      <c r="H19" s="87">
        <v>250.99222099066642</v>
      </c>
      <c r="I19" s="87">
        <v>220.15419681753909</v>
      </c>
      <c r="J19" s="87">
        <v>171.60393559221177</v>
      </c>
      <c r="K19" s="87">
        <v>123.23241260885575</v>
      </c>
      <c r="L19" s="87">
        <v>126.31535876514326</v>
      </c>
      <c r="M19" s="87">
        <v>97.378597606824897</v>
      </c>
      <c r="N19" s="87">
        <v>73.370959854010124</v>
      </c>
      <c r="O19" s="87">
        <v>47.984657868006927</v>
      </c>
      <c r="P19" s="87">
        <v>38.559540951554105</v>
      </c>
      <c r="Q19" s="87">
        <v>108.51045840643887</v>
      </c>
    </row>
    <row r="20" spans="1:17" x14ac:dyDescent="0.25">
      <c r="A20" s="88" t="s">
        <v>30</v>
      </c>
      <c r="B20" s="87">
        <v>828.92426684522002</v>
      </c>
      <c r="C20" s="87">
        <v>738.92853689758908</v>
      </c>
      <c r="D20" s="87">
        <v>649.46596783737186</v>
      </c>
      <c r="E20" s="87">
        <v>552.8498881224192</v>
      </c>
      <c r="F20" s="87">
        <v>613.87926901359242</v>
      </c>
      <c r="G20" s="87">
        <v>527.47806556790181</v>
      </c>
      <c r="H20" s="87">
        <v>594.51750374093785</v>
      </c>
      <c r="I20" s="87">
        <v>482.58678558645926</v>
      </c>
      <c r="J20" s="87">
        <v>329.0131942823902</v>
      </c>
      <c r="K20" s="87">
        <v>301.86889436861236</v>
      </c>
      <c r="L20" s="87">
        <v>326.28285273387201</v>
      </c>
      <c r="M20" s="87">
        <v>227.47416088001077</v>
      </c>
      <c r="N20" s="87">
        <v>135.99654872070286</v>
      </c>
      <c r="O20" s="87">
        <v>91.917057282984757</v>
      </c>
      <c r="P20" s="87">
        <v>33.237286653471116</v>
      </c>
      <c r="Q20" s="87">
        <v>36.993569524500415</v>
      </c>
    </row>
    <row r="21" spans="1:17" x14ac:dyDescent="0.25">
      <c r="A21" s="88" t="s">
        <v>29</v>
      </c>
      <c r="B21" s="87">
        <v>22.983282193551506</v>
      </c>
      <c r="C21" s="87">
        <v>25.958010417830799</v>
      </c>
      <c r="D21" s="87">
        <v>8.4897747942373947</v>
      </c>
      <c r="E21" s="87">
        <v>11.701049811584207</v>
      </c>
      <c r="F21" s="87">
        <v>11.406595348647663</v>
      </c>
      <c r="G21" s="87">
        <v>5.6838805431824433</v>
      </c>
      <c r="H21" s="87">
        <v>8.4663496094326973</v>
      </c>
      <c r="I21" s="87">
        <v>17.081815364379111</v>
      </c>
      <c r="J21" s="87">
        <v>14.39796923435008</v>
      </c>
      <c r="K21" s="87">
        <v>11.287415673906208</v>
      </c>
      <c r="L21" s="87">
        <v>8.4095504664335134</v>
      </c>
      <c r="M21" s="87">
        <v>0</v>
      </c>
      <c r="N21" s="87">
        <v>2.7985651315193669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27</v>
      </c>
      <c r="B22" s="87">
        <v>622.77789104885176</v>
      </c>
      <c r="C22" s="87">
        <v>665.83332090364115</v>
      </c>
      <c r="D22" s="87">
        <v>695.75973110513769</v>
      </c>
      <c r="E22" s="87">
        <v>863.42294100955883</v>
      </c>
      <c r="F22" s="87">
        <v>1099.5234885603775</v>
      </c>
      <c r="G22" s="87">
        <v>1111.8543616170441</v>
      </c>
      <c r="H22" s="87">
        <v>840.8865803599308</v>
      </c>
      <c r="I22" s="87">
        <v>731.54736821949052</v>
      </c>
      <c r="J22" s="87">
        <v>779.29876486557134</v>
      </c>
      <c r="K22" s="87">
        <v>567.43175954727985</v>
      </c>
      <c r="L22" s="87">
        <v>457.80930885660672</v>
      </c>
      <c r="M22" s="87">
        <v>349.87133035741067</v>
      </c>
      <c r="N22" s="87">
        <v>281.71435300117582</v>
      </c>
      <c r="O22" s="87">
        <v>234.81108270004006</v>
      </c>
      <c r="P22" s="87">
        <v>220.92035654508572</v>
      </c>
      <c r="Q22" s="87">
        <v>219.81356578326242</v>
      </c>
    </row>
    <row r="23" spans="1:17" x14ac:dyDescent="0.25">
      <c r="A23" s="88" t="s">
        <v>26</v>
      </c>
      <c r="B23" s="87">
        <v>34.595009951962183</v>
      </c>
      <c r="C23" s="87">
        <v>30.962534513210812</v>
      </c>
      <c r="D23" s="87">
        <v>29.405596167468598</v>
      </c>
      <c r="E23" s="87">
        <v>0</v>
      </c>
      <c r="F23" s="87">
        <v>0</v>
      </c>
      <c r="G23" s="87">
        <v>4.3585133241595471E-2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87</v>
      </c>
      <c r="B24" s="87">
        <v>280.5611597033859</v>
      </c>
      <c r="C24" s="87">
        <v>315.03283627018277</v>
      </c>
      <c r="D24" s="87">
        <v>321.64480830670175</v>
      </c>
      <c r="E24" s="87">
        <v>390.05047859416555</v>
      </c>
      <c r="F24" s="87">
        <v>324.27608692358405</v>
      </c>
      <c r="G24" s="87">
        <v>299.16483429121621</v>
      </c>
      <c r="H24" s="87">
        <v>586.0878980112625</v>
      </c>
      <c r="I24" s="87">
        <v>275.49147079521822</v>
      </c>
      <c r="J24" s="87">
        <v>284.90230906793249</v>
      </c>
      <c r="K24" s="87">
        <v>339.44524271041519</v>
      </c>
      <c r="L24" s="87">
        <v>94.749617799101088</v>
      </c>
      <c r="M24" s="87">
        <v>117.15797469704064</v>
      </c>
      <c r="N24" s="87">
        <v>144.99426740492552</v>
      </c>
      <c r="O24" s="87">
        <v>98.418476793418577</v>
      </c>
      <c r="P24" s="87">
        <v>227.38792768112978</v>
      </c>
      <c r="Q24" s="87">
        <v>203.27549223948017</v>
      </c>
    </row>
    <row r="25" spans="1:17" x14ac:dyDescent="0.25">
      <c r="A25" s="88" t="s">
        <v>23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314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313</v>
      </c>
      <c r="B27" s="204">
        <v>1192.4454432861944</v>
      </c>
      <c r="C27" s="204">
        <v>1124.6353884265443</v>
      </c>
      <c r="D27" s="204">
        <v>1029.0009957622983</v>
      </c>
      <c r="E27" s="204">
        <v>1059.9713865024746</v>
      </c>
      <c r="F27" s="204">
        <v>1166.0806050629869</v>
      </c>
      <c r="G27" s="204">
        <v>1203.9927235106834</v>
      </c>
      <c r="H27" s="204">
        <v>1179.2852448522524</v>
      </c>
      <c r="I27" s="204">
        <v>1210.3989075351108</v>
      </c>
      <c r="J27" s="204">
        <v>1284.594487565829</v>
      </c>
      <c r="K27" s="204">
        <v>1123.7260356088827</v>
      </c>
      <c r="L27" s="204">
        <v>1455.3419931574708</v>
      </c>
      <c r="M27" s="204">
        <v>1638.9918538132599</v>
      </c>
      <c r="N27" s="204">
        <v>1459.9959687034593</v>
      </c>
      <c r="O27" s="204">
        <v>1586.224048592788</v>
      </c>
      <c r="P27" s="204">
        <v>1426.6741738550052</v>
      </c>
      <c r="Q27" s="204">
        <v>1401.8306259104368</v>
      </c>
    </row>
    <row r="28" spans="1:17" x14ac:dyDescent="0.25">
      <c r="A28" s="152" t="s">
        <v>319</v>
      </c>
      <c r="B28" s="264">
        <v>962.48599693017957</v>
      </c>
      <c r="C28" s="264">
        <v>895.17674796854271</v>
      </c>
      <c r="D28" s="264">
        <v>814.34979857514236</v>
      </c>
      <c r="E28" s="264">
        <v>859.71443902297176</v>
      </c>
      <c r="F28" s="264">
        <v>934.01429011205755</v>
      </c>
      <c r="G28" s="264">
        <v>987.34652216875281</v>
      </c>
      <c r="H28" s="264">
        <v>944.47112894851205</v>
      </c>
      <c r="I28" s="264">
        <v>1035.5119381554659</v>
      </c>
      <c r="J28" s="264">
        <v>1112.2098976125178</v>
      </c>
      <c r="K28" s="264">
        <v>993.33876789751025</v>
      </c>
      <c r="L28" s="264">
        <v>1347.8875380657323</v>
      </c>
      <c r="M28" s="264">
        <v>1553.8164042901608</v>
      </c>
      <c r="N28" s="264">
        <v>1402.8279955818471</v>
      </c>
      <c r="O28" s="264">
        <v>1549.8920929349079</v>
      </c>
      <c r="P28" s="264">
        <v>1387.0686692133968</v>
      </c>
      <c r="Q28" s="264">
        <v>1358.8001456423931</v>
      </c>
    </row>
    <row r="29" spans="1:17" x14ac:dyDescent="0.25">
      <c r="A29" s="154" t="s">
        <v>34</v>
      </c>
      <c r="B29" s="83">
        <v>152.55045542762525</v>
      </c>
      <c r="C29" s="83">
        <v>132.2942949453201</v>
      </c>
      <c r="D29" s="83">
        <v>148.20694255206678</v>
      </c>
      <c r="E29" s="83">
        <v>156.71731543374807</v>
      </c>
      <c r="F29" s="83">
        <v>53.522860993009786</v>
      </c>
      <c r="G29" s="83">
        <v>43.396858488807013</v>
      </c>
      <c r="H29" s="83">
        <v>87.470976289585565</v>
      </c>
      <c r="I29" s="83">
        <v>116.17726793205441</v>
      </c>
      <c r="J29" s="83">
        <v>65.645379859851261</v>
      </c>
      <c r="K29" s="83">
        <v>28.853741142275265</v>
      </c>
      <c r="L29" s="83">
        <v>29.395189941362617</v>
      </c>
      <c r="M29" s="83">
        <v>80.432146491390682</v>
      </c>
      <c r="N29" s="83">
        <v>72.423028973335306</v>
      </c>
      <c r="O29" s="83">
        <v>145.96756784104105</v>
      </c>
      <c r="P29" s="83">
        <v>174.64372431864913</v>
      </c>
      <c r="Q29" s="83">
        <v>149.67379323681516</v>
      </c>
    </row>
    <row r="30" spans="1:17" x14ac:dyDescent="0.25">
      <c r="A30" s="154" t="s">
        <v>31</v>
      </c>
      <c r="B30" s="208">
        <v>85.714861659616915</v>
      </c>
      <c r="C30" s="208">
        <v>84.273482741630858</v>
      </c>
      <c r="D30" s="208">
        <v>42.648115851740485</v>
      </c>
      <c r="E30" s="208">
        <v>75.386331723009334</v>
      </c>
      <c r="F30" s="208">
        <v>55.752112797515991</v>
      </c>
      <c r="G30" s="208">
        <v>73.459929373545378</v>
      </c>
      <c r="H30" s="208">
        <v>72.053088976585428</v>
      </c>
      <c r="I30" s="208">
        <v>69.887612336988241</v>
      </c>
      <c r="J30" s="208">
        <v>66.878460560803475</v>
      </c>
      <c r="K30" s="208">
        <v>72.114870049198117</v>
      </c>
      <c r="L30" s="208">
        <v>75.848243974065369</v>
      </c>
      <c r="M30" s="208">
        <v>63.919302790825633</v>
      </c>
      <c r="N30" s="208">
        <v>49.387233496115911</v>
      </c>
      <c r="O30" s="208">
        <v>43.849623548424489</v>
      </c>
      <c r="P30" s="208">
        <v>49.50275221908182</v>
      </c>
      <c r="Q30" s="208">
        <v>46.417887585237217</v>
      </c>
    </row>
    <row r="31" spans="1:17" x14ac:dyDescent="0.25">
      <c r="A31" s="154" t="s">
        <v>126</v>
      </c>
      <c r="B31" s="208">
        <v>190.03383863168565</v>
      </c>
      <c r="C31" s="208">
        <v>269.16671773575814</v>
      </c>
      <c r="D31" s="208">
        <v>179.08550084433804</v>
      </c>
      <c r="E31" s="208">
        <v>158.1043964951603</v>
      </c>
      <c r="F31" s="208">
        <v>208.63735334719223</v>
      </c>
      <c r="G31" s="208">
        <v>183.97317698903018</v>
      </c>
      <c r="H31" s="208">
        <v>218.51399422125493</v>
      </c>
      <c r="I31" s="208">
        <v>237.46492712268187</v>
      </c>
      <c r="J31" s="208">
        <v>182.42240018091115</v>
      </c>
      <c r="K31" s="208">
        <v>180.17857531900302</v>
      </c>
      <c r="L31" s="208">
        <v>210.69818951556638</v>
      </c>
      <c r="M31" s="208">
        <v>166.54331161162887</v>
      </c>
      <c r="N31" s="208">
        <v>163.39294199105933</v>
      </c>
      <c r="O31" s="208">
        <v>181.42112065802502</v>
      </c>
      <c r="P31" s="208">
        <v>179.16701790628966</v>
      </c>
      <c r="Q31" s="208">
        <v>302.30874748939721</v>
      </c>
    </row>
    <row r="32" spans="1:17" x14ac:dyDescent="0.25">
      <c r="A32" s="154" t="s">
        <v>30</v>
      </c>
      <c r="B32" s="208">
        <v>190.6887215170907</v>
      </c>
      <c r="C32" s="208">
        <v>86.075375741740061</v>
      </c>
      <c r="D32" s="208">
        <v>96.953183472727645</v>
      </c>
      <c r="E32" s="208">
        <v>119.5433788378167</v>
      </c>
      <c r="F32" s="208">
        <v>75.011736794489437</v>
      </c>
      <c r="G32" s="208">
        <v>133.52613968928742</v>
      </c>
      <c r="H32" s="208">
        <v>122.4778973048179</v>
      </c>
      <c r="I32" s="208">
        <v>121.83730878730732</v>
      </c>
      <c r="J32" s="208">
        <v>34.945550121640082</v>
      </c>
      <c r="K32" s="208">
        <v>24.165049329568646</v>
      </c>
      <c r="L32" s="208">
        <v>23.925601250671637</v>
      </c>
      <c r="M32" s="208">
        <v>37.104779830574564</v>
      </c>
      <c r="N32" s="208">
        <v>42.632087753275393</v>
      </c>
      <c r="O32" s="208">
        <v>37.65867249737601</v>
      </c>
      <c r="P32" s="208">
        <v>54.219430760978867</v>
      </c>
      <c r="Q32" s="208">
        <v>34.746827574689753</v>
      </c>
    </row>
    <row r="33" spans="1:17" x14ac:dyDescent="0.25">
      <c r="A33" s="154" t="s">
        <v>27</v>
      </c>
      <c r="B33" s="208">
        <v>343.49811969416129</v>
      </c>
      <c r="C33" s="208">
        <v>323.36687680409364</v>
      </c>
      <c r="D33" s="208">
        <v>347.45605585426949</v>
      </c>
      <c r="E33" s="208">
        <v>349.96301653323735</v>
      </c>
      <c r="F33" s="208">
        <v>541.09022617984988</v>
      </c>
      <c r="G33" s="208">
        <v>552.99041762808258</v>
      </c>
      <c r="H33" s="208">
        <v>443.95517215626819</v>
      </c>
      <c r="I33" s="208">
        <v>490.14482197643417</v>
      </c>
      <c r="J33" s="208">
        <v>762.31810688931182</v>
      </c>
      <c r="K33" s="208">
        <v>688.02653205746515</v>
      </c>
      <c r="L33" s="208">
        <v>1008.0203133840665</v>
      </c>
      <c r="M33" s="208">
        <v>1205.8168635657412</v>
      </c>
      <c r="N33" s="208">
        <v>1074.9927033680606</v>
      </c>
      <c r="O33" s="208">
        <v>1140.9951083900417</v>
      </c>
      <c r="P33" s="208">
        <v>929.53574400839716</v>
      </c>
      <c r="Q33" s="208">
        <v>825.65288975625378</v>
      </c>
    </row>
    <row r="34" spans="1:17" x14ac:dyDescent="0.25">
      <c r="A34" s="152" t="s">
        <v>318</v>
      </c>
      <c r="B34" s="264">
        <v>229.95944635601447</v>
      </c>
      <c r="C34" s="264">
        <v>229.45864045800158</v>
      </c>
      <c r="D34" s="264">
        <v>214.65119718715593</v>
      </c>
      <c r="E34" s="264">
        <v>200.2569474795026</v>
      </c>
      <c r="F34" s="264">
        <v>232.06631495092941</v>
      </c>
      <c r="G34" s="264">
        <v>216.64620134193049</v>
      </c>
      <c r="H34" s="264">
        <v>234.81411590374063</v>
      </c>
      <c r="I34" s="264">
        <v>174.8869693796448</v>
      </c>
      <c r="J34" s="264">
        <v>172.38458995331121</v>
      </c>
      <c r="K34" s="264">
        <v>130.38726771137257</v>
      </c>
      <c r="L34" s="264">
        <v>107.45445509173854</v>
      </c>
      <c r="M34" s="264">
        <v>85.175449523099232</v>
      </c>
      <c r="N34" s="264">
        <v>57.167973121612739</v>
      </c>
      <c r="O34" s="264">
        <v>36.331955657879845</v>
      </c>
      <c r="P34" s="264">
        <v>39.605504641608569</v>
      </c>
      <c r="Q34" s="264">
        <v>43.030480268043554</v>
      </c>
    </row>
    <row r="35" spans="1:17" x14ac:dyDescent="0.25">
      <c r="A35" s="150" t="s">
        <v>34</v>
      </c>
      <c r="B35" s="87">
        <v>39.742786148925745</v>
      </c>
      <c r="C35" s="87">
        <v>36.274369700852127</v>
      </c>
      <c r="D35" s="87">
        <v>31.911167454688059</v>
      </c>
      <c r="E35" s="87">
        <v>34.194988220746467</v>
      </c>
      <c r="F35" s="87">
        <v>42.877597745785771</v>
      </c>
      <c r="G35" s="87">
        <v>39.707237778256093</v>
      </c>
      <c r="H35" s="87">
        <v>39.128336409705916</v>
      </c>
      <c r="I35" s="87">
        <v>37.924336648155304</v>
      </c>
      <c r="J35" s="87">
        <v>33.065987946667548</v>
      </c>
      <c r="K35" s="87">
        <v>25.934166697047008</v>
      </c>
      <c r="L35" s="87">
        <v>28.694431122809139</v>
      </c>
      <c r="M35" s="87">
        <v>24.121988659684536</v>
      </c>
      <c r="N35" s="87">
        <v>7.5313809435089043</v>
      </c>
      <c r="O35" s="87">
        <v>0.69986070108464415</v>
      </c>
      <c r="P35" s="87">
        <v>0.60109822403926971</v>
      </c>
      <c r="Q35" s="87">
        <v>1.1420239193654855</v>
      </c>
    </row>
    <row r="36" spans="1:17" x14ac:dyDescent="0.25">
      <c r="A36" s="150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31</v>
      </c>
      <c r="B37" s="87">
        <v>2.2886776624591056</v>
      </c>
      <c r="C37" s="87">
        <v>2.5127478816593571</v>
      </c>
      <c r="D37" s="87">
        <v>3.461726955695021</v>
      </c>
      <c r="E37" s="87">
        <v>7.2897930606335426E-3</v>
      </c>
      <c r="F37" s="87">
        <v>1.3096479807605054E-15</v>
      </c>
      <c r="G37" s="87">
        <v>0</v>
      </c>
      <c r="H37" s="87">
        <v>0.38135714237981055</v>
      </c>
      <c r="I37" s="87">
        <v>0.21058186327450595</v>
      </c>
      <c r="J37" s="87">
        <v>0.28317287492342968</v>
      </c>
      <c r="K37" s="87">
        <v>0.26888917414595076</v>
      </c>
      <c r="L37" s="87">
        <v>0.21733634102390137</v>
      </c>
      <c r="M37" s="87">
        <v>0</v>
      </c>
      <c r="N37" s="87">
        <v>0</v>
      </c>
      <c r="O37" s="87">
        <v>0.24663881076281249</v>
      </c>
      <c r="P37" s="87">
        <v>0.16991085491063754</v>
      </c>
      <c r="Q37" s="87">
        <v>0</v>
      </c>
    </row>
    <row r="38" spans="1:17" x14ac:dyDescent="0.25">
      <c r="A38" s="150" t="s">
        <v>126</v>
      </c>
      <c r="B38" s="87">
        <v>29.780157486499768</v>
      </c>
      <c r="C38" s="87">
        <v>32.251388047744634</v>
      </c>
      <c r="D38" s="87">
        <v>22.943643866438052</v>
      </c>
      <c r="E38" s="87">
        <v>21.413252005152607</v>
      </c>
      <c r="F38" s="87">
        <v>28.730956809721217</v>
      </c>
      <c r="G38" s="87">
        <v>20.892965808765265</v>
      </c>
      <c r="H38" s="87">
        <v>21.117346829465347</v>
      </c>
      <c r="I38" s="87">
        <v>16.710115207404584</v>
      </c>
      <c r="J38" s="87">
        <v>15.651536504960852</v>
      </c>
      <c r="K38" s="87">
        <v>9.3912675948336748</v>
      </c>
      <c r="L38" s="87">
        <v>9.408116545978892</v>
      </c>
      <c r="M38" s="87">
        <v>7.1355925444637727</v>
      </c>
      <c r="N38" s="87">
        <v>5.600505222388688</v>
      </c>
      <c r="O38" s="87">
        <v>3.4493255263666058</v>
      </c>
      <c r="P38" s="87">
        <v>2.7398842864691741</v>
      </c>
      <c r="Q38" s="87">
        <v>7.7253863876676849</v>
      </c>
    </row>
    <row r="39" spans="1:17" x14ac:dyDescent="0.25">
      <c r="A39" s="150" t="s">
        <v>30</v>
      </c>
      <c r="B39" s="87">
        <v>67.095585632973155</v>
      </c>
      <c r="C39" s="87">
        <v>60.147842802894928</v>
      </c>
      <c r="D39" s="87">
        <v>55.620653873420459</v>
      </c>
      <c r="E39" s="87">
        <v>42.77065057778011</v>
      </c>
      <c r="F39" s="87">
        <v>48.035210238694276</v>
      </c>
      <c r="G39" s="87">
        <v>41.81104519519819</v>
      </c>
      <c r="H39" s="87">
        <v>48.013871041380341</v>
      </c>
      <c r="I39" s="87">
        <v>36.529009621809578</v>
      </c>
      <c r="J39" s="87">
        <v>26.887638883817843</v>
      </c>
      <c r="K39" s="87">
        <v>21.477935182659039</v>
      </c>
      <c r="L39" s="87">
        <v>24.40878350062172</v>
      </c>
      <c r="M39" s="87">
        <v>17.154867496853907</v>
      </c>
      <c r="N39" s="87">
        <v>10.225770148889209</v>
      </c>
      <c r="O39" s="87">
        <v>6.6325785969665914</v>
      </c>
      <c r="P39" s="87">
        <v>2.3283686864566864</v>
      </c>
      <c r="Q39" s="87">
        <v>2.5619693143302773</v>
      </c>
    </row>
    <row r="40" spans="1:17" x14ac:dyDescent="0.25">
      <c r="A40" s="150" t="s">
        <v>29</v>
      </c>
      <c r="B40" s="87">
        <v>1.7219946244171871</v>
      </c>
      <c r="C40" s="87">
        <v>1.9688344816773009</v>
      </c>
      <c r="D40" s="87">
        <v>0.64379425929457845</v>
      </c>
      <c r="E40" s="87">
        <v>0.85864127943977653</v>
      </c>
      <c r="F40" s="87">
        <v>0.88108457987626965</v>
      </c>
      <c r="G40" s="87">
        <v>0.4151992775193597</v>
      </c>
      <c r="H40" s="87">
        <v>0.64194779369524302</v>
      </c>
      <c r="I40" s="87">
        <v>1.2538431159928058</v>
      </c>
      <c r="J40" s="87">
        <v>1.0351840751619095</v>
      </c>
      <c r="K40" s="87">
        <v>0.91829822431779351</v>
      </c>
      <c r="L40" s="87">
        <v>0.61378433221039375</v>
      </c>
      <c r="M40" s="87">
        <v>0</v>
      </c>
      <c r="N40" s="87">
        <v>0.22767987510666032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27</v>
      </c>
      <c r="B41" s="87">
        <v>62.848331036358523</v>
      </c>
      <c r="C41" s="87">
        <v>67.66784699741487</v>
      </c>
      <c r="D41" s="87">
        <v>70.712851656406045</v>
      </c>
      <c r="E41" s="87">
        <v>69.955603322928681</v>
      </c>
      <c r="F41" s="87">
        <v>86.238063470235915</v>
      </c>
      <c r="G41" s="87">
        <v>89.89709684561528</v>
      </c>
      <c r="H41" s="87">
        <v>78.106488512672286</v>
      </c>
      <c r="I41" s="87">
        <v>60.575032881462228</v>
      </c>
      <c r="J41" s="87">
        <v>73.489169402688148</v>
      </c>
      <c r="K41" s="87">
        <v>46.159136580744196</v>
      </c>
      <c r="L41" s="87">
        <v>37.186754821482459</v>
      </c>
      <c r="M41" s="87">
        <v>27.898333177635262</v>
      </c>
      <c r="N41" s="87">
        <v>22.917630895389973</v>
      </c>
      <c r="O41" s="87">
        <v>18.006264094325619</v>
      </c>
      <c r="P41" s="87">
        <v>17.204557169336688</v>
      </c>
      <c r="Q41" s="87">
        <v>16.691358982661527</v>
      </c>
    </row>
    <row r="42" spans="1:17" x14ac:dyDescent="0.25">
      <c r="A42" s="150" t="s">
        <v>26</v>
      </c>
      <c r="B42" s="87">
        <v>4.0827265910611699</v>
      </c>
      <c r="C42" s="87">
        <v>3.7963010256211831</v>
      </c>
      <c r="D42" s="87">
        <v>3.7147889498753996</v>
      </c>
      <c r="E42" s="87">
        <v>0</v>
      </c>
      <c r="F42" s="87">
        <v>0</v>
      </c>
      <c r="G42" s="87">
        <v>3.26888499311966E-3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87</v>
      </c>
      <c r="B43" s="87">
        <v>22.399187173319785</v>
      </c>
      <c r="C43" s="87">
        <v>24.839309520137185</v>
      </c>
      <c r="D43" s="87">
        <v>25.642570171338306</v>
      </c>
      <c r="E43" s="87">
        <v>31.056522280394365</v>
      </c>
      <c r="F43" s="87">
        <v>25.303402106616016</v>
      </c>
      <c r="G43" s="87">
        <v>23.919387551583185</v>
      </c>
      <c r="H43" s="87">
        <v>47.424768174441702</v>
      </c>
      <c r="I43" s="87">
        <v>21.684050041545831</v>
      </c>
      <c r="J43" s="87">
        <v>21.971900265091492</v>
      </c>
      <c r="K43" s="87">
        <v>26.2375742576249</v>
      </c>
      <c r="L43" s="87">
        <v>6.9252484276120319</v>
      </c>
      <c r="M43" s="87">
        <v>8.8646676444617576</v>
      </c>
      <c r="N43" s="87">
        <v>10.665006036329293</v>
      </c>
      <c r="O43" s="87">
        <v>7.2972879283735681</v>
      </c>
      <c r="P43" s="87">
        <v>16.561685420396117</v>
      </c>
      <c r="Q43" s="87">
        <v>14.909741664018581</v>
      </c>
    </row>
    <row r="44" spans="1:17" x14ac:dyDescent="0.25">
      <c r="A44" s="150" t="s">
        <v>23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317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316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312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135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0.99999999999999989</v>
      </c>
      <c r="D51" s="77">
        <f t="shared" si="0"/>
        <v>1.0000000000000002</v>
      </c>
      <c r="E51" s="77">
        <f t="shared" si="0"/>
        <v>0.99999999999999967</v>
      </c>
      <c r="F51" s="77">
        <f t="shared" si="0"/>
        <v>1</v>
      </c>
      <c r="G51" s="77">
        <f t="shared" si="0"/>
        <v>1.0000000000000002</v>
      </c>
      <c r="H51" s="77">
        <f t="shared" si="0"/>
        <v>0.99999999999999989</v>
      </c>
      <c r="I51" s="77">
        <f t="shared" si="0"/>
        <v>1</v>
      </c>
      <c r="J51" s="77">
        <f t="shared" si="0"/>
        <v>1</v>
      </c>
      <c r="K51" s="77">
        <f t="shared" si="0"/>
        <v>1</v>
      </c>
      <c r="L51" s="77">
        <f t="shared" si="0"/>
        <v>0.99999999999999989</v>
      </c>
      <c r="M51" s="77">
        <f t="shared" si="0"/>
        <v>0.99999999999999978</v>
      </c>
      <c r="N51" s="77">
        <f t="shared" si="0"/>
        <v>1.0000000000000004</v>
      </c>
      <c r="O51" s="77">
        <f t="shared" si="0"/>
        <v>0.99999999999999978</v>
      </c>
      <c r="P51" s="77">
        <f t="shared" si="0"/>
        <v>1.0000000000000002</v>
      </c>
      <c r="Q51" s="77">
        <f t="shared" si="0"/>
        <v>1.0000000000000002</v>
      </c>
    </row>
    <row r="52" spans="1:17" x14ac:dyDescent="0.25">
      <c r="A52" s="132" t="s">
        <v>84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83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82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81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80</v>
      </c>
      <c r="B56" s="201">
        <f t="shared" ref="B56:Q56" si="5">IF(B$10=0,0,B$10/B$5)</f>
        <v>2.4522890602664989E-2</v>
      </c>
      <c r="C56" s="201">
        <f t="shared" si="5"/>
        <v>2.306597095029397E-2</v>
      </c>
      <c r="D56" s="201">
        <f t="shared" si="5"/>
        <v>2.487245157253818E-2</v>
      </c>
      <c r="E56" s="201">
        <f t="shared" si="5"/>
        <v>2.6773635801979601E-2</v>
      </c>
      <c r="F56" s="201">
        <f t="shared" si="5"/>
        <v>3.293513489920015E-2</v>
      </c>
      <c r="G56" s="201">
        <f t="shared" si="5"/>
        <v>3.6399670381128513E-2</v>
      </c>
      <c r="H56" s="201">
        <f t="shared" si="5"/>
        <v>2.7637597952149758E-2</v>
      </c>
      <c r="I56" s="201">
        <f t="shared" si="5"/>
        <v>3.6314892588140246E-2</v>
      </c>
      <c r="J56" s="201">
        <f t="shared" si="5"/>
        <v>3.6573637606634707E-2</v>
      </c>
      <c r="K56" s="201">
        <f t="shared" si="5"/>
        <v>3.8288998253340506E-2</v>
      </c>
      <c r="L56" s="201">
        <f t="shared" si="5"/>
        <v>5.0473358277585541E-2</v>
      </c>
      <c r="M56" s="201">
        <f t="shared" si="5"/>
        <v>5.6238917582745497E-2</v>
      </c>
      <c r="N56" s="201">
        <f t="shared" si="5"/>
        <v>6.8918516263731522E-2</v>
      </c>
      <c r="O56" s="201">
        <f t="shared" si="5"/>
        <v>7.5563913237620725E-2</v>
      </c>
      <c r="P56" s="201">
        <f t="shared" si="5"/>
        <v>8.1088614403451373E-2</v>
      </c>
      <c r="Q56" s="201">
        <f t="shared" si="5"/>
        <v>8.3076930600609333E-2</v>
      </c>
    </row>
    <row r="57" spans="1:17" x14ac:dyDescent="0.25">
      <c r="A57" s="127" t="s">
        <v>315</v>
      </c>
      <c r="B57" s="200">
        <f t="shared" ref="B57:Q57" si="6">IF(B$15=0,0,B$15/B$5)</f>
        <v>0.66707887453523296</v>
      </c>
      <c r="C57" s="200">
        <f t="shared" si="6"/>
        <v>0.68065347665463638</v>
      </c>
      <c r="D57" s="200">
        <f t="shared" si="6"/>
        <v>0.679598000627329</v>
      </c>
      <c r="E57" s="200">
        <f t="shared" si="6"/>
        <v>0.68405840228468906</v>
      </c>
      <c r="F57" s="200">
        <f t="shared" si="6"/>
        <v>0.69169585523506083</v>
      </c>
      <c r="G57" s="200">
        <f t="shared" si="6"/>
        <v>0.66735180409552186</v>
      </c>
      <c r="H57" s="200">
        <f t="shared" si="6"/>
        <v>0.68084846222660034</v>
      </c>
      <c r="I57" s="200">
        <f t="shared" si="6"/>
        <v>0.62118829017995625</v>
      </c>
      <c r="J57" s="200">
        <f t="shared" si="6"/>
        <v>0.5850337768945586</v>
      </c>
      <c r="K57" s="200">
        <f t="shared" si="6"/>
        <v>0.57417775592424058</v>
      </c>
      <c r="L57" s="200">
        <f t="shared" si="6"/>
        <v>0.46039957502154888</v>
      </c>
      <c r="M57" s="200">
        <f t="shared" si="6"/>
        <v>0.37667790427963049</v>
      </c>
      <c r="N57" s="200">
        <f t="shared" si="6"/>
        <v>0.31080062227601629</v>
      </c>
      <c r="O57" s="200">
        <f t="shared" si="6"/>
        <v>0.2162297370961534</v>
      </c>
      <c r="P57" s="200">
        <f t="shared" si="6"/>
        <v>0.24898466276474759</v>
      </c>
      <c r="Q57" s="200">
        <f t="shared" si="6"/>
        <v>0.26943498829265616</v>
      </c>
    </row>
    <row r="58" spans="1:17" x14ac:dyDescent="0.25">
      <c r="A58" s="127" t="s">
        <v>314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313</v>
      </c>
      <c r="B59" s="200">
        <f t="shared" ref="B59:Q59" si="8">IF(B$27=0,0,B$27/B$5)</f>
        <v>0.30839823486210227</v>
      </c>
      <c r="C59" s="200">
        <f t="shared" si="8"/>
        <v>0.29628055239506951</v>
      </c>
      <c r="D59" s="200">
        <f t="shared" si="8"/>
        <v>0.29552954780013296</v>
      </c>
      <c r="E59" s="200">
        <f t="shared" si="8"/>
        <v>0.28916796191333116</v>
      </c>
      <c r="F59" s="200">
        <f t="shared" si="8"/>
        <v>0.27536900986573898</v>
      </c>
      <c r="G59" s="200">
        <f t="shared" si="8"/>
        <v>0.29624852552334985</v>
      </c>
      <c r="H59" s="200">
        <f t="shared" si="8"/>
        <v>0.29151393982124973</v>
      </c>
      <c r="I59" s="200">
        <f t="shared" si="8"/>
        <v>0.34249681723190351</v>
      </c>
      <c r="J59" s="200">
        <f t="shared" si="8"/>
        <v>0.37839258549880678</v>
      </c>
      <c r="K59" s="200">
        <f t="shared" si="8"/>
        <v>0.38753324582241888</v>
      </c>
      <c r="L59" s="200">
        <f t="shared" si="8"/>
        <v>0.48912706670086542</v>
      </c>
      <c r="M59" s="200">
        <f t="shared" si="8"/>
        <v>0.56708317813762388</v>
      </c>
      <c r="N59" s="200">
        <f t="shared" si="8"/>
        <v>0.6202808614602523</v>
      </c>
      <c r="O59" s="200">
        <f t="shared" si="8"/>
        <v>0.70820634966622587</v>
      </c>
      <c r="P59" s="200">
        <f t="shared" si="8"/>
        <v>0.6699267228318011</v>
      </c>
      <c r="Q59" s="200">
        <f t="shared" si="8"/>
        <v>0.64748808110673473</v>
      </c>
    </row>
    <row r="60" spans="1:17" x14ac:dyDescent="0.25">
      <c r="A60" s="142" t="s">
        <v>319</v>
      </c>
      <c r="B60" s="199">
        <f t="shared" ref="B60:Q60" si="9">IF(B$28=0,0,B$28/B$5)</f>
        <v>0.24892458116552788</v>
      </c>
      <c r="C60" s="199">
        <f t="shared" si="9"/>
        <v>0.23583062040259181</v>
      </c>
      <c r="D60" s="199">
        <f t="shared" si="9"/>
        <v>0.2338816276322003</v>
      </c>
      <c r="E60" s="199">
        <f t="shared" si="9"/>
        <v>0.234536399119256</v>
      </c>
      <c r="F60" s="199">
        <f t="shared" si="9"/>
        <v>0.22056673368194438</v>
      </c>
      <c r="G60" s="199">
        <f t="shared" si="9"/>
        <v>0.24294162718875023</v>
      </c>
      <c r="H60" s="199">
        <f t="shared" si="9"/>
        <v>0.23346896015959129</v>
      </c>
      <c r="I60" s="199">
        <f t="shared" si="9"/>
        <v>0.29301046193616048</v>
      </c>
      <c r="J60" s="199">
        <f t="shared" si="9"/>
        <v>0.32761465415629631</v>
      </c>
      <c r="K60" s="199">
        <f t="shared" si="9"/>
        <v>0.34256730263972324</v>
      </c>
      <c r="L60" s="199">
        <f t="shared" si="9"/>
        <v>0.45301261204341986</v>
      </c>
      <c r="M60" s="199">
        <f t="shared" si="9"/>
        <v>0.537612888518745</v>
      </c>
      <c r="N60" s="199">
        <f t="shared" si="9"/>
        <v>0.59599298644146004</v>
      </c>
      <c r="O60" s="199">
        <f t="shared" si="9"/>
        <v>0.69198510922069778</v>
      </c>
      <c r="P60" s="199">
        <f t="shared" si="9"/>
        <v>0.65132907354586889</v>
      </c>
      <c r="Q60" s="199">
        <f t="shared" si="9"/>
        <v>0.62761283898912035</v>
      </c>
    </row>
    <row r="61" spans="1:17" x14ac:dyDescent="0.25">
      <c r="A61" s="142" t="s">
        <v>318</v>
      </c>
      <c r="B61" s="199">
        <f t="shared" ref="B61:Q61" si="10">IF(B$34=0,0,B$34/B$5)</f>
        <v>5.94736536965743E-2</v>
      </c>
      <c r="C61" s="199">
        <f t="shared" si="10"/>
        <v>6.044993199247771E-2</v>
      </c>
      <c r="D61" s="199">
        <f t="shared" si="10"/>
        <v>6.1647920167932642E-2</v>
      </c>
      <c r="E61" s="199">
        <f t="shared" si="10"/>
        <v>5.4631562794075078E-2</v>
      </c>
      <c r="F61" s="199">
        <f t="shared" si="10"/>
        <v>5.4802276183794643E-2</v>
      </c>
      <c r="G61" s="199">
        <f t="shared" si="10"/>
        <v>5.3306898334599603E-2</v>
      </c>
      <c r="H61" s="199">
        <f t="shared" si="10"/>
        <v>5.8044979661658544E-2</v>
      </c>
      <c r="I61" s="199">
        <f t="shared" si="10"/>
        <v>4.948635529574303E-2</v>
      </c>
      <c r="J61" s="199">
        <f t="shared" si="10"/>
        <v>5.0777931342510449E-2</v>
      </c>
      <c r="K61" s="199">
        <f t="shared" si="10"/>
        <v>4.4965943182695686E-2</v>
      </c>
      <c r="L61" s="199">
        <f t="shared" si="10"/>
        <v>3.6114454657445567E-2</v>
      </c>
      <c r="M61" s="199">
        <f t="shared" si="10"/>
        <v>2.947028961887882E-2</v>
      </c>
      <c r="N61" s="199">
        <f t="shared" si="10"/>
        <v>2.4287875018792496E-2</v>
      </c>
      <c r="O61" s="199">
        <f t="shared" si="10"/>
        <v>1.6221240445527849E-2</v>
      </c>
      <c r="P61" s="199">
        <f t="shared" si="10"/>
        <v>1.8597649285932247E-2</v>
      </c>
      <c r="Q61" s="199">
        <f t="shared" si="10"/>
        <v>1.9875242117614305E-2</v>
      </c>
    </row>
    <row r="62" spans="1:17" x14ac:dyDescent="0.25">
      <c r="A62" s="142" t="s">
        <v>317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316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312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134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0.59776522255848863</v>
      </c>
      <c r="C68" s="230">
        <f>IF(C$5=0,0,C$5/WWP_fec!C$5)</f>
        <v>0.6149001471843587</v>
      </c>
      <c r="D68" s="230">
        <f>IF(D$5=0,0,D$5/WWP_fec!D$5)</f>
        <v>0.55425473771418921</v>
      </c>
      <c r="E68" s="230">
        <f>IF(E$5=0,0,E$5/WWP_fec!E$5)</f>
        <v>0.54477114346089539</v>
      </c>
      <c r="F68" s="230">
        <f>IF(F$5=0,0,F$5/WWP_fec!F$5)</f>
        <v>0.57348391997872095</v>
      </c>
      <c r="G68" s="230">
        <f>IF(G$5=0,0,G$5/WWP_fec!G$5)</f>
        <v>0.58300018068864623</v>
      </c>
      <c r="H68" s="230">
        <f>IF(H$5=0,0,H$5/WWP_fec!H$5)</f>
        <v>0.61111357041525305</v>
      </c>
      <c r="I68" s="230">
        <f>IF(I$5=0,0,I$5/WWP_fec!I$5)</f>
        <v>0.49129541493992906</v>
      </c>
      <c r="J68" s="230">
        <f>IF(J$5=0,0,J$5/WWP_fec!J$5)</f>
        <v>0.49053841407710208</v>
      </c>
      <c r="K68" s="230">
        <f>IF(K$5=0,0,K$5/WWP_fec!K$5)</f>
        <v>0.43200632700442626</v>
      </c>
      <c r="L68" s="230">
        <f>IF(L$5=0,0,L$5/WWP_fec!L$5)</f>
        <v>0.4068717233619128</v>
      </c>
      <c r="M68" s="230">
        <f>IF(M$5=0,0,M$5/WWP_fec!M$5)</f>
        <v>0.38971288225191986</v>
      </c>
      <c r="N68" s="230">
        <f>IF(N$5=0,0,N$5/WWP_fec!N$5)</f>
        <v>0.32584884548791437</v>
      </c>
      <c r="O68" s="230">
        <f>IF(O$5=0,0,O$5/WWP_fec!O$5)</f>
        <v>0.29883783644161155</v>
      </c>
      <c r="P68" s="230">
        <f>IF(P$5=0,0,P$5/WWP_fec!P$5)</f>
        <v>0.27562601521339469</v>
      </c>
      <c r="Q68" s="230">
        <f>IF(Q$5=0,0,Q$5/WWP_fec!Q$5)</f>
        <v>0.2731656590303882</v>
      </c>
    </row>
    <row r="69" spans="1:17" x14ac:dyDescent="0.25">
      <c r="A69" s="132" t="s">
        <v>84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83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82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81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80</v>
      </c>
      <c r="B73" s="273">
        <f>IF(B$10=0,0,B$10/WWP_fec!B$10)</f>
        <v>0.74437333742211709</v>
      </c>
      <c r="C73" s="273">
        <f>IF(C$10=0,0,C$10/WWP_fec!C$10)</f>
        <v>0.7200449013000535</v>
      </c>
      <c r="D73" s="273">
        <f>IF(D$10=0,0,D$10/WWP_fec!D$10)</f>
        <v>0.70376479946691728</v>
      </c>
      <c r="E73" s="273">
        <f>IF(E$10=0,0,E$10/WWP_fec!E$10)</f>
        <v>0.74243219067052579</v>
      </c>
      <c r="F73" s="273">
        <f>IF(F$10=0,0,F$10/WWP_fec!F$10)</f>
        <v>0.95877203661269239</v>
      </c>
      <c r="G73" s="273">
        <f>IF(G$10=0,0,G$10/WWP_fec!G$10)</f>
        <v>1.0447842910217915</v>
      </c>
      <c r="H73" s="273">
        <f>IF(H$10=0,0,H$10/WWP_fec!H$10)</f>
        <v>0.83333408416716193</v>
      </c>
      <c r="I73" s="273">
        <f>IF(I$10=0,0,I$10/WWP_fec!I$10)</f>
        <v>0.87371827414593595</v>
      </c>
      <c r="J73" s="273">
        <f>IF(J$10=0,0,J$10/WWP_fec!J$10)</f>
        <v>0.89166882544309045</v>
      </c>
      <c r="K73" s="273">
        <f>IF(K$10=0,0,K$10/WWP_fec!K$10)</f>
        <v>0.82410941381042235</v>
      </c>
      <c r="L73" s="273">
        <f>IF(L$10=0,0,L$10/WWP_fec!L$10)</f>
        <v>1.0226551685301037</v>
      </c>
      <c r="M73" s="273">
        <f>IF(M$10=0,0,M$10/WWP_fec!M$10)</f>
        <v>1.0815026269543369</v>
      </c>
      <c r="N73" s="273">
        <f>IF(N$10=0,0,N$10/WWP_fec!N$10)</f>
        <v>1.1129235307479228</v>
      </c>
      <c r="O73" s="273">
        <f>IF(O$10=0,0,O$10/WWP_fec!O$10)</f>
        <v>1.1253120917429178</v>
      </c>
      <c r="P73" s="273">
        <f>IF(P$10=0,0,P$10/WWP_fec!P$10)</f>
        <v>1.1060726188262351</v>
      </c>
      <c r="Q73" s="273">
        <f>IF(Q$10=0,0,Q$10/WWP_fec!Q$10)</f>
        <v>1.1277994119574508</v>
      </c>
    </row>
    <row r="74" spans="1:17" x14ac:dyDescent="0.25">
      <c r="A74" s="127" t="s">
        <v>315</v>
      </c>
      <c r="B74" s="296">
        <f>IF(B$15=0,0,B$15/WWP_fec!B$15)</f>
        <v>0.67324786783409385</v>
      </c>
      <c r="C74" s="296">
        <f>IF(C$15=0,0,C$15/WWP_fec!C$15)</f>
        <v>0.73736425048910204</v>
      </c>
      <c r="D74" s="296">
        <f>IF(D$15=0,0,D$15/WWP_fec!D$15)</f>
        <v>0.6620980859012412</v>
      </c>
      <c r="E74" s="296">
        <f>IF(E$15=0,0,E$15/WWP_fec!E$15)</f>
        <v>0.63955568630257975</v>
      </c>
      <c r="F74" s="296">
        <f>IF(F$15=0,0,F$15/WWP_fec!F$15)</f>
        <v>0.67217359635809859</v>
      </c>
      <c r="G74" s="296">
        <f>IF(G$15=0,0,G$15/WWP_fec!G$15)</f>
        <v>0.71722393634475534</v>
      </c>
      <c r="H74" s="296">
        <f>IF(H$15=0,0,H$15/WWP_fec!H$15)</f>
        <v>0.7962761522846542</v>
      </c>
      <c r="I74" s="296">
        <f>IF(I$15=0,0,I$15/WWP_fec!I$15)</f>
        <v>0.55644044256434788</v>
      </c>
      <c r="J74" s="296">
        <f>IF(J$15=0,0,J$15/WWP_fec!J$15)</f>
        <v>0.54451338057426368</v>
      </c>
      <c r="K74" s="296">
        <f>IF(K$15=0,0,K$15/WWP_fec!K$15)</f>
        <v>0.45013121491513242</v>
      </c>
      <c r="L74" s="296">
        <f>IF(L$15=0,0,L$15/WWP_fec!L$15)</f>
        <v>0.32818653894952582</v>
      </c>
      <c r="M74" s="296">
        <f>IF(M$15=0,0,M$15/WWP_fec!M$15)</f>
        <v>0.25800367604569802</v>
      </c>
      <c r="N74" s="296">
        <f>IF(N$15=0,0,N$15/WWP_fec!N$15)</f>
        <v>0.17583056198297434</v>
      </c>
      <c r="O74" s="296">
        <f>IF(O$15=0,0,O$15/WWP_fec!O$15)</f>
        <v>0.11037469929002679</v>
      </c>
      <c r="P74" s="296">
        <f>IF(P$15=0,0,P$15/WWP_fec!P$15)</f>
        <v>0.11263951232426804</v>
      </c>
      <c r="Q74" s="296">
        <f>IF(Q$15=0,0,Q$15/WWP_fec!Q$15)</f>
        <v>0.12076482795941848</v>
      </c>
    </row>
    <row r="75" spans="1:17" x14ac:dyDescent="0.25">
      <c r="A75" s="127" t="s">
        <v>314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313</v>
      </c>
      <c r="B76" s="296">
        <f>IF(B$27=0,0,B$27/WWP_fec!B$27)</f>
        <v>1.6744029380181802</v>
      </c>
      <c r="C76" s="296">
        <f>IF(C$27=0,0,C$27/WWP_fec!C$27)</f>
        <v>1.6417163948067828</v>
      </c>
      <c r="D76" s="296">
        <f>IF(D$27=0,0,D$27/WWP_fec!D$27)</f>
        <v>1.5551895296257376</v>
      </c>
      <c r="E76" s="296">
        <f>IF(E$27=0,0,E$27/WWP_fec!E$27)</f>
        <v>1.4597623809188185</v>
      </c>
      <c r="F76" s="296">
        <f>IF(F$27=0,0,F$27/WWP_fec!F$27)</f>
        <v>1.4491196624417462</v>
      </c>
      <c r="G76" s="296">
        <f>IF(G$27=0,0,G$27/WWP_fec!G$27)</f>
        <v>1.4502463629194882</v>
      </c>
      <c r="H76" s="296">
        <f>IF(H$27=0,0,H$27/WWP_fec!H$27)</f>
        <v>1.4969355829663136</v>
      </c>
      <c r="I76" s="296">
        <f>IF(I$27=0,0,I$27/WWP_fec!I$27)</f>
        <v>1.4605428434331058</v>
      </c>
      <c r="J76" s="296">
        <f>IF(J$27=0,0,J$27/WWP_fec!J$27)</f>
        <v>1.4080339501218293</v>
      </c>
      <c r="K76" s="296">
        <f>IF(K$27=0,0,K$27/WWP_fec!K$27)</f>
        <v>1.2159639687853501</v>
      </c>
      <c r="L76" s="296">
        <f>IF(L$27=0,0,L$27/WWP_fec!L$27)</f>
        <v>1.4701596499104219</v>
      </c>
      <c r="M76" s="296">
        <f>IF(M$27=0,0,M$27/WWP_fec!M$27)</f>
        <v>1.521305796574064</v>
      </c>
      <c r="N76" s="296">
        <f>IF(N$27=0,0,N$27/WWP_fec!N$27)</f>
        <v>1.4590077825758578</v>
      </c>
      <c r="O76" s="296">
        <f>IF(O$27=0,0,O$27/WWP_fec!O$27)</f>
        <v>1.5019601952621793</v>
      </c>
      <c r="P76" s="296">
        <f>IF(P$27=0,0,P$27/WWP_fec!P$27)</f>
        <v>1.4313717278435534</v>
      </c>
      <c r="Q76" s="296">
        <f>IF(Q$27=0,0,Q$27/WWP_fec!Q$27)</f>
        <v>1.3705983930666916</v>
      </c>
    </row>
    <row r="77" spans="1:17" x14ac:dyDescent="0.25">
      <c r="A77" s="72" t="s">
        <v>312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79</v>
      </c>
      <c r="B3" s="46">
        <v>173527.99182556325</v>
      </c>
      <c r="C3" s="46">
        <v>174853.32429998551</v>
      </c>
      <c r="D3" s="46">
        <v>174328.79745869371</v>
      </c>
      <c r="E3" s="46">
        <v>170038.63091657814</v>
      </c>
      <c r="F3" s="46">
        <v>171808.90333752264</v>
      </c>
      <c r="G3" s="46">
        <v>172216.72100818058</v>
      </c>
      <c r="H3" s="46">
        <v>176125.75628661783</v>
      </c>
      <c r="I3" s="46">
        <v>178682.13446821779</v>
      </c>
      <c r="J3" s="46">
        <v>173262.80834399787</v>
      </c>
      <c r="K3" s="46">
        <v>159009.12516582853</v>
      </c>
      <c r="L3" s="46">
        <v>162284.59078308579</v>
      </c>
      <c r="M3" s="46">
        <v>168566.84744814373</v>
      </c>
      <c r="N3" s="46">
        <v>166169.55989770428</v>
      </c>
      <c r="O3" s="46">
        <v>167765.47377870412</v>
      </c>
      <c r="P3" s="46">
        <v>172322.2661977979</v>
      </c>
      <c r="Q3" s="46">
        <v>178758.47160707752</v>
      </c>
    </row>
    <row r="5" spans="1:17" x14ac:dyDescent="0.25">
      <c r="A5" s="31" t="s">
        <v>258</v>
      </c>
      <c r="B5" s="46">
        <v>221501.13105713861</v>
      </c>
      <c r="C5" s="46">
        <v>225410.30668038724</v>
      </c>
      <c r="D5" s="46">
        <v>224662.28439608842</v>
      </c>
      <c r="E5" s="46">
        <v>204473.82745226394</v>
      </c>
      <c r="F5" s="46">
        <v>206895.61545268598</v>
      </c>
      <c r="G5" s="46">
        <v>213900.09984762303</v>
      </c>
      <c r="H5" s="46">
        <v>205035.60919005654</v>
      </c>
      <c r="I5" s="46">
        <v>207820.35377167002</v>
      </c>
      <c r="J5" s="46">
        <v>199809.78298476685</v>
      </c>
      <c r="K5" s="46">
        <v>176741.02465069902</v>
      </c>
      <c r="L5" s="46">
        <v>193877.98950666853</v>
      </c>
      <c r="M5" s="46">
        <v>178501.67224524799</v>
      </c>
      <c r="N5" s="46">
        <v>176207.79983858767</v>
      </c>
      <c r="O5" s="46">
        <v>175561.22247086297</v>
      </c>
      <c r="P5" s="46">
        <v>172902.53143130371</v>
      </c>
      <c r="Q5" s="46">
        <v>178758.47160707752</v>
      </c>
    </row>
    <row r="6" spans="1:17" x14ac:dyDescent="0.25">
      <c r="A6" s="294" t="s">
        <v>257</v>
      </c>
      <c r="B6" s="293">
        <v>276876.41382142319</v>
      </c>
      <c r="C6" s="293">
        <v>265650.21121358039</v>
      </c>
      <c r="D6" s="293">
        <v>255367.4439454512</v>
      </c>
      <c r="E6" s="293">
        <v>255803.14449887615</v>
      </c>
      <c r="F6" s="293">
        <v>250325.94580862366</v>
      </c>
      <c r="G6" s="293">
        <v>242759.40866208708</v>
      </c>
      <c r="H6" s="293">
        <v>226577.31325041057</v>
      </c>
      <c r="I6" s="293">
        <v>223292.06487073371</v>
      </c>
      <c r="J6" s="293">
        <v>217185.34932934499</v>
      </c>
      <c r="K6" s="293">
        <v>209329.75349568337</v>
      </c>
      <c r="L6" s="293">
        <v>221429.02375834601</v>
      </c>
      <c r="M6" s="293">
        <v>204227.88401181492</v>
      </c>
      <c r="N6" s="293">
        <v>202846.28066395115</v>
      </c>
      <c r="O6" s="293">
        <v>201848.59728225364</v>
      </c>
      <c r="P6" s="293">
        <v>195324.19933873133</v>
      </c>
      <c r="Q6" s="293">
        <v>199341.65352250167</v>
      </c>
    </row>
    <row r="7" spans="1:17" x14ac:dyDescent="0.25">
      <c r="A7" s="292" t="s">
        <v>256</v>
      </c>
      <c r="B7" s="291"/>
      <c r="C7" s="291">
        <v>1365.2996253574559</v>
      </c>
      <c r="D7" s="291">
        <v>9880.59026387622</v>
      </c>
      <c r="E7" s="291">
        <v>46678.732048953796</v>
      </c>
      <c r="F7" s="291">
        <v>20339.917401514089</v>
      </c>
      <c r="G7" s="291">
        <v>18771.803527569107</v>
      </c>
      <c r="H7" s="291">
        <v>20611.052832063986</v>
      </c>
      <c r="I7" s="291">
        <v>25247.598811067182</v>
      </c>
      <c r="J7" s="291">
        <v>17148.662721294764</v>
      </c>
      <c r="K7" s="291">
        <v>8514.3426011664233</v>
      </c>
      <c r="L7" s="291">
        <v>19989.783633678191</v>
      </c>
      <c r="M7" s="291">
        <v>15585.022290174804</v>
      </c>
      <c r="N7" s="291">
        <v>10698.877104406803</v>
      </c>
      <c r="O7" s="291">
        <v>9224.3595292703831</v>
      </c>
      <c r="P7" s="291">
        <v>7787.0186835692584</v>
      </c>
      <c r="Q7" s="291">
        <v>12333.165339397907</v>
      </c>
    </row>
    <row r="8" spans="1:17" x14ac:dyDescent="0.25">
      <c r="A8" s="290" t="s">
        <v>255</v>
      </c>
      <c r="B8" s="289"/>
      <c r="C8" s="289">
        <f>B6+C7-C6</f>
        <v>12591.502233200241</v>
      </c>
      <c r="D8" s="289">
        <f t="shared" ref="D8:Q8" si="0">C6+D7-D6</f>
        <v>20163.357532005379</v>
      </c>
      <c r="E8" s="289">
        <f t="shared" si="0"/>
        <v>46243.031495528849</v>
      </c>
      <c r="F8" s="289">
        <f t="shared" si="0"/>
        <v>25817.116091766598</v>
      </c>
      <c r="G8" s="289">
        <f t="shared" si="0"/>
        <v>26338.340674105653</v>
      </c>
      <c r="H8" s="289">
        <f t="shared" si="0"/>
        <v>36793.148243740463</v>
      </c>
      <c r="I8" s="289">
        <f t="shared" si="0"/>
        <v>28532.84719074404</v>
      </c>
      <c r="J8" s="289">
        <f t="shared" si="0"/>
        <v>23255.378262683487</v>
      </c>
      <c r="K8" s="289">
        <f t="shared" si="0"/>
        <v>16369.938434828044</v>
      </c>
      <c r="L8" s="289">
        <f t="shared" si="0"/>
        <v>7890.5133710155496</v>
      </c>
      <c r="M8" s="289">
        <f t="shared" si="0"/>
        <v>32786.162036705879</v>
      </c>
      <c r="N8" s="289">
        <f t="shared" si="0"/>
        <v>12080.480452270567</v>
      </c>
      <c r="O8" s="289">
        <f t="shared" si="0"/>
        <v>10222.042910967895</v>
      </c>
      <c r="P8" s="289">
        <f t="shared" si="0"/>
        <v>14311.416627091559</v>
      </c>
      <c r="Q8" s="289">
        <f t="shared" si="0"/>
        <v>8315.7111556275631</v>
      </c>
    </row>
    <row r="9" spans="1:17" x14ac:dyDescent="0.25">
      <c r="A9" s="288" t="s">
        <v>254</v>
      </c>
      <c r="B9" s="287">
        <f>B6-B5</f>
        <v>55375.28276428458</v>
      </c>
      <c r="C9" s="287">
        <f t="shared" ref="C9:Q9" si="1">C6-C5</f>
        <v>40239.904533193156</v>
      </c>
      <c r="D9" s="287">
        <f t="shared" si="1"/>
        <v>30705.159549362783</v>
      </c>
      <c r="E9" s="287">
        <f t="shared" si="1"/>
        <v>51329.31704661221</v>
      </c>
      <c r="F9" s="287">
        <f t="shared" si="1"/>
        <v>43430.33035593768</v>
      </c>
      <c r="G9" s="287">
        <f t="shared" si="1"/>
        <v>28859.30881446405</v>
      </c>
      <c r="H9" s="287">
        <f t="shared" si="1"/>
        <v>21541.704060354037</v>
      </c>
      <c r="I9" s="287">
        <f t="shared" si="1"/>
        <v>15471.711099063687</v>
      </c>
      <c r="J9" s="287">
        <f t="shared" si="1"/>
        <v>17375.566344578139</v>
      </c>
      <c r="K9" s="287">
        <f t="shared" si="1"/>
        <v>32588.728844984347</v>
      </c>
      <c r="L9" s="287">
        <f t="shared" si="1"/>
        <v>27551.034251677484</v>
      </c>
      <c r="M9" s="287">
        <f t="shared" si="1"/>
        <v>25726.211766566936</v>
      </c>
      <c r="N9" s="287">
        <f t="shared" si="1"/>
        <v>26638.480825363484</v>
      </c>
      <c r="O9" s="287">
        <f t="shared" si="1"/>
        <v>26287.374811390677</v>
      </c>
      <c r="P9" s="287">
        <f t="shared" si="1"/>
        <v>22421.667907427618</v>
      </c>
      <c r="Q9" s="287">
        <f t="shared" si="1"/>
        <v>20583.181915424153</v>
      </c>
    </row>
    <row r="11" spans="1:17" x14ac:dyDescent="0.25">
      <c r="A11" s="31" t="s">
        <v>348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70</v>
      </c>
      <c r="B12" s="38">
        <v>37984.294495165457</v>
      </c>
      <c r="C12" s="38">
        <v>38438.008134001182</v>
      </c>
      <c r="D12" s="38">
        <v>37882.827309459637</v>
      </c>
      <c r="E12" s="38">
        <v>35124.77443407636</v>
      </c>
      <c r="F12" s="38">
        <v>35145.863594297072</v>
      </c>
      <c r="G12" s="38">
        <v>35522.882728629629</v>
      </c>
      <c r="H12" s="38">
        <v>33874.183963046889</v>
      </c>
      <c r="I12" s="38">
        <v>33783.517327721849</v>
      </c>
      <c r="J12" s="38">
        <v>32921.362915151614</v>
      </c>
      <c r="K12" s="38">
        <v>29053.511617953151</v>
      </c>
      <c r="L12" s="38">
        <v>31334.304288769155</v>
      </c>
      <c r="M12" s="38">
        <v>28555.198836515454</v>
      </c>
      <c r="N12" s="38">
        <v>28271.955792040346</v>
      </c>
      <c r="O12" s="38">
        <v>27738.190528227948</v>
      </c>
      <c r="P12" s="38">
        <v>27421.038986369724</v>
      </c>
      <c r="Q12" s="38">
        <v>27760.338704799702</v>
      </c>
    </row>
    <row r="13" spans="1:17" x14ac:dyDescent="0.25">
      <c r="A13" s="55" t="s">
        <v>34</v>
      </c>
      <c r="B13" s="54">
        <v>2517.5848776649782</v>
      </c>
      <c r="C13" s="54">
        <v>1779.9865800000002</v>
      </c>
      <c r="D13" s="54">
        <v>787.53489999999999</v>
      </c>
      <c r="E13" s="54">
        <v>761.06806000000006</v>
      </c>
      <c r="F13" s="54">
        <v>813.01175000000012</v>
      </c>
      <c r="G13" s="54">
        <v>670.51507726271416</v>
      </c>
      <c r="H13" s="54">
        <v>708.38015999999993</v>
      </c>
      <c r="I13" s="54">
        <v>683.67290000000185</v>
      </c>
      <c r="J13" s="54">
        <v>637.62179999999887</v>
      </c>
      <c r="K13" s="54">
        <v>565.81145000000004</v>
      </c>
      <c r="L13" s="54">
        <v>640.2399691325644</v>
      </c>
      <c r="M13" s="54">
        <v>555.00702099261571</v>
      </c>
      <c r="N13" s="54">
        <v>495.00247489180015</v>
      </c>
      <c r="O13" s="54">
        <v>693.33496580274709</v>
      </c>
      <c r="P13" s="54">
        <v>710.32177744715614</v>
      </c>
      <c r="Q13" s="54">
        <v>643.47582842968234</v>
      </c>
    </row>
    <row r="14" spans="1:17" x14ac:dyDescent="0.25">
      <c r="A14" s="52" t="s">
        <v>33</v>
      </c>
      <c r="B14" s="51">
        <v>12990.530330040381</v>
      </c>
      <c r="C14" s="51">
        <v>13362.10176400118</v>
      </c>
      <c r="D14" s="51">
        <v>13024.720319459631</v>
      </c>
      <c r="E14" s="51">
        <v>13336.699374076366</v>
      </c>
      <c r="F14" s="51">
        <v>12210.634574297068</v>
      </c>
      <c r="G14" s="51">
        <v>11592.767787934732</v>
      </c>
      <c r="H14" s="51">
        <v>11685.490383046894</v>
      </c>
      <c r="I14" s="51">
        <v>11842.668687721849</v>
      </c>
      <c r="J14" s="51">
        <v>11322.746105151622</v>
      </c>
      <c r="K14" s="51">
        <v>9783.978327953153</v>
      </c>
      <c r="L14" s="51">
        <v>9768.7929622017509</v>
      </c>
      <c r="M14" s="51">
        <v>8751.1659045275155</v>
      </c>
      <c r="N14" s="51">
        <v>8795.2081526043748</v>
      </c>
      <c r="O14" s="51">
        <v>7703.1874527117834</v>
      </c>
      <c r="P14" s="51">
        <v>7804.7060812890095</v>
      </c>
      <c r="Q14" s="51">
        <v>7979.3050303908149</v>
      </c>
    </row>
    <row r="15" spans="1:17" x14ac:dyDescent="0.25">
      <c r="A15" s="53" t="s">
        <v>32</v>
      </c>
      <c r="B15" s="51">
        <v>94.582200208135603</v>
      </c>
      <c r="C15" s="51">
        <v>96.904740000000004</v>
      </c>
      <c r="D15" s="51">
        <v>85.100290000000001</v>
      </c>
      <c r="E15" s="51">
        <v>113.90364</v>
      </c>
      <c r="F15" s="51">
        <v>88.605760000000004</v>
      </c>
      <c r="G15" s="51">
        <v>100.41316147184664</v>
      </c>
      <c r="H15" s="51">
        <v>117.88049000000001</v>
      </c>
      <c r="I15" s="51">
        <v>101.20189999999999</v>
      </c>
      <c r="J15" s="51">
        <v>27.210419999999999</v>
      </c>
      <c r="K15" s="51">
        <v>51.685119999999998</v>
      </c>
      <c r="L15" s="51">
        <v>58.803873740678135</v>
      </c>
      <c r="M15" s="51">
        <v>59.812235319790197</v>
      </c>
      <c r="N15" s="51">
        <v>39.532012867103838</v>
      </c>
      <c r="O15" s="51">
        <v>25.344734040474016</v>
      </c>
      <c r="P15" s="51">
        <v>66.876299974144558</v>
      </c>
      <c r="Q15" s="51">
        <v>87.946191919943345</v>
      </c>
    </row>
    <row r="16" spans="1:17" x14ac:dyDescent="0.25">
      <c r="A16" s="53" t="s">
        <v>31</v>
      </c>
      <c r="B16" s="51">
        <v>1580.9369608660559</v>
      </c>
      <c r="C16" s="51">
        <v>999.75608000000022</v>
      </c>
      <c r="D16" s="51">
        <v>1234.0410099999999</v>
      </c>
      <c r="E16" s="51">
        <v>1368.8156700000002</v>
      </c>
      <c r="F16" s="51">
        <v>1303.53979</v>
      </c>
      <c r="G16" s="51">
        <v>1323.8069230380827</v>
      </c>
      <c r="H16" s="51">
        <v>1504.8153199999999</v>
      </c>
      <c r="I16" s="51">
        <v>1590.17598</v>
      </c>
      <c r="J16" s="51">
        <v>1134.4650099999999</v>
      </c>
      <c r="K16" s="51">
        <v>1041.4508199999998</v>
      </c>
      <c r="L16" s="51">
        <v>1075.9403285238709</v>
      </c>
      <c r="M16" s="51">
        <v>1007.9370722728972</v>
      </c>
      <c r="N16" s="51">
        <v>763.73627167505151</v>
      </c>
      <c r="O16" s="51">
        <v>520.29213278729105</v>
      </c>
      <c r="P16" s="51">
        <v>707.21386743855726</v>
      </c>
      <c r="Q16" s="51">
        <v>723.64644698198549</v>
      </c>
    </row>
    <row r="17" spans="1:17" x14ac:dyDescent="0.25">
      <c r="A17" s="53" t="s">
        <v>77</v>
      </c>
      <c r="B17" s="51">
        <v>7649.1267546829276</v>
      </c>
      <c r="C17" s="51">
        <v>8207.6179040011812</v>
      </c>
      <c r="D17" s="51">
        <v>8290.6561594596333</v>
      </c>
      <c r="E17" s="51">
        <v>8281.2221340763663</v>
      </c>
      <c r="F17" s="51">
        <v>7487.090144297068</v>
      </c>
      <c r="G17" s="51">
        <v>7452.3371601005692</v>
      </c>
      <c r="H17" s="51">
        <v>6945.7513030468945</v>
      </c>
      <c r="I17" s="51">
        <v>7065.2479177218493</v>
      </c>
      <c r="J17" s="51">
        <v>6739.2310851516231</v>
      </c>
      <c r="K17" s="51">
        <v>5527.3880379531529</v>
      </c>
      <c r="L17" s="51">
        <v>5503.2207682541348</v>
      </c>
      <c r="M17" s="51">
        <v>4998.1498555195067</v>
      </c>
      <c r="N17" s="51">
        <v>5332.2938331246469</v>
      </c>
      <c r="O17" s="51">
        <v>4878.8011498388951</v>
      </c>
      <c r="P17" s="51">
        <v>4863.3156085684923</v>
      </c>
      <c r="Q17" s="51">
        <v>5145.4857448080929</v>
      </c>
    </row>
    <row r="18" spans="1:17" x14ac:dyDescent="0.25">
      <c r="A18" s="53" t="s">
        <v>30</v>
      </c>
      <c r="B18" s="51">
        <v>1474.1267181441228</v>
      </c>
      <c r="C18" s="51">
        <v>1808.10067</v>
      </c>
      <c r="D18" s="51">
        <v>1556.3852599999998</v>
      </c>
      <c r="E18" s="51">
        <v>1852.5270600000001</v>
      </c>
      <c r="F18" s="51">
        <v>1410.44137</v>
      </c>
      <c r="G18" s="51">
        <v>898.04091584566254</v>
      </c>
      <c r="H18" s="51">
        <v>1082.8014800000001</v>
      </c>
      <c r="I18" s="51">
        <v>1226.9375900000002</v>
      </c>
      <c r="J18" s="51">
        <v>1047.1179999999999</v>
      </c>
      <c r="K18" s="51">
        <v>932.60665999999992</v>
      </c>
      <c r="L18" s="51">
        <v>817.79844699381692</v>
      </c>
      <c r="M18" s="51">
        <v>561.76383232721639</v>
      </c>
      <c r="N18" s="51">
        <v>459.53486645010184</v>
      </c>
      <c r="O18" s="51">
        <v>358.27407286140601</v>
      </c>
      <c r="P18" s="51">
        <v>340.10522760653225</v>
      </c>
      <c r="Q18" s="51">
        <v>326.75909459131537</v>
      </c>
    </row>
    <row r="19" spans="1:17" x14ac:dyDescent="0.25">
      <c r="A19" s="53" t="s">
        <v>29</v>
      </c>
      <c r="B19" s="51">
        <v>2191.7576961391414</v>
      </c>
      <c r="C19" s="51">
        <v>2249.72237</v>
      </c>
      <c r="D19" s="51">
        <v>1858.5375999999994</v>
      </c>
      <c r="E19" s="51">
        <v>1720.2308699999994</v>
      </c>
      <c r="F19" s="51">
        <v>1920.9575100000006</v>
      </c>
      <c r="G19" s="51">
        <v>1818.1696274785725</v>
      </c>
      <c r="H19" s="51">
        <v>2034.2417899999996</v>
      </c>
      <c r="I19" s="51">
        <v>1859.1053000000002</v>
      </c>
      <c r="J19" s="51">
        <v>2374.7215900000001</v>
      </c>
      <c r="K19" s="51">
        <v>2230.8476900000001</v>
      </c>
      <c r="L19" s="51">
        <v>2313.0295446892492</v>
      </c>
      <c r="M19" s="51">
        <v>2123.5029090881053</v>
      </c>
      <c r="N19" s="51">
        <v>2200.1111684874718</v>
      </c>
      <c r="O19" s="51">
        <v>1920.4753631837198</v>
      </c>
      <c r="P19" s="51">
        <v>1827.1950777012835</v>
      </c>
      <c r="Q19" s="51">
        <v>1695.4675520894757</v>
      </c>
    </row>
    <row r="20" spans="1:17" x14ac:dyDescent="0.25">
      <c r="A20" s="52" t="s">
        <v>28</v>
      </c>
      <c r="B20" s="51">
        <v>6939.6609382543847</v>
      </c>
      <c r="C20" s="51">
        <v>7245.4491760814326</v>
      </c>
      <c r="D20" s="51">
        <v>7415.3328400000009</v>
      </c>
      <c r="E20" s="51">
        <v>5757.6114200000002</v>
      </c>
      <c r="F20" s="51">
        <v>5593.2544599999992</v>
      </c>
      <c r="G20" s="51">
        <v>6338.7371837988076</v>
      </c>
      <c r="H20" s="51">
        <v>4767.8336200000003</v>
      </c>
      <c r="I20" s="51">
        <v>5967.0750300000009</v>
      </c>
      <c r="J20" s="51">
        <v>6379.14444</v>
      </c>
      <c r="K20" s="51">
        <v>5350.8268200000002</v>
      </c>
      <c r="L20" s="51">
        <v>6699.9703377099195</v>
      </c>
      <c r="M20" s="51">
        <v>5803.0709147729431</v>
      </c>
      <c r="N20" s="51">
        <v>5723.9019870594311</v>
      </c>
      <c r="O20" s="51">
        <v>5944.7136312658522</v>
      </c>
      <c r="P20" s="51">
        <v>5654.5640741553752</v>
      </c>
      <c r="Q20" s="51">
        <v>5028.0341806859615</v>
      </c>
    </row>
    <row r="21" spans="1:17" x14ac:dyDescent="0.25">
      <c r="A21" s="53" t="s">
        <v>67</v>
      </c>
      <c r="B21" s="51">
        <v>6837.4021298544058</v>
      </c>
      <c r="C21" s="51">
        <v>7130.6973160814341</v>
      </c>
      <c r="D21" s="51">
        <v>7341.7553900000003</v>
      </c>
      <c r="E21" s="51">
        <v>5701.9325800000006</v>
      </c>
      <c r="F21" s="51">
        <v>5516.80404</v>
      </c>
      <c r="G21" s="51">
        <v>6261.4413950273092</v>
      </c>
      <c r="H21" s="51">
        <v>4704.016520000001</v>
      </c>
      <c r="I21" s="51">
        <v>5908.1873100000012</v>
      </c>
      <c r="J21" s="51">
        <v>6338.5369200000005</v>
      </c>
      <c r="K21" s="51">
        <v>5324.8479600000001</v>
      </c>
      <c r="L21" s="51">
        <v>6673.1313081862272</v>
      </c>
      <c r="M21" s="51">
        <v>5778.0634025177033</v>
      </c>
      <c r="N21" s="51">
        <v>5697.8921711013236</v>
      </c>
      <c r="O21" s="51">
        <v>5919.8996109356021</v>
      </c>
      <c r="P21" s="51">
        <v>5632.9949250815298</v>
      </c>
      <c r="Q21" s="51">
        <v>5022.8273129866429</v>
      </c>
    </row>
    <row r="22" spans="1:17" x14ac:dyDescent="0.25">
      <c r="A22" s="53" t="s">
        <v>26</v>
      </c>
      <c r="B22" s="51">
        <v>102.25880839997818</v>
      </c>
      <c r="C22" s="51">
        <v>114.75186000000001</v>
      </c>
      <c r="D22" s="51">
        <v>73.577449999999999</v>
      </c>
      <c r="E22" s="51">
        <v>55.678840000000001</v>
      </c>
      <c r="F22" s="51">
        <v>76.450419999999994</v>
      </c>
      <c r="G22" s="51">
        <v>77.29578877149703</v>
      </c>
      <c r="H22" s="51">
        <v>63.817100000000011</v>
      </c>
      <c r="I22" s="51">
        <v>58.887720000000002</v>
      </c>
      <c r="J22" s="51">
        <v>40.607520000000001</v>
      </c>
      <c r="K22" s="51">
        <v>25.978860000000001</v>
      </c>
      <c r="L22" s="51">
        <v>26.83902952369338</v>
      </c>
      <c r="M22" s="51">
        <v>25.007512255239426</v>
      </c>
      <c r="N22" s="51">
        <v>26.009815958108149</v>
      </c>
      <c r="O22" s="51">
        <v>24.814020330250006</v>
      </c>
      <c r="P22" s="51">
        <v>21.569149073845015</v>
      </c>
      <c r="Q22" s="51">
        <v>5.206867699317387</v>
      </c>
    </row>
    <row r="23" spans="1:17" x14ac:dyDescent="0.25">
      <c r="A23" s="52" t="s">
        <v>25</v>
      </c>
      <c r="B23" s="51">
        <v>1383.0444117243705</v>
      </c>
      <c r="C23" s="51">
        <v>1378.0250600000002</v>
      </c>
      <c r="D23" s="51">
        <v>1535.6830800000002</v>
      </c>
      <c r="E23" s="51">
        <v>1044.1639599999999</v>
      </c>
      <c r="F23" s="51">
        <v>1027.3351399999999</v>
      </c>
      <c r="G23" s="51">
        <v>997.82673332472768</v>
      </c>
      <c r="H23" s="51">
        <v>1042.17536</v>
      </c>
      <c r="I23" s="51">
        <v>1154.48847</v>
      </c>
      <c r="J23" s="51">
        <v>1246.4773100000002</v>
      </c>
      <c r="K23" s="51">
        <v>1163.5279600000001</v>
      </c>
      <c r="L23" s="51">
        <v>1121.5585062771399</v>
      </c>
      <c r="M23" s="51">
        <v>1184.8054913803253</v>
      </c>
      <c r="N23" s="51">
        <v>1151.0774368015552</v>
      </c>
      <c r="O23" s="51">
        <v>1263.6205504677891</v>
      </c>
      <c r="P23" s="51">
        <v>1482.646395734595</v>
      </c>
      <c r="Q23" s="51">
        <v>1815.3589689485339</v>
      </c>
    </row>
    <row r="24" spans="1:17" x14ac:dyDescent="0.25">
      <c r="A24" s="53" t="s">
        <v>24</v>
      </c>
      <c r="B24" s="51">
        <v>1247.3560672577871</v>
      </c>
      <c r="C24" s="51">
        <v>1059.4190100000003</v>
      </c>
      <c r="D24" s="51">
        <v>1094.9388900000001</v>
      </c>
      <c r="E24" s="51">
        <v>1025.59673</v>
      </c>
      <c r="F24" s="51">
        <v>1000.7786100000001</v>
      </c>
      <c r="G24" s="51">
        <v>965.10430397432697</v>
      </c>
      <c r="H24" s="51">
        <v>984.17669999999987</v>
      </c>
      <c r="I24" s="51">
        <v>1082.9470999999999</v>
      </c>
      <c r="J24" s="51">
        <v>1174.3322200000002</v>
      </c>
      <c r="K24" s="51">
        <v>1076.60877</v>
      </c>
      <c r="L24" s="51">
        <v>1038.3155823946427</v>
      </c>
      <c r="M24" s="51">
        <v>1116.9251302492382</v>
      </c>
      <c r="N24" s="51">
        <v>1064.3996222586763</v>
      </c>
      <c r="O24" s="51">
        <v>1174.434456432371</v>
      </c>
      <c r="P24" s="51">
        <v>1390.7739633596993</v>
      </c>
      <c r="Q24" s="51">
        <v>1715.3188690757565</v>
      </c>
    </row>
    <row r="25" spans="1:17" x14ac:dyDescent="0.25">
      <c r="A25" s="53" t="s">
        <v>75</v>
      </c>
      <c r="B25" s="51">
        <v>135.56892204196032</v>
      </c>
      <c r="C25" s="51">
        <v>317.59457999999995</v>
      </c>
      <c r="D25" s="51">
        <v>440.17810000000003</v>
      </c>
      <c r="E25" s="51">
        <v>16.800650000000005</v>
      </c>
      <c r="F25" s="51">
        <v>15.79738</v>
      </c>
      <c r="G25" s="51">
        <v>19.275417670130064</v>
      </c>
      <c r="H25" s="51">
        <v>17.510009999999998</v>
      </c>
      <c r="I25" s="51">
        <v>18.547820000000002</v>
      </c>
      <c r="J25" s="51">
        <v>18.341760000000001</v>
      </c>
      <c r="K25" s="51">
        <v>19.417210000000001</v>
      </c>
      <c r="L25" s="51">
        <v>19.131361104179859</v>
      </c>
      <c r="M25" s="51">
        <v>20.827720966137104</v>
      </c>
      <c r="N25" s="51">
        <v>22.905342429099669</v>
      </c>
      <c r="O25" s="51">
        <v>27.037187959598086</v>
      </c>
      <c r="P25" s="51">
        <v>24.959352233263786</v>
      </c>
      <c r="Q25" s="51">
        <v>28.972076558291281</v>
      </c>
    </row>
    <row r="26" spans="1:17" x14ac:dyDescent="0.25">
      <c r="A26" s="53" t="s">
        <v>74</v>
      </c>
      <c r="B26" s="51">
        <v>0</v>
      </c>
      <c r="C26" s="51">
        <v>0</v>
      </c>
      <c r="D26" s="51">
        <v>0</v>
      </c>
      <c r="E26" s="51">
        <v>0.29897000000000001</v>
      </c>
      <c r="F26" s="51">
        <v>9.6</v>
      </c>
      <c r="G26" s="51">
        <v>12.013949516284928</v>
      </c>
      <c r="H26" s="51">
        <v>38.908630000000002</v>
      </c>
      <c r="I26" s="51">
        <v>52.390190000000061</v>
      </c>
      <c r="J26" s="51">
        <v>53.394999999999975</v>
      </c>
      <c r="K26" s="51">
        <v>67.299300000000017</v>
      </c>
      <c r="L26" s="51">
        <v>52.025965090113544</v>
      </c>
      <c r="M26" s="51">
        <v>35.779063475523827</v>
      </c>
      <c r="N26" s="51">
        <v>51.973421245843035</v>
      </c>
      <c r="O26" s="51">
        <v>49.107924169659164</v>
      </c>
      <c r="P26" s="51">
        <v>53.991506784459432</v>
      </c>
      <c r="Q26" s="51">
        <v>57.477711494113507</v>
      </c>
    </row>
    <row r="27" spans="1:17" x14ac:dyDescent="0.25">
      <c r="A27" s="53" t="s">
        <v>73</v>
      </c>
      <c r="B27" s="51">
        <v>2.3884478252964456E-2</v>
      </c>
      <c r="C27" s="51">
        <v>0.40032999999999563</v>
      </c>
      <c r="D27" s="51">
        <v>0.56609000000000687</v>
      </c>
      <c r="E27" s="51">
        <v>0.54968000000000139</v>
      </c>
      <c r="F27" s="51">
        <v>0.73911000000000593</v>
      </c>
      <c r="G27" s="51">
        <v>0.95537037073082054</v>
      </c>
      <c r="H27" s="51">
        <v>1.0999300000000014</v>
      </c>
      <c r="I27" s="51">
        <v>0.10000000000000142</v>
      </c>
      <c r="J27" s="51">
        <v>0.20823000000000003</v>
      </c>
      <c r="K27" s="51">
        <v>0.20267999999999825</v>
      </c>
      <c r="L27" s="51">
        <v>6.9504087817505118</v>
      </c>
      <c r="M27" s="51">
        <v>8.287949157245766</v>
      </c>
      <c r="N27" s="51">
        <v>9.1000342031950812</v>
      </c>
      <c r="O27" s="51">
        <v>9.9598690177607274</v>
      </c>
      <c r="P27" s="51">
        <v>10.676418373319249</v>
      </c>
      <c r="Q27" s="51">
        <v>11.297411595634518</v>
      </c>
    </row>
    <row r="28" spans="1:17" x14ac:dyDescent="0.25">
      <c r="A28" s="53" t="s">
        <v>72</v>
      </c>
      <c r="B28" s="51">
        <v>9.5537946370493912E-2</v>
      </c>
      <c r="C28" s="51">
        <v>0.61114000000000002</v>
      </c>
      <c r="D28" s="51">
        <v>0</v>
      </c>
      <c r="E28" s="51">
        <v>0.91793000000000002</v>
      </c>
      <c r="F28" s="51">
        <v>0.42004000000000002</v>
      </c>
      <c r="G28" s="51">
        <v>0.47769179325499</v>
      </c>
      <c r="H28" s="51">
        <v>0.48009000000000002</v>
      </c>
      <c r="I28" s="51">
        <v>0.50336000000000003</v>
      </c>
      <c r="J28" s="51">
        <v>0.2001</v>
      </c>
      <c r="K28" s="51">
        <v>0</v>
      </c>
      <c r="L28" s="51">
        <v>5.1351889064534095</v>
      </c>
      <c r="M28" s="51">
        <v>2.9856275321805787</v>
      </c>
      <c r="N28" s="51">
        <v>2.699016664741035</v>
      </c>
      <c r="O28" s="51">
        <v>3.0811128883998142</v>
      </c>
      <c r="P28" s="51">
        <v>2.245154983852983</v>
      </c>
      <c r="Q28" s="51">
        <v>2.2929002247382195</v>
      </c>
    </row>
    <row r="29" spans="1:17" x14ac:dyDescent="0.25">
      <c r="A29" s="52" t="s">
        <v>23</v>
      </c>
      <c r="B29" s="51">
        <v>2519.0151055295382</v>
      </c>
      <c r="C29" s="51">
        <v>2564.8449800000003</v>
      </c>
      <c r="D29" s="51">
        <v>2896.5552499999999</v>
      </c>
      <c r="E29" s="51">
        <v>2874.6446499999993</v>
      </c>
      <c r="F29" s="51">
        <v>3680.2078599999995</v>
      </c>
      <c r="G29" s="51">
        <v>3498.6040332096177</v>
      </c>
      <c r="H29" s="51">
        <v>3648.5880099999995</v>
      </c>
      <c r="I29" s="51">
        <v>1838.63483</v>
      </c>
      <c r="J29" s="51">
        <v>2205.88321</v>
      </c>
      <c r="K29" s="51">
        <v>1987.3152399999999</v>
      </c>
      <c r="L29" s="51">
        <v>2586.0029711732968</v>
      </c>
      <c r="M29" s="51">
        <v>1776.029302890867</v>
      </c>
      <c r="N29" s="51">
        <v>1790.6291523591142</v>
      </c>
      <c r="O29" s="51">
        <v>1650.6895161028408</v>
      </c>
      <c r="P29" s="51">
        <v>1609.5870260064062</v>
      </c>
      <c r="Q29" s="51">
        <v>1646.7879335957086</v>
      </c>
    </row>
    <row r="30" spans="1:17" x14ac:dyDescent="0.25">
      <c r="A30" s="63" t="s">
        <v>22</v>
      </c>
      <c r="B30" s="62">
        <v>11634.458831951801</v>
      </c>
      <c r="C30" s="62">
        <v>12107.600573918566</v>
      </c>
      <c r="D30" s="62">
        <v>12223.000919999997</v>
      </c>
      <c r="E30" s="62">
        <v>11350.586970000002</v>
      </c>
      <c r="F30" s="62">
        <v>11821.419809999999</v>
      </c>
      <c r="G30" s="62">
        <v>12424.431913099024</v>
      </c>
      <c r="H30" s="62">
        <v>12021.716429999999</v>
      </c>
      <c r="I30" s="62">
        <v>12296.97741</v>
      </c>
      <c r="J30" s="62">
        <v>11129.49005</v>
      </c>
      <c r="K30" s="62">
        <v>10202.051820000001</v>
      </c>
      <c r="L30" s="62">
        <v>10517.739542274483</v>
      </c>
      <c r="M30" s="62">
        <v>10485.120201951191</v>
      </c>
      <c r="N30" s="62">
        <v>10316.136588324069</v>
      </c>
      <c r="O30" s="62">
        <v>10482.644411876932</v>
      </c>
      <c r="P30" s="62">
        <v>10159.213631737182</v>
      </c>
      <c r="Q30" s="62">
        <v>10647.376762749005</v>
      </c>
    </row>
    <row r="32" spans="1:17" x14ac:dyDescent="0.25">
      <c r="A32" s="31" t="s">
        <v>64</v>
      </c>
      <c r="B32" s="70">
        <v>67414.864314295846</v>
      </c>
      <c r="C32" s="70">
        <v>66130.426447226811</v>
      </c>
      <c r="D32" s="70">
        <v>61327.04019263167</v>
      </c>
      <c r="E32" s="70">
        <v>58288.266804194689</v>
      </c>
      <c r="F32" s="70">
        <v>54493.238832916104</v>
      </c>
      <c r="G32" s="70">
        <v>53674.24106089522</v>
      </c>
      <c r="H32" s="70">
        <v>50454.400431011876</v>
      </c>
      <c r="I32" s="70">
        <v>53709.655941039484</v>
      </c>
      <c r="J32" s="70">
        <v>53392.245385551592</v>
      </c>
      <c r="K32" s="70">
        <v>45746.179199904465</v>
      </c>
      <c r="L32" s="70">
        <v>48727.194261734723</v>
      </c>
      <c r="M32" s="70">
        <v>43204.054823901773</v>
      </c>
      <c r="N32" s="70">
        <v>42937.674230025739</v>
      </c>
      <c r="O32" s="70">
        <v>40962.575416123698</v>
      </c>
      <c r="P32" s="70">
        <v>40647.355310934923</v>
      </c>
      <c r="Q32" s="70">
        <v>39331.743881689297</v>
      </c>
    </row>
    <row r="34" spans="1:17" x14ac:dyDescent="0.25">
      <c r="A34" s="184" t="s">
        <v>253</v>
      </c>
      <c r="B34" s="190">
        <f t="shared" ref="B34:Q34" si="2">IF(B$12=0,"",B$12/B$3*1000)</f>
        <v>218.89433569512332</v>
      </c>
      <c r="C34" s="190">
        <f t="shared" si="2"/>
        <v>219.83001059822783</v>
      </c>
      <c r="D34" s="190">
        <f t="shared" si="2"/>
        <v>217.30676664844071</v>
      </c>
      <c r="E34" s="190">
        <f t="shared" si="2"/>
        <v>206.56937923305651</v>
      </c>
      <c r="F34" s="190">
        <f t="shared" si="2"/>
        <v>204.56369205297932</v>
      </c>
      <c r="G34" s="190">
        <f t="shared" si="2"/>
        <v>206.26848845265283</v>
      </c>
      <c r="H34" s="190">
        <f t="shared" si="2"/>
        <v>192.32953020182816</v>
      </c>
      <c r="I34" s="190">
        <f t="shared" si="2"/>
        <v>189.07048221841634</v>
      </c>
      <c r="J34" s="190">
        <f t="shared" si="2"/>
        <v>190.00824948992621</v>
      </c>
      <c r="K34" s="190">
        <f t="shared" si="2"/>
        <v>182.71600191280609</v>
      </c>
      <c r="L34" s="190">
        <f t="shared" si="2"/>
        <v>193.08243707901681</v>
      </c>
      <c r="M34" s="190">
        <f t="shared" si="2"/>
        <v>169.39985097188162</v>
      </c>
      <c r="N34" s="190">
        <f t="shared" si="2"/>
        <v>170.1391988366874</v>
      </c>
      <c r="O34" s="190">
        <f t="shared" si="2"/>
        <v>165.33908857085103</v>
      </c>
      <c r="P34" s="190">
        <f t="shared" si="2"/>
        <v>159.12649938630005</v>
      </c>
      <c r="Q34" s="190">
        <f t="shared" si="2"/>
        <v>155.29523415158019</v>
      </c>
    </row>
    <row r="35" spans="1:17" x14ac:dyDescent="0.25">
      <c r="A35" s="286" t="s">
        <v>252</v>
      </c>
      <c r="B35" s="285">
        <f t="shared" ref="B35:Q35" si="3">IF(B$12=0,"",B$12/B$5*1000)</f>
        <v>171.48578119615559</v>
      </c>
      <c r="C35" s="285">
        <f t="shared" si="3"/>
        <v>170.52462551547401</v>
      </c>
      <c r="D35" s="285">
        <f t="shared" si="3"/>
        <v>168.62121477706833</v>
      </c>
      <c r="E35" s="285">
        <f t="shared" si="3"/>
        <v>171.78127328925029</v>
      </c>
      <c r="F35" s="285">
        <f t="shared" si="3"/>
        <v>169.87244276490927</v>
      </c>
      <c r="G35" s="285">
        <f t="shared" si="3"/>
        <v>166.07230550119061</v>
      </c>
      <c r="H35" s="285">
        <f t="shared" si="3"/>
        <v>165.21122402522491</v>
      </c>
      <c r="I35" s="285">
        <f t="shared" si="3"/>
        <v>162.56115782017883</v>
      </c>
      <c r="J35" s="285">
        <f t="shared" si="3"/>
        <v>164.76351869948971</v>
      </c>
      <c r="K35" s="285">
        <f t="shared" si="3"/>
        <v>164.38465079272268</v>
      </c>
      <c r="L35" s="285">
        <f t="shared" si="3"/>
        <v>161.61867764618734</v>
      </c>
      <c r="M35" s="285">
        <f t="shared" si="3"/>
        <v>159.97160406028433</v>
      </c>
      <c r="N35" s="285">
        <f t="shared" si="3"/>
        <v>160.44667612863003</v>
      </c>
      <c r="O35" s="285">
        <f t="shared" si="3"/>
        <v>157.99725097512078</v>
      </c>
      <c r="P35" s="285">
        <f t="shared" si="3"/>
        <v>158.5924668619698</v>
      </c>
      <c r="Q35" s="285">
        <f t="shared" si="3"/>
        <v>155.29523415158019</v>
      </c>
    </row>
    <row r="36" spans="1:17" x14ac:dyDescent="0.25">
      <c r="A36" s="286" t="s">
        <v>251</v>
      </c>
      <c r="B36" s="285">
        <f>IF(OIS_ued!B$5=0,"",OIS_ued!B$5/B$5*1000)</f>
        <v>48.374702318002427</v>
      </c>
      <c r="C36" s="285">
        <f>IF(OIS_ued!C$5=0,"",OIS_ued!C$5/C$5*1000)</f>
        <v>48.374702318002463</v>
      </c>
      <c r="D36" s="285">
        <f>IF(OIS_ued!D$5=0,"",OIS_ued!D$5/D$5*1000)</f>
        <v>48.374702318002441</v>
      </c>
      <c r="E36" s="285">
        <f>IF(OIS_ued!E$5=0,"",OIS_ued!E$5/E$5*1000)</f>
        <v>48.374702318002456</v>
      </c>
      <c r="F36" s="285">
        <f>IF(OIS_ued!F$5=0,"",OIS_ued!F$5/F$5*1000)</f>
        <v>48.374702318002463</v>
      </c>
      <c r="G36" s="285">
        <f>IF(OIS_ued!G$5=0,"",OIS_ued!G$5/G$5*1000)</f>
        <v>48.374702318002456</v>
      </c>
      <c r="H36" s="285">
        <f>IF(OIS_ued!H$5=0,"",OIS_ued!H$5/H$5*1000)</f>
        <v>48.37470231800242</v>
      </c>
      <c r="I36" s="285">
        <f>IF(OIS_ued!I$5=0,"",OIS_ued!I$5/I$5*1000)</f>
        <v>48.374702318002434</v>
      </c>
      <c r="J36" s="285">
        <f>IF(OIS_ued!J$5=0,"",OIS_ued!J$5/J$5*1000)</f>
        <v>48.374702318002427</v>
      </c>
      <c r="K36" s="285">
        <f>IF(OIS_ued!K$5=0,"",OIS_ued!K$5/K$5*1000)</f>
        <v>48.374702318002441</v>
      </c>
      <c r="L36" s="285">
        <f>IF(OIS_ued!L$5=0,"",OIS_ued!L$5/L$5*1000)</f>
        <v>48.374702318002441</v>
      </c>
      <c r="M36" s="285">
        <f>IF(OIS_ued!M$5=0,"",OIS_ued!M$5/M$5*1000)</f>
        <v>48.374702318002441</v>
      </c>
      <c r="N36" s="285">
        <f>IF(OIS_ued!N$5=0,"",OIS_ued!N$5/N$5*1000)</f>
        <v>48.374702318002434</v>
      </c>
      <c r="O36" s="285">
        <f>IF(OIS_ued!O$5=0,"",OIS_ued!O$5/O$5*1000)</f>
        <v>48.374702318002448</v>
      </c>
      <c r="P36" s="285">
        <f>IF(OIS_ued!P$5=0,"",OIS_ued!P$5/P$5*1000)</f>
        <v>48.374702318002448</v>
      </c>
      <c r="Q36" s="285">
        <f>IF(OIS_ued!Q$5=0,"",OIS_ued!Q$5/Q$5*1000)</f>
        <v>48.374702318002448</v>
      </c>
    </row>
    <row r="37" spans="1:17" x14ac:dyDescent="0.25">
      <c r="A37" s="284" t="s">
        <v>61</v>
      </c>
      <c r="B37" s="283">
        <f t="shared" ref="B37:Q37" si="4">IF(B$12=0,"",B$32/B$12)</f>
        <v>1.7748089101108944</v>
      </c>
      <c r="C37" s="283">
        <f t="shared" si="4"/>
        <v>1.7204436352863377</v>
      </c>
      <c r="D37" s="283">
        <f t="shared" si="4"/>
        <v>1.6188612241546667</v>
      </c>
      <c r="E37" s="283">
        <f t="shared" si="4"/>
        <v>1.659463092456082</v>
      </c>
      <c r="F37" s="283">
        <f t="shared" si="4"/>
        <v>1.5504879738325288</v>
      </c>
      <c r="G37" s="283">
        <f t="shared" si="4"/>
        <v>1.5109765012859309</v>
      </c>
      <c r="H37" s="283">
        <f t="shared" si="4"/>
        <v>1.4894646756967556</v>
      </c>
      <c r="I37" s="283">
        <f t="shared" si="4"/>
        <v>1.5898183549102147</v>
      </c>
      <c r="J37" s="283">
        <f t="shared" si="4"/>
        <v>1.6218115125780084</v>
      </c>
      <c r="K37" s="283">
        <f t="shared" si="4"/>
        <v>1.5745490528462092</v>
      </c>
      <c r="L37" s="283">
        <f t="shared" si="4"/>
        <v>1.5550750325482583</v>
      </c>
      <c r="M37" s="283">
        <f t="shared" si="4"/>
        <v>1.5130013652243892</v>
      </c>
      <c r="N37" s="283">
        <f t="shared" si="4"/>
        <v>1.5187373150220602</v>
      </c>
      <c r="O37" s="283">
        <f t="shared" si="4"/>
        <v>1.4767573023351279</v>
      </c>
      <c r="P37" s="283">
        <f t="shared" si="4"/>
        <v>1.4823419102076931</v>
      </c>
      <c r="Q37" s="283">
        <f t="shared" si="4"/>
        <v>1.4168322764336059</v>
      </c>
    </row>
    <row r="39" spans="1:17" x14ac:dyDescent="0.25">
      <c r="A39" s="331" t="s">
        <v>349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37984.294495165457</v>
      </c>
      <c r="C5" s="96">
        <v>38438.008134001182</v>
      </c>
      <c r="D5" s="96">
        <v>37882.827309459637</v>
      </c>
      <c r="E5" s="96">
        <v>35124.77443407636</v>
      </c>
      <c r="F5" s="96">
        <v>35145.863594297072</v>
      </c>
      <c r="G5" s="96">
        <v>35522.882728629629</v>
      </c>
      <c r="H5" s="96">
        <v>33874.183963046889</v>
      </c>
      <c r="I5" s="96">
        <v>33783.517327721842</v>
      </c>
      <c r="J5" s="96">
        <v>32921.362915151614</v>
      </c>
      <c r="K5" s="96">
        <v>29053.511617953151</v>
      </c>
      <c r="L5" s="96">
        <v>31334.304288769155</v>
      </c>
      <c r="M5" s="96">
        <v>28555.198836515458</v>
      </c>
      <c r="N5" s="96">
        <v>28271.955792040353</v>
      </c>
      <c r="O5" s="96">
        <v>27738.190528227948</v>
      </c>
      <c r="P5" s="96">
        <v>27421.038986369716</v>
      </c>
      <c r="Q5" s="96">
        <v>27760.338704799698</v>
      </c>
    </row>
    <row r="6" spans="1:17" x14ac:dyDescent="0.25">
      <c r="A6" s="132" t="s">
        <v>84</v>
      </c>
      <c r="B6" s="160">
        <v>924.59842866201745</v>
      </c>
      <c r="C6" s="160">
        <v>926.22898661850934</v>
      </c>
      <c r="D6" s="160">
        <v>930.20616960616758</v>
      </c>
      <c r="E6" s="160">
        <v>699.13602222921281</v>
      </c>
      <c r="F6" s="160">
        <v>708.81629800774249</v>
      </c>
      <c r="G6" s="160">
        <v>711.85162405100925</v>
      </c>
      <c r="H6" s="160">
        <v>716.05313461904802</v>
      </c>
      <c r="I6" s="160">
        <v>764.72068989757793</v>
      </c>
      <c r="J6" s="160">
        <v>697.57713131093658</v>
      </c>
      <c r="K6" s="160">
        <v>603.54554087237432</v>
      </c>
      <c r="L6" s="160">
        <v>647.84900092669534</v>
      </c>
      <c r="M6" s="160">
        <v>618.38054156857686</v>
      </c>
      <c r="N6" s="160">
        <v>626.07308992352273</v>
      </c>
      <c r="O6" s="160">
        <v>623.88322858688002</v>
      </c>
      <c r="P6" s="160">
        <v>612.52122264601928</v>
      </c>
      <c r="Q6" s="160">
        <v>615.6270645295117</v>
      </c>
    </row>
    <row r="7" spans="1:17" x14ac:dyDescent="0.25">
      <c r="A7" s="76" t="s">
        <v>83</v>
      </c>
      <c r="B7" s="159">
        <v>574.8424895496853</v>
      </c>
      <c r="C7" s="159">
        <v>572.30561383814234</v>
      </c>
      <c r="D7" s="159">
        <v>574.4394959181011</v>
      </c>
      <c r="E7" s="159">
        <v>425.97525239685018</v>
      </c>
      <c r="F7" s="159">
        <v>434.08549187942202</v>
      </c>
      <c r="G7" s="159">
        <v>436.63109325137935</v>
      </c>
      <c r="H7" s="159">
        <v>441.4272764193027</v>
      </c>
      <c r="I7" s="159">
        <v>477.33245641463168</v>
      </c>
      <c r="J7" s="159">
        <v>428.43050003030817</v>
      </c>
      <c r="K7" s="159">
        <v>373.03828964695936</v>
      </c>
      <c r="L7" s="159">
        <v>399.03225014127713</v>
      </c>
      <c r="M7" s="159">
        <v>381.99097503522415</v>
      </c>
      <c r="N7" s="159">
        <v>387.6872377101592</v>
      </c>
      <c r="O7" s="159">
        <v>384.16448323207567</v>
      </c>
      <c r="P7" s="159">
        <v>377.70085818897832</v>
      </c>
      <c r="Q7" s="159">
        <v>378.245200962789</v>
      </c>
    </row>
    <row r="8" spans="1:17" x14ac:dyDescent="0.25">
      <c r="A8" s="76" t="s">
        <v>82</v>
      </c>
      <c r="B8" s="159">
        <v>1347.660533472711</v>
      </c>
      <c r="C8" s="159">
        <v>1327.1490149227195</v>
      </c>
      <c r="D8" s="159">
        <v>1331.6909629039162</v>
      </c>
      <c r="E8" s="159">
        <v>1041.4346564733587</v>
      </c>
      <c r="F8" s="159">
        <v>1066.3760394947033</v>
      </c>
      <c r="G8" s="159">
        <v>1067.4371633129711</v>
      </c>
      <c r="H8" s="159">
        <v>1063.9574997378413</v>
      </c>
      <c r="I8" s="159">
        <v>1144.4374844218842</v>
      </c>
      <c r="J8" s="159">
        <v>1054.0600670954614</v>
      </c>
      <c r="K8" s="159">
        <v>909.55532802089624</v>
      </c>
      <c r="L8" s="159">
        <v>991.35233371660297</v>
      </c>
      <c r="M8" s="159">
        <v>956.973003942383</v>
      </c>
      <c r="N8" s="159">
        <v>952.97170851289093</v>
      </c>
      <c r="O8" s="159">
        <v>957.33283323096248</v>
      </c>
      <c r="P8" s="159">
        <v>944.08994191180511</v>
      </c>
      <c r="Q8" s="159">
        <v>959.97252482157148</v>
      </c>
    </row>
    <row r="9" spans="1:17" x14ac:dyDescent="0.25">
      <c r="A9" s="76" t="s">
        <v>81</v>
      </c>
      <c r="B9" s="159">
        <v>584.93863543482803</v>
      </c>
      <c r="C9" s="159">
        <v>574.48766500691147</v>
      </c>
      <c r="D9" s="159">
        <v>581.57272142233387</v>
      </c>
      <c r="E9" s="159">
        <v>487.98862454618933</v>
      </c>
      <c r="F9" s="159">
        <v>495.70950815147671</v>
      </c>
      <c r="G9" s="159">
        <v>500.91172128270034</v>
      </c>
      <c r="H9" s="159">
        <v>495.18677870409783</v>
      </c>
      <c r="I9" s="159">
        <v>515.03882931342196</v>
      </c>
      <c r="J9" s="159">
        <v>508.63587761719634</v>
      </c>
      <c r="K9" s="159">
        <v>451.37797404304763</v>
      </c>
      <c r="L9" s="159">
        <v>477.74837909404755</v>
      </c>
      <c r="M9" s="159">
        <v>480.09430230144676</v>
      </c>
      <c r="N9" s="159">
        <v>494.59783248423656</v>
      </c>
      <c r="O9" s="159">
        <v>507.9613648901788</v>
      </c>
      <c r="P9" s="159">
        <v>498.56228034180953</v>
      </c>
      <c r="Q9" s="159">
        <v>496.18312840852428</v>
      </c>
    </row>
    <row r="10" spans="1:17" x14ac:dyDescent="0.25">
      <c r="A10" s="129" t="s">
        <v>80</v>
      </c>
      <c r="B10" s="158">
        <v>1032.7441171360849</v>
      </c>
      <c r="C10" s="158">
        <v>1040.0949801129887</v>
      </c>
      <c r="D10" s="158">
        <v>1056.1982898138303</v>
      </c>
      <c r="E10" s="158">
        <v>803.77304201829429</v>
      </c>
      <c r="F10" s="158">
        <v>807.95934809199071</v>
      </c>
      <c r="G10" s="158">
        <v>813.38138348714415</v>
      </c>
      <c r="H10" s="158">
        <v>819.43592560430272</v>
      </c>
      <c r="I10" s="158">
        <v>851.09667737472887</v>
      </c>
      <c r="J10" s="158">
        <v>788.44391911492983</v>
      </c>
      <c r="K10" s="158">
        <v>687.8662560279505</v>
      </c>
      <c r="L10" s="158">
        <v>727.86233172602329</v>
      </c>
      <c r="M10" s="158">
        <v>699.85710175447412</v>
      </c>
      <c r="N10" s="158">
        <v>716.19804401029262</v>
      </c>
      <c r="O10" s="158">
        <v>717.66679336872107</v>
      </c>
      <c r="P10" s="158">
        <v>656.13219902331923</v>
      </c>
      <c r="Q10" s="158">
        <v>653.45391471749451</v>
      </c>
    </row>
    <row r="11" spans="1:17" x14ac:dyDescent="0.25">
      <c r="A11" s="92" t="s">
        <v>126</v>
      </c>
      <c r="B11" s="91">
        <v>206.75715203815082</v>
      </c>
      <c r="C11" s="91">
        <v>207.91824044711831</v>
      </c>
      <c r="D11" s="91">
        <v>210.32863169028059</v>
      </c>
      <c r="E11" s="91">
        <v>159.37746107626324</v>
      </c>
      <c r="F11" s="91">
        <v>159.11900456856623</v>
      </c>
      <c r="G11" s="91">
        <v>163.04169064375904</v>
      </c>
      <c r="H11" s="91">
        <v>164.45279117433873</v>
      </c>
      <c r="I11" s="91">
        <v>171.10401082549018</v>
      </c>
      <c r="J11" s="91">
        <v>158.38821831825032</v>
      </c>
      <c r="K11" s="91">
        <v>137.40784859274299</v>
      </c>
      <c r="L11" s="91">
        <v>142.02286630697469</v>
      </c>
      <c r="M11" s="91">
        <v>137.40442004727123</v>
      </c>
      <c r="N11" s="91">
        <v>139.53727221884037</v>
      </c>
      <c r="O11" s="91">
        <v>139.03066316873637</v>
      </c>
      <c r="P11" s="91">
        <v>127.4939420294416</v>
      </c>
      <c r="Q11" s="91">
        <v>128.43018431974028</v>
      </c>
    </row>
    <row r="12" spans="1:17" x14ac:dyDescent="0.25">
      <c r="A12" s="92" t="s">
        <v>27</v>
      </c>
      <c r="B12" s="91">
        <v>359.93465075571964</v>
      </c>
      <c r="C12" s="91">
        <v>376.01997492829935</v>
      </c>
      <c r="D12" s="91">
        <v>381.38022179213323</v>
      </c>
      <c r="E12" s="91">
        <v>298.50307206241763</v>
      </c>
      <c r="F12" s="91">
        <v>299.12709096388801</v>
      </c>
      <c r="G12" s="91">
        <v>305.4166512041827</v>
      </c>
      <c r="H12" s="91">
        <v>304.70509547932465</v>
      </c>
      <c r="I12" s="91">
        <v>313.14404434166562</v>
      </c>
      <c r="J12" s="91">
        <v>299.87674159473085</v>
      </c>
      <c r="K12" s="91">
        <v>262.92852546468453</v>
      </c>
      <c r="L12" s="91">
        <v>270.48617170965122</v>
      </c>
      <c r="M12" s="91">
        <v>272.69483736496011</v>
      </c>
      <c r="N12" s="91">
        <v>285.24739961363031</v>
      </c>
      <c r="O12" s="91">
        <v>287.62630718469518</v>
      </c>
      <c r="P12" s="91">
        <v>266.75051175543791</v>
      </c>
      <c r="Q12" s="91">
        <v>261.97426571598749</v>
      </c>
    </row>
    <row r="13" spans="1:17" x14ac:dyDescent="0.25">
      <c r="A13" s="92" t="s">
        <v>127</v>
      </c>
      <c r="B13" s="91">
        <v>0.11942242462345837</v>
      </c>
      <c r="C13" s="91">
        <v>1.0114699999999957</v>
      </c>
      <c r="D13" s="91">
        <v>0.56609000000000687</v>
      </c>
      <c r="E13" s="91">
        <v>1.4676100000000014</v>
      </c>
      <c r="F13" s="91">
        <v>1.1591500000000059</v>
      </c>
      <c r="G13" s="91">
        <v>1.4330621639858105</v>
      </c>
      <c r="H13" s="91">
        <v>1.5800200000000015</v>
      </c>
      <c r="I13" s="91">
        <v>0.60336000000000145</v>
      </c>
      <c r="J13" s="91">
        <v>0.40833000000000003</v>
      </c>
      <c r="K13" s="91">
        <v>0.20267999999999825</v>
      </c>
      <c r="L13" s="91">
        <v>12.085597688203922</v>
      </c>
      <c r="M13" s="91">
        <v>11.273576689426344</v>
      </c>
      <c r="N13" s="91">
        <v>11.799050867936115</v>
      </c>
      <c r="O13" s="91">
        <v>13.040981906160543</v>
      </c>
      <c r="P13" s="91">
        <v>12.921573357172234</v>
      </c>
      <c r="Q13" s="91">
        <v>13.590311820372737</v>
      </c>
    </row>
    <row r="14" spans="1:17" x14ac:dyDescent="0.25">
      <c r="A14" s="92" t="s">
        <v>22</v>
      </c>
      <c r="B14" s="157">
        <v>465.93289191759112</v>
      </c>
      <c r="C14" s="157">
        <v>455.14529473757057</v>
      </c>
      <c r="D14" s="157">
        <v>463.92334633141655</v>
      </c>
      <c r="E14" s="157">
        <v>344.42489887961335</v>
      </c>
      <c r="F14" s="157">
        <v>348.55410255953615</v>
      </c>
      <c r="G14" s="157">
        <v>343.48997947521684</v>
      </c>
      <c r="H14" s="157">
        <v>348.69801895063938</v>
      </c>
      <c r="I14" s="157">
        <v>366.24526220757298</v>
      </c>
      <c r="J14" s="157">
        <v>329.77062920194879</v>
      </c>
      <c r="K14" s="157">
        <v>287.32720197052316</v>
      </c>
      <c r="L14" s="157">
        <v>303.26769602119316</v>
      </c>
      <c r="M14" s="157">
        <v>278.48426765281636</v>
      </c>
      <c r="N14" s="157">
        <v>279.6143213098859</v>
      </c>
      <c r="O14" s="157">
        <v>277.96884110912896</v>
      </c>
      <c r="P14" s="157">
        <v>248.96617188126746</v>
      </c>
      <c r="Q14" s="157">
        <v>249.45915286139393</v>
      </c>
    </row>
    <row r="15" spans="1:17" x14ac:dyDescent="0.25">
      <c r="A15" s="156" t="s">
        <v>325</v>
      </c>
      <c r="B15" s="204">
        <v>10449.03599164811</v>
      </c>
      <c r="C15" s="204">
        <v>10027.716619037728</v>
      </c>
      <c r="D15" s="204">
        <v>9634.689487269603</v>
      </c>
      <c r="E15" s="204">
        <v>9228.1861666400946</v>
      </c>
      <c r="F15" s="204">
        <v>8719.4403133022533</v>
      </c>
      <c r="G15" s="204">
        <v>8487.1172198449785</v>
      </c>
      <c r="H15" s="204">
        <v>8154.198022738</v>
      </c>
      <c r="I15" s="204">
        <v>7413.2000559409726</v>
      </c>
      <c r="J15" s="204">
        <v>7589.1958683583925</v>
      </c>
      <c r="K15" s="204">
        <v>6283.3661634334403</v>
      </c>
      <c r="L15" s="204">
        <v>7692.9848991540548</v>
      </c>
      <c r="M15" s="204">
        <v>5707.1673713653063</v>
      </c>
      <c r="N15" s="204">
        <v>5568.870154466822</v>
      </c>
      <c r="O15" s="204">
        <v>5232.5427234732042</v>
      </c>
      <c r="P15" s="204">
        <v>5162.1029869482136</v>
      </c>
      <c r="Q15" s="204">
        <v>5185.2878024302317</v>
      </c>
    </row>
    <row r="16" spans="1:17" x14ac:dyDescent="0.25">
      <c r="A16" s="88" t="s">
        <v>34</v>
      </c>
      <c r="B16" s="87">
        <v>1372.8340657861024</v>
      </c>
      <c r="C16" s="87">
        <v>691.54506592467942</v>
      </c>
      <c r="D16" s="87">
        <v>398.17948456566904</v>
      </c>
      <c r="E16" s="87">
        <v>349.50021579672477</v>
      </c>
      <c r="F16" s="87">
        <v>325.05767491885462</v>
      </c>
      <c r="G16" s="87">
        <v>301.91812484820639</v>
      </c>
      <c r="H16" s="87">
        <v>338.62139813375893</v>
      </c>
      <c r="I16" s="87">
        <v>344.05152316654431</v>
      </c>
      <c r="J16" s="87">
        <v>222.13814610528311</v>
      </c>
      <c r="K16" s="87">
        <v>94.404719124527048</v>
      </c>
      <c r="L16" s="87">
        <v>87.999947724060704</v>
      </c>
      <c r="M16" s="87">
        <v>54.089253711888546</v>
      </c>
      <c r="N16" s="87">
        <v>46.791074747226169</v>
      </c>
      <c r="O16" s="87">
        <v>46.232103505597237</v>
      </c>
      <c r="P16" s="87">
        <v>36.863673027143669</v>
      </c>
      <c r="Q16" s="87">
        <v>33.947426949130957</v>
      </c>
    </row>
    <row r="17" spans="1:17" x14ac:dyDescent="0.25">
      <c r="A17" s="88" t="s">
        <v>32</v>
      </c>
      <c r="B17" s="87">
        <v>85.60440368671145</v>
      </c>
      <c r="C17" s="87">
        <v>86.888807605300798</v>
      </c>
      <c r="D17" s="87">
        <v>76.176836070790245</v>
      </c>
      <c r="E17" s="87">
        <v>102.66842973995239</v>
      </c>
      <c r="F17" s="87">
        <v>80.679189612301755</v>
      </c>
      <c r="G17" s="87">
        <v>90.096924121883021</v>
      </c>
      <c r="H17" s="87">
        <v>105.18757411343037</v>
      </c>
      <c r="I17" s="87">
        <v>90.327835922206745</v>
      </c>
      <c r="J17" s="87">
        <v>25.004937901927065</v>
      </c>
      <c r="K17" s="87">
        <v>46.725718611481312</v>
      </c>
      <c r="L17" s="87">
        <v>53.394878509197099</v>
      </c>
      <c r="M17" s="87">
        <v>53.675475588537978</v>
      </c>
      <c r="N17" s="87">
        <v>35.49936576759891</v>
      </c>
      <c r="O17" s="87">
        <v>22.761272794204622</v>
      </c>
      <c r="P17" s="87">
        <v>59.602139248277844</v>
      </c>
      <c r="Q17" s="87">
        <v>78.977789074620048</v>
      </c>
    </row>
    <row r="18" spans="1:17" x14ac:dyDescent="0.25">
      <c r="A18" s="88" t="s">
        <v>31</v>
      </c>
      <c r="B18" s="87">
        <v>1.0430250531681901E-13</v>
      </c>
      <c r="C18" s="87">
        <v>0</v>
      </c>
      <c r="D18" s="87">
        <v>2.1503479185902789E-13</v>
      </c>
      <c r="E18" s="87">
        <v>0</v>
      </c>
      <c r="F18" s="87">
        <v>34.324063121090241</v>
      </c>
      <c r="G18" s="87">
        <v>0</v>
      </c>
      <c r="H18" s="87">
        <v>6.3472751085156621E-15</v>
      </c>
      <c r="I18" s="87">
        <v>5.254734650382611E-14</v>
      </c>
      <c r="J18" s="87">
        <v>5.1246024821544554E-14</v>
      </c>
      <c r="K18" s="87">
        <v>3.3053100000001039</v>
      </c>
      <c r="L18" s="87">
        <v>2.1973822489730659</v>
      </c>
      <c r="M18" s="87">
        <v>2.1974477289993102</v>
      </c>
      <c r="N18" s="87">
        <v>2.1973822489729602</v>
      </c>
      <c r="O18" s="87">
        <v>2.1976319486638536</v>
      </c>
      <c r="P18" s="87">
        <v>4.6052558980353497</v>
      </c>
      <c r="Q18" s="87">
        <v>4.4286201187325709</v>
      </c>
    </row>
    <row r="19" spans="1:17" x14ac:dyDescent="0.25">
      <c r="A19" s="88" t="s">
        <v>126</v>
      </c>
      <c r="B19" s="87">
        <v>791.80194305890029</v>
      </c>
      <c r="C19" s="87">
        <v>658.51382423032021</v>
      </c>
      <c r="D19" s="87">
        <v>634.5419187652567</v>
      </c>
      <c r="E19" s="87">
        <v>1042.9469678660005</v>
      </c>
      <c r="F19" s="87">
        <v>537.59677623536982</v>
      </c>
      <c r="G19" s="87">
        <v>700.3999597771741</v>
      </c>
      <c r="H19" s="87">
        <v>604.05369849985152</v>
      </c>
      <c r="I19" s="87">
        <v>776.30451872947333</v>
      </c>
      <c r="J19" s="87">
        <v>475.53359352300964</v>
      </c>
      <c r="K19" s="87">
        <v>204.17094668295928</v>
      </c>
      <c r="L19" s="87">
        <v>313.48469783864414</v>
      </c>
      <c r="M19" s="87">
        <v>141.70459978436077</v>
      </c>
      <c r="N19" s="87">
        <v>232.23793525832099</v>
      </c>
      <c r="O19" s="87">
        <v>135.44066734987948</v>
      </c>
      <c r="P19" s="87">
        <v>104.33090656008093</v>
      </c>
      <c r="Q19" s="87">
        <v>91.568625398308114</v>
      </c>
    </row>
    <row r="20" spans="1:17" x14ac:dyDescent="0.25">
      <c r="A20" s="88" t="s">
        <v>30</v>
      </c>
      <c r="B20" s="87">
        <v>569.12182585060498</v>
      </c>
      <c r="C20" s="87">
        <v>990.85039478371743</v>
      </c>
      <c r="D20" s="87">
        <v>847.77413635799667</v>
      </c>
      <c r="E20" s="87">
        <v>1107.5442335551004</v>
      </c>
      <c r="F20" s="87">
        <v>785.00069541311757</v>
      </c>
      <c r="G20" s="87">
        <v>286.52431351678462</v>
      </c>
      <c r="H20" s="87">
        <v>386.69582811062912</v>
      </c>
      <c r="I20" s="87">
        <v>602.51400990845946</v>
      </c>
      <c r="J20" s="87">
        <v>484.38978987772811</v>
      </c>
      <c r="K20" s="87">
        <v>310.91349194162751</v>
      </c>
      <c r="L20" s="87">
        <v>262.74580277969625</v>
      </c>
      <c r="M20" s="87">
        <v>139.76027603361396</v>
      </c>
      <c r="N20" s="87">
        <v>153.51433480179978</v>
      </c>
      <c r="O20" s="87">
        <v>76.308590216809804</v>
      </c>
      <c r="P20" s="87">
        <v>36.60120907366624</v>
      </c>
      <c r="Q20" s="87">
        <v>30.769391582553997</v>
      </c>
    </row>
    <row r="21" spans="1:17" x14ac:dyDescent="0.25">
      <c r="A21" s="88" t="s">
        <v>29</v>
      </c>
      <c r="B21" s="87">
        <v>1985.8718794479084</v>
      </c>
      <c r="C21" s="87">
        <v>2013.510167244875</v>
      </c>
      <c r="D21" s="87">
        <v>1640.0507979451859</v>
      </c>
      <c r="E21" s="87">
        <v>1516.3485001485656</v>
      </c>
      <c r="F21" s="87">
        <v>1698.444258589072</v>
      </c>
      <c r="G21" s="87">
        <v>1584.596543546588</v>
      </c>
      <c r="H21" s="87">
        <v>1795.5193979023366</v>
      </c>
      <c r="I21" s="87">
        <v>1645.0699290594039</v>
      </c>
      <c r="J21" s="87">
        <v>2146.2886752527083</v>
      </c>
      <c r="K21" s="87">
        <v>2007.3315522518751</v>
      </c>
      <c r="L21" s="87">
        <v>2086.766239730081</v>
      </c>
      <c r="M21" s="87">
        <v>1918.2348880351803</v>
      </c>
      <c r="N21" s="87">
        <v>1988.8299727151143</v>
      </c>
      <c r="O21" s="87">
        <v>1749.8301855226462</v>
      </c>
      <c r="P21" s="87">
        <v>1660.2293093888838</v>
      </c>
      <c r="Q21" s="87">
        <v>1544.8304659177909</v>
      </c>
    </row>
    <row r="22" spans="1:17" x14ac:dyDescent="0.25">
      <c r="A22" s="88" t="s">
        <v>27</v>
      </c>
      <c r="B22" s="87">
        <v>2148.209723918801</v>
      </c>
      <c r="C22" s="87">
        <v>2232.4603605721754</v>
      </c>
      <c r="D22" s="87">
        <v>2385.6438371055374</v>
      </c>
      <c r="E22" s="87">
        <v>1540.8772062550431</v>
      </c>
      <c r="F22" s="87">
        <v>1033.0820764868711</v>
      </c>
      <c r="G22" s="87">
        <v>1493.8862105208786</v>
      </c>
      <c r="H22" s="87">
        <v>748.09046657690214</v>
      </c>
      <c r="I22" s="87">
        <v>1369.6101396838908</v>
      </c>
      <c r="J22" s="87">
        <v>1245.2731816807077</v>
      </c>
      <c r="K22" s="87">
        <v>939.96296834616419</v>
      </c>
      <c r="L22" s="87">
        <v>1685.1533956811206</v>
      </c>
      <c r="M22" s="87">
        <v>880.88177395110733</v>
      </c>
      <c r="N22" s="87">
        <v>630.29677079933765</v>
      </c>
      <c r="O22" s="87">
        <v>740.97621243131687</v>
      </c>
      <c r="P22" s="87">
        <v>657.70997626186386</v>
      </c>
      <c r="Q22" s="87">
        <v>491.53662776406463</v>
      </c>
    </row>
    <row r="23" spans="1:17" x14ac:dyDescent="0.25">
      <c r="A23" s="88" t="s">
        <v>26</v>
      </c>
      <c r="B23" s="87">
        <v>93.964531919946765</v>
      </c>
      <c r="C23" s="87">
        <v>105.0452793367581</v>
      </c>
      <c r="D23" s="87">
        <v>68.310554054296588</v>
      </c>
      <c r="E23" s="87">
        <v>52.281527635237133</v>
      </c>
      <c r="F23" s="87">
        <v>71.131829770397701</v>
      </c>
      <c r="G23" s="87">
        <v>71.45310542560469</v>
      </c>
      <c r="H23" s="87">
        <v>58.904880309938008</v>
      </c>
      <c r="I23" s="87">
        <v>54.446919894578897</v>
      </c>
      <c r="J23" s="87">
        <v>37.331820555458322</v>
      </c>
      <c r="K23" s="87">
        <v>23.910402358495645</v>
      </c>
      <c r="L23" s="87">
        <v>24.926042567267764</v>
      </c>
      <c r="M23" s="87">
        <v>23.294212845043276</v>
      </c>
      <c r="N23" s="87">
        <v>24.433271783319768</v>
      </c>
      <c r="O23" s="87">
        <v>23.495589708564225</v>
      </c>
      <c r="P23" s="87">
        <v>20.276362556411019</v>
      </c>
      <c r="Q23" s="87">
        <v>5.1070196829201153</v>
      </c>
    </row>
    <row r="24" spans="1:17" x14ac:dyDescent="0.25">
      <c r="A24" s="88" t="s">
        <v>87</v>
      </c>
      <c r="B24" s="87">
        <v>1106.7210183361076</v>
      </c>
      <c r="C24" s="87">
        <v>935.2769739177628</v>
      </c>
      <c r="D24" s="87">
        <v>966.5792829543268</v>
      </c>
      <c r="E24" s="87">
        <v>908.77857203482881</v>
      </c>
      <c r="F24" s="87">
        <v>874.88514704876206</v>
      </c>
      <c r="G24" s="87">
        <v>840.73710996250327</v>
      </c>
      <c r="H24" s="87">
        <v>857.02526204584467</v>
      </c>
      <c r="I24" s="87">
        <v>949.17174261950424</v>
      </c>
      <c r="J24" s="87">
        <v>1038.656993329447</v>
      </c>
      <c r="K24" s="87">
        <v>949.92531587685016</v>
      </c>
      <c r="L24" s="87">
        <v>921.30390774618331</v>
      </c>
      <c r="M24" s="87">
        <v>967.80670008591255</v>
      </c>
      <c r="N24" s="87">
        <v>919.48465554438724</v>
      </c>
      <c r="O24" s="87">
        <v>1016.7152650723311</v>
      </c>
      <c r="P24" s="87">
        <v>1185.7380200228054</v>
      </c>
      <c r="Q24" s="87">
        <v>1479.5848308845088</v>
      </c>
    </row>
    <row r="25" spans="1:17" x14ac:dyDescent="0.25">
      <c r="A25" s="88" t="s">
        <v>23</v>
      </c>
      <c r="B25" s="87">
        <v>2294.9065996430281</v>
      </c>
      <c r="C25" s="87">
        <v>2313.6257454221404</v>
      </c>
      <c r="D25" s="87">
        <v>2617.4326394505415</v>
      </c>
      <c r="E25" s="87">
        <v>2607.2405136086404</v>
      </c>
      <c r="F25" s="87">
        <v>3279.2386021064171</v>
      </c>
      <c r="G25" s="87">
        <v>3117.5049281253541</v>
      </c>
      <c r="H25" s="87">
        <v>3260.0995170453079</v>
      </c>
      <c r="I25" s="87">
        <v>1581.7034369569103</v>
      </c>
      <c r="J25" s="87">
        <v>1914.5787301321236</v>
      </c>
      <c r="K25" s="87">
        <v>1702.7157382394605</v>
      </c>
      <c r="L25" s="87">
        <v>2255.0126043288305</v>
      </c>
      <c r="M25" s="87">
        <v>1525.522743600663</v>
      </c>
      <c r="N25" s="87">
        <v>1535.5853908007457</v>
      </c>
      <c r="O25" s="87">
        <v>1418.585204923191</v>
      </c>
      <c r="P25" s="87">
        <v>1396.1461349110461</v>
      </c>
      <c r="Q25" s="87">
        <v>1424.5370050576025</v>
      </c>
    </row>
    <row r="26" spans="1:17" x14ac:dyDescent="0.25">
      <c r="A26" s="156" t="s">
        <v>324</v>
      </c>
      <c r="B26" s="204">
        <v>11489.968793318429</v>
      </c>
      <c r="C26" s="204">
        <v>11789.190801189676</v>
      </c>
      <c r="D26" s="204">
        <v>11362.228120355023</v>
      </c>
      <c r="E26" s="204">
        <v>10442.230277009179</v>
      </c>
      <c r="F26" s="204">
        <v>10697.468379518512</v>
      </c>
      <c r="G26" s="204">
        <v>10622.79002458901</v>
      </c>
      <c r="H26" s="204">
        <v>9944.8502366745015</v>
      </c>
      <c r="I26" s="204">
        <v>10353.412581653523</v>
      </c>
      <c r="J26" s="204">
        <v>10569.524003828144</v>
      </c>
      <c r="K26" s="204">
        <v>9387.164705212781</v>
      </c>
      <c r="L26" s="204">
        <v>9836.4752785347519</v>
      </c>
      <c r="M26" s="204">
        <v>9216.4784581304848</v>
      </c>
      <c r="N26" s="204">
        <v>9260.6894827727756</v>
      </c>
      <c r="O26" s="204">
        <v>8805.7926611776966</v>
      </c>
      <c r="P26" s="204">
        <v>8916.2448540388632</v>
      </c>
      <c r="Q26" s="204">
        <v>8539.0636060879806</v>
      </c>
    </row>
    <row r="27" spans="1:17" x14ac:dyDescent="0.25">
      <c r="A27" s="152" t="s">
        <v>333</v>
      </c>
      <c r="B27" s="151">
        <v>10640.563045643237</v>
      </c>
      <c r="C27" s="151">
        <v>10927.664482067368</v>
      </c>
      <c r="D27" s="151">
        <v>10537.898168696891</v>
      </c>
      <c r="E27" s="151">
        <v>9644.4778955446072</v>
      </c>
      <c r="F27" s="151">
        <v>9894.0176104753791</v>
      </c>
      <c r="G27" s="151">
        <v>9812.8571582123132</v>
      </c>
      <c r="H27" s="151">
        <v>9191.3662282407495</v>
      </c>
      <c r="I27" s="151">
        <v>9616.0603083963324</v>
      </c>
      <c r="J27" s="151">
        <v>9859.7657377505748</v>
      </c>
      <c r="K27" s="151">
        <v>8763.0276521624364</v>
      </c>
      <c r="L27" s="151">
        <v>9144.6881697658027</v>
      </c>
      <c r="M27" s="151">
        <v>8616.7796479678855</v>
      </c>
      <c r="N27" s="151">
        <v>8683.5142526851851</v>
      </c>
      <c r="O27" s="151">
        <v>8260.2442122246248</v>
      </c>
      <c r="P27" s="151">
        <v>8371.0033045431574</v>
      </c>
      <c r="Q27" s="151">
        <v>7978.4798027178022</v>
      </c>
    </row>
    <row r="28" spans="1:17" x14ac:dyDescent="0.25">
      <c r="A28" s="154" t="s">
        <v>34</v>
      </c>
      <c r="B28" s="83">
        <v>932.88767000544851</v>
      </c>
      <c r="C28" s="83">
        <v>927.35491194435065</v>
      </c>
      <c r="D28" s="83">
        <v>326.56662153973576</v>
      </c>
      <c r="E28" s="83">
        <v>358.23099434306016</v>
      </c>
      <c r="F28" s="83">
        <v>436.83952587626146</v>
      </c>
      <c r="G28" s="83">
        <v>316.9839955830692</v>
      </c>
      <c r="H28" s="83">
        <v>310.88226476902088</v>
      </c>
      <c r="I28" s="83">
        <v>283.59975852516681</v>
      </c>
      <c r="J28" s="83">
        <v>368.97056500488588</v>
      </c>
      <c r="K28" s="83">
        <v>435.95134947560075</v>
      </c>
      <c r="L28" s="83">
        <v>505.99783742356891</v>
      </c>
      <c r="M28" s="83">
        <v>462.72505487859149</v>
      </c>
      <c r="N28" s="83">
        <v>414.63205315233256</v>
      </c>
      <c r="O28" s="83">
        <v>591.4631691576003</v>
      </c>
      <c r="P28" s="83">
        <v>621.62487326682594</v>
      </c>
      <c r="Q28" s="83">
        <v>563.28950332647707</v>
      </c>
    </row>
    <row r="29" spans="1:17" x14ac:dyDescent="0.25">
      <c r="A29" s="154" t="s">
        <v>31</v>
      </c>
      <c r="B29" s="83">
        <v>1433.6965188868</v>
      </c>
      <c r="C29" s="83">
        <v>903.89748946853751</v>
      </c>
      <c r="D29" s="83">
        <v>1119.3528643557029</v>
      </c>
      <c r="E29" s="83">
        <v>1244.2661671422352</v>
      </c>
      <c r="F29" s="83">
        <v>1154.4232024499672</v>
      </c>
      <c r="G29" s="83">
        <v>1205.3717610232693</v>
      </c>
      <c r="H29" s="83">
        <v>1384.7082813371535</v>
      </c>
      <c r="I29" s="83">
        <v>1458.962701238559</v>
      </c>
      <c r="J29" s="83">
        <v>1049.0748862447849</v>
      </c>
      <c r="K29" s="83">
        <v>960.7496796007614</v>
      </c>
      <c r="L29" s="83">
        <v>992.51784351121171</v>
      </c>
      <c r="M29" s="83">
        <v>924.80883496422462</v>
      </c>
      <c r="N29" s="83">
        <v>698.63404120324049</v>
      </c>
      <c r="O29" s="83">
        <v>474.4370165200109</v>
      </c>
      <c r="P29" s="83">
        <v>643.7399614322652</v>
      </c>
      <c r="Q29" s="83">
        <v>658.51025716247523</v>
      </c>
    </row>
    <row r="30" spans="1:17" x14ac:dyDescent="0.25">
      <c r="A30" s="154" t="s">
        <v>126</v>
      </c>
      <c r="B30" s="83">
        <v>3713.0024113538534</v>
      </c>
      <c r="C30" s="83">
        <v>4336.2846132611185</v>
      </c>
      <c r="D30" s="83">
        <v>4275.5017978223668</v>
      </c>
      <c r="E30" s="83">
        <v>4208.419199495157</v>
      </c>
      <c r="F30" s="83">
        <v>4155.309238909037</v>
      </c>
      <c r="G30" s="83">
        <v>3898.4463148211707</v>
      </c>
      <c r="H30" s="83">
        <v>3709.8096717540752</v>
      </c>
      <c r="I30" s="83">
        <v>3663.4276711460325</v>
      </c>
      <c r="J30" s="83">
        <v>3660.4007240076189</v>
      </c>
      <c r="K30" s="83">
        <v>3096.686426023949</v>
      </c>
      <c r="L30" s="83">
        <v>2940.0222896508112</v>
      </c>
      <c r="M30" s="83">
        <v>2656.715561697868</v>
      </c>
      <c r="N30" s="83">
        <v>2878.991231991924</v>
      </c>
      <c r="O30" s="83">
        <v>2435.0489026687055</v>
      </c>
      <c r="P30" s="83">
        <v>2474.998592116091</v>
      </c>
      <c r="Q30" s="83">
        <v>2579.0745838271614</v>
      </c>
    </row>
    <row r="31" spans="1:17" x14ac:dyDescent="0.25">
      <c r="A31" s="154" t="s">
        <v>30</v>
      </c>
      <c r="B31" s="83">
        <v>773.92364631622206</v>
      </c>
      <c r="C31" s="83">
        <v>638.78339029336212</v>
      </c>
      <c r="D31" s="83">
        <v>540.58030132941315</v>
      </c>
      <c r="E31" s="83">
        <v>541.12130141463967</v>
      </c>
      <c r="F31" s="83">
        <v>491.14033255474692</v>
      </c>
      <c r="G31" s="83">
        <v>531.89158326102176</v>
      </c>
      <c r="H31" s="83">
        <v>588.45940935156523</v>
      </c>
      <c r="I31" s="83">
        <v>520.92174224167184</v>
      </c>
      <c r="J31" s="83">
        <v>478.88108085983265</v>
      </c>
      <c r="K31" s="83">
        <v>540.53484534849429</v>
      </c>
      <c r="L31" s="83">
        <v>505.23992509743613</v>
      </c>
      <c r="M31" s="83">
        <v>380.43245358805149</v>
      </c>
      <c r="N31" s="83">
        <v>280.90873939974193</v>
      </c>
      <c r="O31" s="83">
        <v>251.93847218914499</v>
      </c>
      <c r="P31" s="83">
        <v>285.97009833064971</v>
      </c>
      <c r="Q31" s="83">
        <v>275.56969021859936</v>
      </c>
    </row>
    <row r="32" spans="1:17" x14ac:dyDescent="0.25">
      <c r="A32" s="154" t="s">
        <v>27</v>
      </c>
      <c r="B32" s="83">
        <v>3787.0527990809178</v>
      </c>
      <c r="C32" s="83">
        <v>4121.3440771000005</v>
      </c>
      <c r="D32" s="83">
        <v>4275.89658364967</v>
      </c>
      <c r="E32" s="83">
        <v>3292.4402331495153</v>
      </c>
      <c r="F32" s="83">
        <v>3656.3053106853663</v>
      </c>
      <c r="G32" s="83">
        <v>3860.1635035237855</v>
      </c>
      <c r="H32" s="83">
        <v>3197.5066010289333</v>
      </c>
      <c r="I32" s="83">
        <v>3689.1484352449042</v>
      </c>
      <c r="J32" s="83">
        <v>4302.4384816334541</v>
      </c>
      <c r="K32" s="83">
        <v>3729.1053517136297</v>
      </c>
      <c r="L32" s="83">
        <v>4200.9102740827766</v>
      </c>
      <c r="M32" s="83">
        <v>4192.0977428391489</v>
      </c>
      <c r="N32" s="83">
        <v>4410.3481869379457</v>
      </c>
      <c r="O32" s="83">
        <v>4507.3566516891642</v>
      </c>
      <c r="P32" s="83">
        <v>4344.6697793973253</v>
      </c>
      <c r="Q32" s="83">
        <v>3902.0357681830874</v>
      </c>
    </row>
    <row r="33" spans="1:17" x14ac:dyDescent="0.25">
      <c r="A33" s="152" t="s">
        <v>332</v>
      </c>
      <c r="B33" s="151">
        <v>849.40574767518501</v>
      </c>
      <c r="C33" s="151">
        <v>861.52631912230765</v>
      </c>
      <c r="D33" s="151">
        <v>824.32995165813406</v>
      </c>
      <c r="E33" s="151">
        <v>797.75238146457013</v>
      </c>
      <c r="F33" s="151">
        <v>803.45076904313294</v>
      </c>
      <c r="G33" s="151">
        <v>809.9328663766928</v>
      </c>
      <c r="H33" s="151">
        <v>753.48400843375225</v>
      </c>
      <c r="I33" s="151">
        <v>737.35227325718893</v>
      </c>
      <c r="J33" s="151">
        <v>709.75826607756858</v>
      </c>
      <c r="K33" s="151">
        <v>624.13705305034478</v>
      </c>
      <c r="L33" s="151">
        <v>691.78710876894786</v>
      </c>
      <c r="M33" s="151">
        <v>599.69881016260172</v>
      </c>
      <c r="N33" s="151">
        <v>577.17523008759179</v>
      </c>
      <c r="O33" s="151">
        <v>545.54844895307122</v>
      </c>
      <c r="P33" s="151">
        <v>545.24154949570925</v>
      </c>
      <c r="Q33" s="151">
        <v>560.58380337018025</v>
      </c>
    </row>
    <row r="34" spans="1:17" x14ac:dyDescent="0.25">
      <c r="A34" s="156" t="s">
        <v>323</v>
      </c>
      <c r="B34" s="204">
        <v>1761.0756762209317</v>
      </c>
      <c r="C34" s="204">
        <v>1786.1456263696764</v>
      </c>
      <c r="D34" s="204">
        <v>1709.0646349618519</v>
      </c>
      <c r="E34" s="204">
        <v>1654.3027361074405</v>
      </c>
      <c r="F34" s="204">
        <v>1666.8384833422106</v>
      </c>
      <c r="G34" s="204">
        <v>1680.9701126176335</v>
      </c>
      <c r="H34" s="204">
        <v>1563.7679803090773</v>
      </c>
      <c r="I34" s="204">
        <v>1555.9576506062867</v>
      </c>
      <c r="J34" s="204">
        <v>1474.5054737671217</v>
      </c>
      <c r="K34" s="204">
        <v>1296.9664788430216</v>
      </c>
      <c r="L34" s="204">
        <v>1436.7974952502377</v>
      </c>
      <c r="M34" s="204">
        <v>1246.6077796236891</v>
      </c>
      <c r="N34" s="204">
        <v>1198.9696997848307</v>
      </c>
      <c r="O34" s="204">
        <v>1133.1241272687332</v>
      </c>
      <c r="P34" s="204">
        <v>1132.504757573347</v>
      </c>
      <c r="Q34" s="204">
        <v>1163.241981604139</v>
      </c>
    </row>
    <row r="35" spans="1:17" x14ac:dyDescent="0.25">
      <c r="A35" s="152" t="s">
        <v>331</v>
      </c>
      <c r="B35" s="151">
        <v>667.51255530420258</v>
      </c>
      <c r="C35" s="151">
        <v>675.17237598114116</v>
      </c>
      <c r="D35" s="151">
        <v>635.68160309099676</v>
      </c>
      <c r="E35" s="151">
        <v>620.64900695061965</v>
      </c>
      <c r="F35" s="151">
        <v>641.24414556990496</v>
      </c>
      <c r="G35" s="151">
        <v>646.77280029253598</v>
      </c>
      <c r="H35" s="151">
        <v>591.07603173371967</v>
      </c>
      <c r="I35" s="151">
        <v>587.16631353407377</v>
      </c>
      <c r="J35" s="151">
        <v>550.14813889075856</v>
      </c>
      <c r="K35" s="151">
        <v>480.68813923227697</v>
      </c>
      <c r="L35" s="151">
        <v>539.18790029768866</v>
      </c>
      <c r="M35" s="151">
        <v>480.22497236177054</v>
      </c>
      <c r="N35" s="151">
        <v>455.73574069931976</v>
      </c>
      <c r="O35" s="151">
        <v>428.71319823745029</v>
      </c>
      <c r="P35" s="151">
        <v>431.35995245065408</v>
      </c>
      <c r="Q35" s="151">
        <v>443.85701489212016</v>
      </c>
    </row>
    <row r="36" spans="1:17" x14ac:dyDescent="0.25">
      <c r="A36" s="154" t="s">
        <v>34</v>
      </c>
      <c r="B36" s="83">
        <v>55.797723692130596</v>
      </c>
      <c r="C36" s="83">
        <v>65.465159918070626</v>
      </c>
      <c r="D36" s="83">
        <v>9.8415649529040472</v>
      </c>
      <c r="E36" s="83">
        <v>10.927730707714415</v>
      </c>
      <c r="F36" s="83">
        <v>11.140915333244081</v>
      </c>
      <c r="G36" s="83">
        <v>11.571827582777768</v>
      </c>
      <c r="H36" s="83">
        <v>12.019833574638247</v>
      </c>
      <c r="I36" s="83">
        <v>10.904586211121828</v>
      </c>
      <c r="J36" s="83">
        <v>13.908023296443714</v>
      </c>
      <c r="K36" s="83">
        <v>17.924535472256466</v>
      </c>
      <c r="L36" s="83">
        <v>30.036700249208142</v>
      </c>
      <c r="M36" s="83">
        <v>24.238356194039369</v>
      </c>
      <c r="N36" s="83">
        <v>23.304876821737089</v>
      </c>
      <c r="O36" s="83">
        <v>45.114010927054295</v>
      </c>
      <c r="P36" s="83">
        <v>46.150598341777858</v>
      </c>
      <c r="Q36" s="83">
        <v>40.561781349422375</v>
      </c>
    </row>
    <row r="37" spans="1:17" x14ac:dyDescent="0.25">
      <c r="A37" s="154" t="s">
        <v>31</v>
      </c>
      <c r="B37" s="83">
        <v>147.24044197925531</v>
      </c>
      <c r="C37" s="83">
        <v>95.858590531462738</v>
      </c>
      <c r="D37" s="83">
        <v>114.68814564429664</v>
      </c>
      <c r="E37" s="83">
        <v>124.54950285776485</v>
      </c>
      <c r="F37" s="83">
        <v>109.72647817096913</v>
      </c>
      <c r="G37" s="83">
        <v>118.4351620148134</v>
      </c>
      <c r="H37" s="83">
        <v>120.10703866284638</v>
      </c>
      <c r="I37" s="83">
        <v>131.21327876144102</v>
      </c>
      <c r="J37" s="83">
        <v>85.390123755214802</v>
      </c>
      <c r="K37" s="83">
        <v>77.395830399238292</v>
      </c>
      <c r="L37" s="83">
        <v>81.225102763686209</v>
      </c>
      <c r="M37" s="83">
        <v>80.930789579673203</v>
      </c>
      <c r="N37" s="83">
        <v>62.904848222838211</v>
      </c>
      <c r="O37" s="83">
        <v>43.657484318616369</v>
      </c>
      <c r="P37" s="83">
        <v>58.277577391709741</v>
      </c>
      <c r="Q37" s="83">
        <v>59.938938987077989</v>
      </c>
    </row>
    <row r="38" spans="1:17" x14ac:dyDescent="0.25">
      <c r="A38" s="154" t="s">
        <v>126</v>
      </c>
      <c r="B38" s="83">
        <v>155.88316530436234</v>
      </c>
      <c r="C38" s="83">
        <v>185.35169345308012</v>
      </c>
      <c r="D38" s="83">
        <v>159.12179618838445</v>
      </c>
      <c r="E38" s="83">
        <v>192.74757034012623</v>
      </c>
      <c r="F38" s="83">
        <v>218.18980145010505</v>
      </c>
      <c r="G38" s="83">
        <v>195.13545125749377</v>
      </c>
      <c r="H38" s="83">
        <v>178.03408176348441</v>
      </c>
      <c r="I38" s="83">
        <v>173.52882719436104</v>
      </c>
      <c r="J38" s="83">
        <v>194.02595516369863</v>
      </c>
      <c r="K38" s="83">
        <v>155.61907634029239</v>
      </c>
      <c r="L38" s="83">
        <v>162.14699861331252</v>
      </c>
      <c r="M38" s="83">
        <v>129.99971408838144</v>
      </c>
      <c r="N38" s="83">
        <v>163.08484678740547</v>
      </c>
      <c r="O38" s="83">
        <v>127.5601152805713</v>
      </c>
      <c r="P38" s="83">
        <v>121.08191924452092</v>
      </c>
      <c r="Q38" s="83">
        <v>128.7222769749649</v>
      </c>
    </row>
    <row r="39" spans="1:17" x14ac:dyDescent="0.25">
      <c r="A39" s="154" t="s">
        <v>30</v>
      </c>
      <c r="B39" s="83">
        <v>47.597497400028843</v>
      </c>
      <c r="C39" s="83">
        <v>40.740288781321205</v>
      </c>
      <c r="D39" s="83">
        <v>42.863318657397514</v>
      </c>
      <c r="E39" s="83">
        <v>52.960451646080827</v>
      </c>
      <c r="F39" s="83">
        <v>43.027998666032317</v>
      </c>
      <c r="G39" s="83">
        <v>47.124257051189687</v>
      </c>
      <c r="H39" s="83">
        <v>53.481072359014021</v>
      </c>
      <c r="I39" s="83">
        <v>12.221895095176293</v>
      </c>
      <c r="J39" s="83">
        <v>17.291093144689402</v>
      </c>
      <c r="K39" s="83">
        <v>29.743225920033126</v>
      </c>
      <c r="L39" s="83">
        <v>22.365586386618183</v>
      </c>
      <c r="M39" s="83">
        <v>11.733307869522191</v>
      </c>
      <c r="N39" s="83">
        <v>6.419249666575201</v>
      </c>
      <c r="O39" s="83">
        <v>12.755649035949519</v>
      </c>
      <c r="P39" s="83">
        <v>10.807235784312313</v>
      </c>
      <c r="Q39" s="83">
        <v>9.765236975736638</v>
      </c>
    </row>
    <row r="40" spans="1:17" x14ac:dyDescent="0.25">
      <c r="A40" s="154" t="s">
        <v>27</v>
      </c>
      <c r="B40" s="83">
        <v>260.99372692842542</v>
      </c>
      <c r="C40" s="83">
        <v>287.75664329720667</v>
      </c>
      <c r="D40" s="83">
        <v>309.1667776480142</v>
      </c>
      <c r="E40" s="83">
        <v>239.46375139893334</v>
      </c>
      <c r="F40" s="83">
        <v>259.15895194955436</v>
      </c>
      <c r="G40" s="83">
        <v>274.50610238626126</v>
      </c>
      <c r="H40" s="83">
        <v>227.43400537373651</v>
      </c>
      <c r="I40" s="83">
        <v>259.2977262719736</v>
      </c>
      <c r="J40" s="83">
        <v>239.532943530712</v>
      </c>
      <c r="K40" s="83">
        <v>200.00547110045667</v>
      </c>
      <c r="L40" s="83">
        <v>243.41351228486366</v>
      </c>
      <c r="M40" s="83">
        <v>233.32280463015422</v>
      </c>
      <c r="N40" s="83">
        <v>200.02191920076376</v>
      </c>
      <c r="O40" s="83">
        <v>199.62593867525879</v>
      </c>
      <c r="P40" s="83">
        <v>195.0426216883331</v>
      </c>
      <c r="Q40" s="83">
        <v>204.86878060491827</v>
      </c>
    </row>
    <row r="41" spans="1:17" x14ac:dyDescent="0.25">
      <c r="A41" s="152" t="s">
        <v>330</v>
      </c>
      <c r="B41" s="151">
        <v>1006.8012781288547</v>
      </c>
      <c r="C41" s="151">
        <v>1023.9898818512993</v>
      </c>
      <c r="D41" s="151">
        <v>989.08548287904341</v>
      </c>
      <c r="E41" s="151">
        <v>950.04119545177571</v>
      </c>
      <c r="F41" s="151">
        <v>940.71114721886806</v>
      </c>
      <c r="G41" s="151">
        <v>949.17580701557415</v>
      </c>
      <c r="H41" s="151">
        <v>893.31731868074223</v>
      </c>
      <c r="I41" s="151">
        <v>889.58480694018886</v>
      </c>
      <c r="J41" s="151">
        <v>848.86961287704776</v>
      </c>
      <c r="K41" s="151">
        <v>747.54976522829793</v>
      </c>
      <c r="L41" s="151">
        <v>825.71086134137397</v>
      </c>
      <c r="M41" s="151">
        <v>704.11322651037563</v>
      </c>
      <c r="N41" s="151">
        <v>683.25799240759807</v>
      </c>
      <c r="O41" s="151">
        <v>647.82099566674026</v>
      </c>
      <c r="P41" s="151">
        <v>644.45413482953199</v>
      </c>
      <c r="Q41" s="151">
        <v>661.22109365437939</v>
      </c>
    </row>
    <row r="42" spans="1:17" x14ac:dyDescent="0.25">
      <c r="A42" s="150" t="s">
        <v>34</v>
      </c>
      <c r="B42" s="87">
        <v>143.19930633319277</v>
      </c>
      <c r="C42" s="87">
        <v>87.64204230088356</v>
      </c>
      <c r="D42" s="87">
        <v>48.346416291439482</v>
      </c>
      <c r="E42" s="87">
        <v>38.893196956208072</v>
      </c>
      <c r="F42" s="87">
        <v>36.599834557741701</v>
      </c>
      <c r="G42" s="87">
        <v>36.497690281662955</v>
      </c>
      <c r="H42" s="87">
        <v>42.190539728388984</v>
      </c>
      <c r="I42" s="87">
        <v>41.101175651643274</v>
      </c>
      <c r="J42" s="87">
        <v>29.95906755716527</v>
      </c>
      <c r="K42" s="87">
        <v>16.238981097659188</v>
      </c>
      <c r="L42" s="87">
        <v>14.865530886046905</v>
      </c>
      <c r="M42" s="87">
        <v>12.544200981605364</v>
      </c>
      <c r="N42" s="87">
        <v>9.3193331175870249</v>
      </c>
      <c r="O42" s="87">
        <v>9.5365116788391813</v>
      </c>
      <c r="P42" s="87">
        <v>4.9541526193567362</v>
      </c>
      <c r="Q42" s="87">
        <v>4.9383301062563074</v>
      </c>
    </row>
    <row r="43" spans="1:17" x14ac:dyDescent="0.25">
      <c r="A43" s="150" t="s">
        <v>32</v>
      </c>
      <c r="B43" s="87">
        <v>8.2915955134172119</v>
      </c>
      <c r="C43" s="87">
        <v>9.2503834218559629</v>
      </c>
      <c r="D43" s="87">
        <v>8.241406495130029</v>
      </c>
      <c r="E43" s="87">
        <v>10.111319015403135</v>
      </c>
      <c r="F43" s="87">
        <v>7.3207178739888281</v>
      </c>
      <c r="G43" s="87">
        <v>9.3228447350705146</v>
      </c>
      <c r="H43" s="87">
        <v>11.258702730383881</v>
      </c>
      <c r="I43" s="87">
        <v>9.5549079527275182</v>
      </c>
      <c r="J43" s="87">
        <v>1.839528210118351</v>
      </c>
      <c r="K43" s="87">
        <v>4.1364918660874821</v>
      </c>
      <c r="L43" s="87">
        <v>4.5114849607706837</v>
      </c>
      <c r="M43" s="87">
        <v>5.11849207673027</v>
      </c>
      <c r="N43" s="87">
        <v>3.3635131781268894</v>
      </c>
      <c r="O43" s="87">
        <v>2.1547895792999152</v>
      </c>
      <c r="P43" s="87">
        <v>6.067165030202986</v>
      </c>
      <c r="Q43" s="87">
        <v>7.4802829041745111</v>
      </c>
    </row>
    <row r="44" spans="1:17" x14ac:dyDescent="0.25">
      <c r="A44" s="150" t="s">
        <v>31</v>
      </c>
      <c r="B44" s="87">
        <v>7.9821355319164303E-15</v>
      </c>
      <c r="C44" s="87">
        <v>0</v>
      </c>
      <c r="D44" s="87">
        <v>1.6591501205850896E-14</v>
      </c>
      <c r="E44" s="87">
        <v>0</v>
      </c>
      <c r="F44" s="87">
        <v>4.6788325312490855</v>
      </c>
      <c r="G44" s="87">
        <v>0</v>
      </c>
      <c r="H44" s="87">
        <v>7.0020430648009123E-16</v>
      </c>
      <c r="I44" s="87">
        <v>3.6541578376763603E-15</v>
      </c>
      <c r="J44" s="87">
        <v>5.1695677432688011E-15</v>
      </c>
      <c r="K44" s="87">
        <v>1.0100986838663578E-14</v>
      </c>
      <c r="L44" s="87">
        <v>9.5602835413574057E-15</v>
      </c>
      <c r="M44" s="87">
        <v>9.7288652563378686E-15</v>
      </c>
      <c r="N44" s="87">
        <v>0</v>
      </c>
      <c r="O44" s="87">
        <v>9.6655665368156727E-15</v>
      </c>
      <c r="P44" s="87">
        <v>0.29052726745529006</v>
      </c>
      <c r="Q44" s="87">
        <v>0.37780153724224708</v>
      </c>
    </row>
    <row r="45" spans="1:17" x14ac:dyDescent="0.25">
      <c r="A45" s="150" t="s">
        <v>126</v>
      </c>
      <c r="B45" s="87">
        <v>84.311621317154916</v>
      </c>
      <c r="C45" s="87">
        <v>65.661032363512462</v>
      </c>
      <c r="D45" s="87">
        <v>68.175693845692265</v>
      </c>
      <c r="E45" s="87">
        <v>106.49864142558731</v>
      </c>
      <c r="F45" s="87">
        <v>59.389337318658718</v>
      </c>
      <c r="G45" s="87">
        <v>74.170699867629978</v>
      </c>
      <c r="H45" s="87">
        <v>64.151492221392942</v>
      </c>
      <c r="I45" s="87">
        <v>76.8801052975479</v>
      </c>
      <c r="J45" s="87">
        <v>46.466453210052165</v>
      </c>
      <c r="K45" s="87">
        <v>23.249542451977231</v>
      </c>
      <c r="L45" s="87">
        <v>32.626862960930374</v>
      </c>
      <c r="M45" s="87">
        <v>18.081743548988694</v>
      </c>
      <c r="N45" s="87">
        <v>28.551423839558833</v>
      </c>
      <c r="O45" s="87">
        <v>22.497660263172261</v>
      </c>
      <c r="P45" s="87">
        <v>21.825637211913349</v>
      </c>
      <c r="Q45" s="87">
        <v>18.392411815729158</v>
      </c>
    </row>
    <row r="46" spans="1:17" x14ac:dyDescent="0.25">
      <c r="A46" s="150" t="s">
        <v>30</v>
      </c>
      <c r="B46" s="87">
        <v>73.1504836587021</v>
      </c>
      <c r="C46" s="87">
        <v>120.82939597265477</v>
      </c>
      <c r="D46" s="87">
        <v>110.2093995306771</v>
      </c>
      <c r="E46" s="87">
        <v>133.33828626120382</v>
      </c>
      <c r="F46" s="87">
        <v>83.358334583913901</v>
      </c>
      <c r="G46" s="87">
        <v>29.449210433612787</v>
      </c>
      <c r="H46" s="87">
        <v>48.778040196997139</v>
      </c>
      <c r="I46" s="87">
        <v>79.099238684677488</v>
      </c>
      <c r="J46" s="87">
        <v>58.88216794236115</v>
      </c>
      <c r="K46" s="87">
        <v>45.178473477676448</v>
      </c>
      <c r="L46" s="87">
        <v>24.388783903900617</v>
      </c>
      <c r="M46" s="87">
        <v>27.411018724313337</v>
      </c>
      <c r="N46" s="87">
        <v>16.697382585200931</v>
      </c>
      <c r="O46" s="87">
        <v>15.315347644065362</v>
      </c>
      <c r="P46" s="87">
        <v>6.0670801159636083</v>
      </c>
      <c r="Q46" s="87">
        <v>9.7299046167759098</v>
      </c>
    </row>
    <row r="47" spans="1:17" x14ac:dyDescent="0.25">
      <c r="A47" s="150" t="s">
        <v>29</v>
      </c>
      <c r="B47" s="87">
        <v>186.24454161679154</v>
      </c>
      <c r="C47" s="87">
        <v>217.46392941173326</v>
      </c>
      <c r="D47" s="87">
        <v>201.04614567907919</v>
      </c>
      <c r="E47" s="87">
        <v>187.59432029028611</v>
      </c>
      <c r="F47" s="87">
        <v>205.10400941869909</v>
      </c>
      <c r="G47" s="87">
        <v>215.38402597413338</v>
      </c>
      <c r="H47" s="87">
        <v>220.36061134370311</v>
      </c>
      <c r="I47" s="87">
        <v>196.6709141161835</v>
      </c>
      <c r="J47" s="87">
        <v>210.23708645601184</v>
      </c>
      <c r="K47" s="87">
        <v>205.97542535085242</v>
      </c>
      <c r="L47" s="87">
        <v>208.25697463632582</v>
      </c>
      <c r="M47" s="87">
        <v>188.96101317610987</v>
      </c>
      <c r="N47" s="87">
        <v>194.47199481483696</v>
      </c>
      <c r="O47" s="87">
        <v>157.068174952612</v>
      </c>
      <c r="P47" s="87">
        <v>153.81197277310366</v>
      </c>
      <c r="Q47" s="87">
        <v>138.48361511789398</v>
      </c>
    </row>
    <row r="48" spans="1:17" x14ac:dyDescent="0.25">
      <c r="A48" s="150" t="s">
        <v>27</v>
      </c>
      <c r="B48" s="87">
        <v>223.3656924609848</v>
      </c>
      <c r="C48" s="87">
        <v>227.84637524964546</v>
      </c>
      <c r="D48" s="87">
        <v>242.76341387328046</v>
      </c>
      <c r="E48" s="87">
        <v>182.8003939032352</v>
      </c>
      <c r="F48" s="87">
        <v>129.39120837960684</v>
      </c>
      <c r="G48" s="87">
        <v>183.58141354275301</v>
      </c>
      <c r="H48" s="87">
        <v>102.06969996376523</v>
      </c>
      <c r="I48" s="87">
        <v>142.6961280366051</v>
      </c>
      <c r="J48" s="87">
        <v>128.73741103075733</v>
      </c>
      <c r="K48" s="87">
        <v>93.285573109328681</v>
      </c>
      <c r="L48" s="87">
        <v>152.18505544625052</v>
      </c>
      <c r="M48" s="87">
        <v>99.327184766097801</v>
      </c>
      <c r="N48" s="87">
        <v>78.978023320184221</v>
      </c>
      <c r="O48" s="87">
        <v>98.593097824486875</v>
      </c>
      <c r="P48" s="87">
        <v>81.460128086308586</v>
      </c>
      <c r="Q48" s="87">
        <v>78.107784549418099</v>
      </c>
    </row>
    <row r="49" spans="1:17" x14ac:dyDescent="0.25">
      <c r="A49" s="150" t="s">
        <v>26</v>
      </c>
      <c r="B49" s="87">
        <v>7.5484894734378427</v>
      </c>
      <c r="C49" s="87">
        <v>8.8507785790846718</v>
      </c>
      <c r="D49" s="87">
        <v>4.7530238379286782</v>
      </c>
      <c r="E49" s="87">
        <v>3.1376451776472321</v>
      </c>
      <c r="F49" s="87">
        <v>4.9120737789320632</v>
      </c>
      <c r="G49" s="87">
        <v>5.3958485201503787</v>
      </c>
      <c r="H49" s="87">
        <v>4.536763408019036</v>
      </c>
      <c r="I49" s="87">
        <v>4.1013758935417783</v>
      </c>
      <c r="J49" s="87">
        <v>3.0253275124747896</v>
      </c>
      <c r="K49" s="87">
        <v>1.9090195619047898</v>
      </c>
      <c r="L49" s="87">
        <v>1.7634586996969244</v>
      </c>
      <c r="M49" s="87">
        <v>1.5778070390600727</v>
      </c>
      <c r="N49" s="87">
        <v>1.4496940763437771</v>
      </c>
      <c r="O49" s="87">
        <v>1.208249380652231</v>
      </c>
      <c r="P49" s="87">
        <v>1.1869003586982985</v>
      </c>
      <c r="Q49" s="87">
        <v>8.4168573200584892E-2</v>
      </c>
    </row>
    <row r="50" spans="1:17" x14ac:dyDescent="0.25">
      <c r="A50" s="150" t="s">
        <v>87</v>
      </c>
      <c r="B50" s="87">
        <v>125.93665728499599</v>
      </c>
      <c r="C50" s="87">
        <v>110.36061824465624</v>
      </c>
      <c r="D50" s="87">
        <v>114.27395246587558</v>
      </c>
      <c r="E50" s="87">
        <v>105.86291765747852</v>
      </c>
      <c r="F50" s="87">
        <v>113.3914271381154</v>
      </c>
      <c r="G50" s="87">
        <v>112.17109648294168</v>
      </c>
      <c r="H50" s="87">
        <v>114.70972922570112</v>
      </c>
      <c r="I50" s="87">
        <v>119.69304218896426</v>
      </c>
      <c r="J50" s="87">
        <v>120.76145955159312</v>
      </c>
      <c r="K50" s="87">
        <v>113.77168136598314</v>
      </c>
      <c r="L50" s="87">
        <v>104.80040761449335</v>
      </c>
      <c r="M50" s="87">
        <v>134.29389019847511</v>
      </c>
      <c r="N50" s="87">
        <v>130.01398026297073</v>
      </c>
      <c r="O50" s="87">
        <v>142.19370604981157</v>
      </c>
      <c r="P50" s="87">
        <v>184.27736550429105</v>
      </c>
      <c r="Q50" s="87">
        <v>212.95982163902693</v>
      </c>
    </row>
    <row r="51" spans="1:17" x14ac:dyDescent="0.25">
      <c r="A51" s="150" t="s">
        <v>23</v>
      </c>
      <c r="B51" s="87">
        <v>154.75289047017759</v>
      </c>
      <c r="C51" s="87">
        <v>176.08532630727299</v>
      </c>
      <c r="D51" s="87">
        <v>191.2760308599407</v>
      </c>
      <c r="E51" s="87">
        <v>181.80447476472605</v>
      </c>
      <c r="F51" s="87">
        <v>296.56537163796258</v>
      </c>
      <c r="G51" s="87">
        <v>283.20297717761929</v>
      </c>
      <c r="H51" s="87">
        <v>285.26173986239075</v>
      </c>
      <c r="I51" s="87">
        <v>219.78791911829805</v>
      </c>
      <c r="J51" s="87">
        <v>248.96111140651362</v>
      </c>
      <c r="K51" s="87">
        <v>243.80457694682855</v>
      </c>
      <c r="L51" s="87">
        <v>282.31230223295876</v>
      </c>
      <c r="M51" s="87">
        <v>216.79787599899493</v>
      </c>
      <c r="N51" s="87">
        <v>220.41264721278884</v>
      </c>
      <c r="O51" s="87">
        <v>199.25345829380083</v>
      </c>
      <c r="P51" s="87">
        <v>184.51320586223835</v>
      </c>
      <c r="Q51" s="87">
        <v>190.66697279466158</v>
      </c>
    </row>
    <row r="52" spans="1:17" x14ac:dyDescent="0.25">
      <c r="A52" s="152" t="s">
        <v>329</v>
      </c>
      <c r="B52" s="151">
        <v>86.761842787874244</v>
      </c>
      <c r="C52" s="151">
        <v>86.983368537235805</v>
      </c>
      <c r="D52" s="151">
        <v>84.297548991811638</v>
      </c>
      <c r="E52" s="151">
        <v>83.612533705045252</v>
      </c>
      <c r="F52" s="151">
        <v>84.883190553437657</v>
      </c>
      <c r="G52" s="151">
        <v>85.021505309523675</v>
      </c>
      <c r="H52" s="151">
        <v>79.374629894615339</v>
      </c>
      <c r="I52" s="151">
        <v>79.206530132024227</v>
      </c>
      <c r="J52" s="151">
        <v>75.487721999315525</v>
      </c>
      <c r="K52" s="151">
        <v>68.728574382446666</v>
      </c>
      <c r="L52" s="151">
        <v>71.898733611175061</v>
      </c>
      <c r="M52" s="151">
        <v>62.269580751543174</v>
      </c>
      <c r="N52" s="151">
        <v>59.97596667791278</v>
      </c>
      <c r="O52" s="151">
        <v>56.589933364542532</v>
      </c>
      <c r="P52" s="151">
        <v>56.690670293160998</v>
      </c>
      <c r="Q52" s="151">
        <v>58.16387305763952</v>
      </c>
    </row>
    <row r="53" spans="1:17" x14ac:dyDescent="0.25">
      <c r="A53" s="156" t="s">
        <v>322</v>
      </c>
      <c r="B53" s="204">
        <v>909.98548910168802</v>
      </c>
      <c r="C53" s="204">
        <v>922.97122662430388</v>
      </c>
      <c r="D53" s="204">
        <v>883.11846750731524</v>
      </c>
      <c r="E53" s="204">
        <v>854.64013963552452</v>
      </c>
      <c r="F53" s="204">
        <v>860.69896061093982</v>
      </c>
      <c r="G53" s="204">
        <v>867.42667155614731</v>
      </c>
      <c r="H53" s="204">
        <v>807.0103091610697</v>
      </c>
      <c r="I53" s="204">
        <v>802.53944402192894</v>
      </c>
      <c r="J53" s="204">
        <v>760.12511510667082</v>
      </c>
      <c r="K53" s="204">
        <v>668.44506670109092</v>
      </c>
      <c r="L53" s="204">
        <v>740.92843969344153</v>
      </c>
      <c r="M53" s="204">
        <v>642.13506280288811</v>
      </c>
      <c r="N53" s="204">
        <v>618.29624128359251</v>
      </c>
      <c r="O53" s="204">
        <v>584.45216541185039</v>
      </c>
      <c r="P53" s="204">
        <v>584.11216330136926</v>
      </c>
      <c r="Q53" s="204">
        <v>600.54937281098967</v>
      </c>
    </row>
    <row r="54" spans="1:17" x14ac:dyDescent="0.25">
      <c r="A54" s="152" t="s">
        <v>328</v>
      </c>
      <c r="B54" s="151">
        <v>160.41785229291406</v>
      </c>
      <c r="C54" s="151">
        <v>167.77938813378532</v>
      </c>
      <c r="D54" s="151">
        <v>149.59253998702337</v>
      </c>
      <c r="E54" s="151">
        <v>137.43483948835495</v>
      </c>
      <c r="F54" s="151">
        <v>138.92321964545692</v>
      </c>
      <c r="G54" s="151">
        <v>140.21197292739703</v>
      </c>
      <c r="H54" s="151">
        <v>126.02482367111834</v>
      </c>
      <c r="I54" s="151">
        <v>135.02260464248016</v>
      </c>
      <c r="J54" s="151">
        <v>126.31725879598784</v>
      </c>
      <c r="K54" s="151">
        <v>108.18133136734883</v>
      </c>
      <c r="L54" s="151">
        <v>123.48219009074492</v>
      </c>
      <c r="M54" s="151">
        <v>108.3732502292595</v>
      </c>
      <c r="N54" s="151">
        <v>105.21833513148445</v>
      </c>
      <c r="O54" s="151">
        <v>100.01991880527342</v>
      </c>
      <c r="P54" s="151">
        <v>101.16396101491915</v>
      </c>
      <c r="Q54" s="151">
        <v>102.70646311125974</v>
      </c>
    </row>
    <row r="55" spans="1:17" x14ac:dyDescent="0.25">
      <c r="A55" s="152" t="s">
        <v>327</v>
      </c>
      <c r="B55" s="151">
        <v>171.22047988288159</v>
      </c>
      <c r="C55" s="151">
        <v>177.6424737524604</v>
      </c>
      <c r="D55" s="151">
        <v>185.13241177567332</v>
      </c>
      <c r="E55" s="151">
        <v>173.58377674549556</v>
      </c>
      <c r="F55" s="151">
        <v>170.65525045623943</v>
      </c>
      <c r="G55" s="151">
        <v>167.45074794951114</v>
      </c>
      <c r="H55" s="151">
        <v>168.95296845874688</v>
      </c>
      <c r="I55" s="151">
        <v>112.81932921354306</v>
      </c>
      <c r="J55" s="151">
        <v>107.57761526108987</v>
      </c>
      <c r="K55" s="151">
        <v>93.370222107373806</v>
      </c>
      <c r="L55" s="151">
        <v>105.5072555079006</v>
      </c>
      <c r="M55" s="151">
        <v>84.732970875459245</v>
      </c>
      <c r="N55" s="151">
        <v>84.512124209630258</v>
      </c>
      <c r="O55" s="151">
        <v>81.423744678071117</v>
      </c>
      <c r="P55" s="151">
        <v>80.236960074723669</v>
      </c>
      <c r="Q55" s="151">
        <v>83.380609532871318</v>
      </c>
    </row>
    <row r="56" spans="1:17" x14ac:dyDescent="0.25">
      <c r="A56" s="150" t="s">
        <v>34</v>
      </c>
      <c r="B56" s="87">
        <v>12.866111848104497</v>
      </c>
      <c r="C56" s="87">
        <v>7.9793999120159631</v>
      </c>
      <c r="D56" s="87">
        <v>4.6008126502516529</v>
      </c>
      <c r="E56" s="87">
        <v>3.5159221962926335</v>
      </c>
      <c r="F56" s="87">
        <v>3.373799313898167</v>
      </c>
      <c r="G56" s="87">
        <v>3.54343896699773</v>
      </c>
      <c r="H56" s="87">
        <v>4.6661237941927318</v>
      </c>
      <c r="I56" s="87">
        <v>4.0158564455256469</v>
      </c>
      <c r="J56" s="87">
        <v>2.6459980362208904</v>
      </c>
      <c r="K56" s="87">
        <v>1.291864829956612</v>
      </c>
      <c r="L56" s="87">
        <v>1.3399528496796707</v>
      </c>
      <c r="M56" s="87">
        <v>1.4101552264908279</v>
      </c>
      <c r="N56" s="87">
        <v>0.95513705291738127</v>
      </c>
      <c r="O56" s="87">
        <v>0.98917053365604835</v>
      </c>
      <c r="P56" s="87">
        <v>0.72848019205184356</v>
      </c>
      <c r="Q56" s="87">
        <v>0.73878669839556821</v>
      </c>
    </row>
    <row r="57" spans="1:17" x14ac:dyDescent="0.25">
      <c r="A57" s="150" t="s">
        <v>32</v>
      </c>
      <c r="B57" s="87">
        <v>0.68620100800694173</v>
      </c>
      <c r="C57" s="87">
        <v>0.7655489728432523</v>
      </c>
      <c r="D57" s="87">
        <v>0.68204743407972668</v>
      </c>
      <c r="E57" s="87">
        <v>1.1238912446444607</v>
      </c>
      <c r="F57" s="87">
        <v>0.60585251370942017</v>
      </c>
      <c r="G57" s="87">
        <v>0.99339261489309139</v>
      </c>
      <c r="H57" s="87">
        <v>1.434213156185749</v>
      </c>
      <c r="I57" s="87">
        <v>1.3191561250657298</v>
      </c>
      <c r="J57" s="87">
        <v>0.365953887954579</v>
      </c>
      <c r="K57" s="87">
        <v>0.82290952243119631</v>
      </c>
      <c r="L57" s="87">
        <v>0.89751027071034783</v>
      </c>
      <c r="M57" s="87">
        <v>1.0182676545219365</v>
      </c>
      <c r="N57" s="87">
        <v>0.66913392137802818</v>
      </c>
      <c r="O57" s="87">
        <v>0.428671666969479</v>
      </c>
      <c r="P57" s="87">
        <v>1.2069956956637238</v>
      </c>
      <c r="Q57" s="87">
        <v>1.4881199411487747</v>
      </c>
    </row>
    <row r="58" spans="1:17" x14ac:dyDescent="0.25">
      <c r="A58" s="150" t="s">
        <v>31</v>
      </c>
      <c r="B58" s="87">
        <v>1.4021968728805701E-15</v>
      </c>
      <c r="C58" s="87">
        <v>0</v>
      </c>
      <c r="D58" s="87">
        <v>2.8528097359542854E-15</v>
      </c>
      <c r="E58" s="87">
        <v>0</v>
      </c>
      <c r="F58" s="87">
        <v>0.38721372672406307</v>
      </c>
      <c r="G58" s="87">
        <v>0</v>
      </c>
      <c r="H58" s="87">
        <v>5.7947942605248933E-17</v>
      </c>
      <c r="I58" s="87">
        <v>6.4191451930554147E-16</v>
      </c>
      <c r="J58" s="87">
        <v>4.278262959946594E-16</v>
      </c>
      <c r="K58" s="87">
        <v>1.893027964941535E-15</v>
      </c>
      <c r="L58" s="87">
        <v>1.8045390017229918E-15</v>
      </c>
      <c r="M58" s="87">
        <v>1.9354506478125725E-15</v>
      </c>
      <c r="N58" s="87">
        <v>0</v>
      </c>
      <c r="O58" s="87">
        <v>1.9228580643532498E-15</v>
      </c>
      <c r="P58" s="87">
        <v>0.30054544909167519</v>
      </c>
      <c r="Q58" s="87">
        <v>0.39082917645748888</v>
      </c>
    </row>
    <row r="59" spans="1:17" x14ac:dyDescent="0.25">
      <c r="A59" s="150" t="s">
        <v>126</v>
      </c>
      <c r="B59" s="87">
        <v>9.8972265155507593</v>
      </c>
      <c r="C59" s="87">
        <v>8.3958463626203326</v>
      </c>
      <c r="D59" s="87">
        <v>7.5145688696630764</v>
      </c>
      <c r="E59" s="87">
        <v>11.064823756494164</v>
      </c>
      <c r="F59" s="87">
        <v>7.0391337188202892</v>
      </c>
      <c r="G59" s="87">
        <v>8.1832879732668982</v>
      </c>
      <c r="H59" s="87">
        <v>7.363964763596706</v>
      </c>
      <c r="I59" s="87">
        <v>8.5578906418420218</v>
      </c>
      <c r="J59" s="87">
        <v>6.4857976242062483</v>
      </c>
      <c r="K59" s="87">
        <v>2.8160274966815768</v>
      </c>
      <c r="L59" s="87">
        <v>4.5341833413022732</v>
      </c>
      <c r="M59" s="87">
        <v>2.7085186756073676</v>
      </c>
      <c r="N59" s="87">
        <v>3.7376628586102076</v>
      </c>
      <c r="O59" s="87">
        <v>3.2476942714321302</v>
      </c>
      <c r="P59" s="87">
        <v>3.2380905616135025</v>
      </c>
      <c r="Q59" s="87">
        <v>2.7409801103709071</v>
      </c>
    </row>
    <row r="60" spans="1:17" x14ac:dyDescent="0.25">
      <c r="A60" s="150" t="s">
        <v>30</v>
      </c>
      <c r="B60" s="87">
        <v>10.333264918564874</v>
      </c>
      <c r="C60" s="87">
        <v>16.897200168944821</v>
      </c>
      <c r="D60" s="87">
        <v>14.958104124515749</v>
      </c>
      <c r="E60" s="87">
        <v>17.562787122975056</v>
      </c>
      <c r="F60" s="87">
        <v>7.9140087821893328</v>
      </c>
      <c r="G60" s="87">
        <v>3.0515515830535009</v>
      </c>
      <c r="H60" s="87">
        <v>5.3871299817942875</v>
      </c>
      <c r="I60" s="87">
        <v>12.180704070014812</v>
      </c>
      <c r="J60" s="87">
        <v>7.6738681753886473</v>
      </c>
      <c r="K60" s="87">
        <v>6.2366233121684251</v>
      </c>
      <c r="L60" s="87">
        <v>3.0583488261656693</v>
      </c>
      <c r="M60" s="87">
        <v>2.4267761117154301</v>
      </c>
      <c r="N60" s="87">
        <v>1.9951599967840505</v>
      </c>
      <c r="O60" s="87">
        <v>1.956013775436243</v>
      </c>
      <c r="P60" s="87">
        <v>0.65960430194044228</v>
      </c>
      <c r="Q60" s="87">
        <v>0.9248711976494336</v>
      </c>
    </row>
    <row r="61" spans="1:17" x14ac:dyDescent="0.25">
      <c r="A61" s="150" t="s">
        <v>29</v>
      </c>
      <c r="B61" s="87">
        <v>19.641275074440813</v>
      </c>
      <c r="C61" s="87">
        <v>18.748273343391627</v>
      </c>
      <c r="D61" s="87">
        <v>17.440656375734221</v>
      </c>
      <c r="E61" s="87">
        <v>16.288049561147378</v>
      </c>
      <c r="F61" s="87">
        <v>17.409241992229539</v>
      </c>
      <c r="G61" s="87">
        <v>18.189057957850807</v>
      </c>
      <c r="H61" s="87">
        <v>18.361780753959859</v>
      </c>
      <c r="I61" s="87">
        <v>17.364456824412621</v>
      </c>
      <c r="J61" s="87">
        <v>18.195828291279355</v>
      </c>
      <c r="K61" s="87">
        <v>17.540712397272287</v>
      </c>
      <c r="L61" s="87">
        <v>18.006330322841798</v>
      </c>
      <c r="M61" s="87">
        <v>16.307007876815099</v>
      </c>
      <c r="N61" s="87">
        <v>16.809200957520382</v>
      </c>
      <c r="O61" s="87">
        <v>13.577002708461311</v>
      </c>
      <c r="P61" s="87">
        <v>13.153795539295906</v>
      </c>
      <c r="Q61" s="87">
        <v>12.153471053791016</v>
      </c>
    </row>
    <row r="62" spans="1:17" x14ac:dyDescent="0.25">
      <c r="A62" s="150" t="s">
        <v>27</v>
      </c>
      <c r="B62" s="87">
        <v>32.996606458604866</v>
      </c>
      <c r="C62" s="87">
        <v>35.085076800319598</v>
      </c>
      <c r="D62" s="87">
        <v>37.490115944338321</v>
      </c>
      <c r="E62" s="87">
        <v>27.213733742500061</v>
      </c>
      <c r="F62" s="87">
        <v>16.61356188925582</v>
      </c>
      <c r="G62" s="87">
        <v>22.950958592181401</v>
      </c>
      <c r="H62" s="87">
        <v>15.695837906219399</v>
      </c>
      <c r="I62" s="87">
        <v>17.816051778479988</v>
      </c>
      <c r="J62" s="87">
        <v>14.702661733650448</v>
      </c>
      <c r="K62" s="87">
        <v>10.795948898386731</v>
      </c>
      <c r="L62" s="87">
        <v>16.632069994999046</v>
      </c>
      <c r="M62" s="87">
        <v>12.193529703112914</v>
      </c>
      <c r="N62" s="87">
        <v>10.686878527077763</v>
      </c>
      <c r="O62" s="87">
        <v>12.738672285004904</v>
      </c>
      <c r="P62" s="87">
        <v>11.157299110606219</v>
      </c>
      <c r="Q62" s="87">
        <v>10.569699616196091</v>
      </c>
    </row>
    <row r="63" spans="1:17" x14ac:dyDescent="0.25">
      <c r="A63" s="150" t="s">
        <v>26</v>
      </c>
      <c r="B63" s="87">
        <v>0.74578700659355524</v>
      </c>
      <c r="C63" s="87">
        <v>0.85580208415722814</v>
      </c>
      <c r="D63" s="87">
        <v>0.51387210777473225</v>
      </c>
      <c r="E63" s="87">
        <v>0.25966718711563297</v>
      </c>
      <c r="F63" s="87">
        <v>0.40651645067023967</v>
      </c>
      <c r="G63" s="87">
        <v>0.44683482574195904</v>
      </c>
      <c r="H63" s="87">
        <v>0.37545628204295473</v>
      </c>
      <c r="I63" s="87">
        <v>0.33942421187931959</v>
      </c>
      <c r="J63" s="87">
        <v>0.25037193206687913</v>
      </c>
      <c r="K63" s="87">
        <v>0.15943807959956324</v>
      </c>
      <c r="L63" s="87">
        <v>0.14952825672869169</v>
      </c>
      <c r="M63" s="87">
        <v>0.13549237113607732</v>
      </c>
      <c r="N63" s="87">
        <v>0.12685009844460199</v>
      </c>
      <c r="O63" s="87">
        <v>0.11018124103355013</v>
      </c>
      <c r="P63" s="87">
        <v>0.10588615873569825</v>
      </c>
      <c r="Q63" s="87">
        <v>1.5679443196686953E-2</v>
      </c>
    </row>
    <row r="64" spans="1:17" x14ac:dyDescent="0.25">
      <c r="A64" s="150" t="s">
        <v>87</v>
      </c>
      <c r="B64" s="87">
        <v>14.698391636683263</v>
      </c>
      <c r="C64" s="87">
        <v>13.781417837581163</v>
      </c>
      <c r="D64" s="87">
        <v>14.085654579797572</v>
      </c>
      <c r="E64" s="87">
        <v>10.955240307692591</v>
      </c>
      <c r="F64" s="87">
        <v>12.502035813122461</v>
      </c>
      <c r="G64" s="87">
        <v>12.196097528881817</v>
      </c>
      <c r="H64" s="87">
        <v>12.441708728454097</v>
      </c>
      <c r="I64" s="87">
        <v>14.082315191531393</v>
      </c>
      <c r="J64" s="87">
        <v>14.913767118959738</v>
      </c>
      <c r="K64" s="87">
        <v>12.91177275716673</v>
      </c>
      <c r="L64" s="87">
        <v>12.21126703396607</v>
      </c>
      <c r="M64" s="87">
        <v>14.824539964850441</v>
      </c>
      <c r="N64" s="87">
        <v>14.900986451318428</v>
      </c>
      <c r="O64" s="87">
        <v>15.525485310228531</v>
      </c>
      <c r="P64" s="87">
        <v>20.758577832602938</v>
      </c>
      <c r="Q64" s="87">
        <v>22.77421655222037</v>
      </c>
    </row>
    <row r="65" spans="1:17" x14ac:dyDescent="0.25">
      <c r="A65" s="150" t="s">
        <v>23</v>
      </c>
      <c r="B65" s="87">
        <v>69.355615416332014</v>
      </c>
      <c r="C65" s="87">
        <v>75.133908270586431</v>
      </c>
      <c r="D65" s="87">
        <v>87.846579689518265</v>
      </c>
      <c r="E65" s="87">
        <v>85.599661626633605</v>
      </c>
      <c r="F65" s="87">
        <v>104.40388625562004</v>
      </c>
      <c r="G65" s="87">
        <v>97.896127906643954</v>
      </c>
      <c r="H65" s="87">
        <v>103.22675309230111</v>
      </c>
      <c r="I65" s="87">
        <v>37.143473924791529</v>
      </c>
      <c r="J65" s="87">
        <v>42.343368461363085</v>
      </c>
      <c r="K65" s="87">
        <v>40.794924813710693</v>
      </c>
      <c r="L65" s="87">
        <v>48.678064611507054</v>
      </c>
      <c r="M65" s="87">
        <v>33.708683291209177</v>
      </c>
      <c r="N65" s="87">
        <v>34.631114345579434</v>
      </c>
      <c r="O65" s="87">
        <v>32.850852885848923</v>
      </c>
      <c r="P65" s="87">
        <v>28.927685233121718</v>
      </c>
      <c r="Q65" s="87">
        <v>31.583955743444985</v>
      </c>
    </row>
    <row r="66" spans="1:17" x14ac:dyDescent="0.25">
      <c r="A66" s="152" t="s">
        <v>326</v>
      </c>
      <c r="B66" s="151">
        <v>578.34715692589225</v>
      </c>
      <c r="C66" s="151">
        <v>577.54936473805799</v>
      </c>
      <c r="D66" s="151">
        <v>548.39351574461841</v>
      </c>
      <c r="E66" s="151">
        <v>543.62152340167381</v>
      </c>
      <c r="F66" s="151">
        <v>551.12049050924338</v>
      </c>
      <c r="G66" s="151">
        <v>559.76395067923909</v>
      </c>
      <c r="H66" s="151">
        <v>512.03251703120463</v>
      </c>
      <c r="I66" s="151">
        <v>554.69751016590567</v>
      </c>
      <c r="J66" s="151">
        <v>526.23024104959302</v>
      </c>
      <c r="K66" s="151">
        <v>466.89351322636833</v>
      </c>
      <c r="L66" s="151">
        <v>511.93899409479593</v>
      </c>
      <c r="M66" s="151">
        <v>449.02884169816946</v>
      </c>
      <c r="N66" s="151">
        <v>428.56578194247777</v>
      </c>
      <c r="O66" s="151">
        <v>403.00850192850589</v>
      </c>
      <c r="P66" s="151">
        <v>402.71124221172647</v>
      </c>
      <c r="Q66" s="151">
        <v>414.46230016685854</v>
      </c>
    </row>
    <row r="67" spans="1:17" x14ac:dyDescent="0.25">
      <c r="A67" s="156" t="s">
        <v>334</v>
      </c>
      <c r="B67" s="204">
        <v>2687.4732350949562</v>
      </c>
      <c r="C67" s="204">
        <v>2745.4926538834093</v>
      </c>
      <c r="D67" s="204">
        <v>2935.4717522779911</v>
      </c>
      <c r="E67" s="204">
        <v>2560.466440116737</v>
      </c>
      <c r="F67" s="204">
        <v>2360.0468520965101</v>
      </c>
      <c r="G67" s="204">
        <v>2424.9737052763608</v>
      </c>
      <c r="H67" s="204">
        <v>2256.7942328701529</v>
      </c>
      <c r="I67" s="204">
        <v>2247.8350838871015</v>
      </c>
      <c r="J67" s="204">
        <v>2251.3253433047857</v>
      </c>
      <c r="K67" s="204">
        <v>1974.7374703645487</v>
      </c>
      <c r="L67" s="204">
        <v>1960.4088346322735</v>
      </c>
      <c r="M67" s="204">
        <v>1947.3143611525525</v>
      </c>
      <c r="N67" s="204">
        <v>1938.1268814158307</v>
      </c>
      <c r="O67" s="204">
        <v>2065.0833710060565</v>
      </c>
      <c r="P67" s="204">
        <v>2064.3380276292905</v>
      </c>
      <c r="Q67" s="204">
        <v>2254.0343938559326</v>
      </c>
    </row>
    <row r="68" spans="1:17" x14ac:dyDescent="0.25">
      <c r="A68" s="72" t="s">
        <v>320</v>
      </c>
      <c r="B68" s="306">
        <v>6221.971105526015</v>
      </c>
      <c r="C68" s="306">
        <v>6726.224946397112</v>
      </c>
      <c r="D68" s="306">
        <v>6884.1472074235007</v>
      </c>
      <c r="E68" s="306">
        <v>6926.6410769034883</v>
      </c>
      <c r="F68" s="306">
        <v>7328.4239198013047</v>
      </c>
      <c r="G68" s="306">
        <v>7909.3920093602937</v>
      </c>
      <c r="H68" s="306">
        <v>7611.5025662094977</v>
      </c>
      <c r="I68" s="306">
        <v>7657.9463741897926</v>
      </c>
      <c r="J68" s="306">
        <v>6799.5396156176712</v>
      </c>
      <c r="K68" s="306">
        <v>6417.4483447870389</v>
      </c>
      <c r="L68" s="306">
        <v>6422.8650458997463</v>
      </c>
      <c r="M68" s="306">
        <v>6658.199878838429</v>
      </c>
      <c r="N68" s="306">
        <v>6509.4754196753911</v>
      </c>
      <c r="O68" s="306">
        <v>6726.1867765815878</v>
      </c>
      <c r="P68" s="306">
        <v>6472.7296947667037</v>
      </c>
      <c r="Q68" s="306">
        <v>6914.6797145705359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0.99999999999999967</v>
      </c>
      <c r="C72" s="77">
        <f t="shared" si="0"/>
        <v>0.99999999999999978</v>
      </c>
      <c r="D72" s="77">
        <f t="shared" si="0"/>
        <v>0.99999999999999989</v>
      </c>
      <c r="E72" s="77">
        <f t="shared" si="0"/>
        <v>1.0000000000000002</v>
      </c>
      <c r="F72" s="77">
        <f t="shared" si="0"/>
        <v>0.99999999999999978</v>
      </c>
      <c r="G72" s="77">
        <f t="shared" si="0"/>
        <v>0.99999999999999956</v>
      </c>
      <c r="H72" s="77">
        <f t="shared" si="0"/>
        <v>0.99999999999999989</v>
      </c>
      <c r="I72" s="77">
        <f t="shared" si="0"/>
        <v>1</v>
      </c>
      <c r="J72" s="77">
        <f t="shared" si="0"/>
        <v>1</v>
      </c>
      <c r="K72" s="77">
        <f t="shared" si="0"/>
        <v>1.0000000000000002</v>
      </c>
      <c r="L72" s="77">
        <f t="shared" si="0"/>
        <v>0.99999999999999978</v>
      </c>
      <c r="M72" s="77">
        <f t="shared" si="0"/>
        <v>0.99999999999999978</v>
      </c>
      <c r="N72" s="77">
        <f t="shared" si="0"/>
        <v>0.99999999999999978</v>
      </c>
      <c r="O72" s="77">
        <f t="shared" si="0"/>
        <v>1</v>
      </c>
      <c r="P72" s="77">
        <f t="shared" si="0"/>
        <v>1.0000000000000002</v>
      </c>
      <c r="Q72" s="77">
        <f t="shared" si="0"/>
        <v>1</v>
      </c>
    </row>
    <row r="73" spans="1:17" x14ac:dyDescent="0.25">
      <c r="A73" s="132" t="s">
        <v>84</v>
      </c>
      <c r="B73" s="203">
        <f t="shared" ref="B73:Q73" si="1">IF(B$6=0,0,B$6/B$5)</f>
        <v>2.4341598045994981E-2</v>
      </c>
      <c r="C73" s="203">
        <f t="shared" si="1"/>
        <v>2.4096695733803991E-2</v>
      </c>
      <c r="D73" s="203">
        <f t="shared" si="1"/>
        <v>2.4554824327324899E-2</v>
      </c>
      <c r="E73" s="203">
        <f t="shared" si="1"/>
        <v>1.990435621277456E-2</v>
      </c>
      <c r="F73" s="203">
        <f t="shared" si="1"/>
        <v>2.0167844107912551E-2</v>
      </c>
      <c r="G73" s="203">
        <f t="shared" si="1"/>
        <v>2.0039241451462866E-2</v>
      </c>
      <c r="H73" s="203">
        <f t="shared" si="1"/>
        <v>2.1138609136686078E-2</v>
      </c>
      <c r="I73" s="203">
        <f t="shared" si="1"/>
        <v>2.2635910952648757E-2</v>
      </c>
      <c r="J73" s="203">
        <f t="shared" si="1"/>
        <v>2.1189193567374639E-2</v>
      </c>
      <c r="K73" s="203">
        <f t="shared" si="1"/>
        <v>2.0773583200848707E-2</v>
      </c>
      <c r="L73" s="203">
        <f t="shared" si="1"/>
        <v>2.0675391256696814E-2</v>
      </c>
      <c r="M73" s="203">
        <f t="shared" si="1"/>
        <v>2.1655620229049568E-2</v>
      </c>
      <c r="N73" s="203">
        <f t="shared" si="1"/>
        <v>2.2144668537568472E-2</v>
      </c>
      <c r="O73" s="203">
        <f t="shared" si="1"/>
        <v>2.2491850286772717E-2</v>
      </c>
      <c r="P73" s="203">
        <f t="shared" si="1"/>
        <v>2.2337637277365298E-2</v>
      </c>
      <c r="Q73" s="203">
        <f t="shared" si="1"/>
        <v>2.2176496874768723E-2</v>
      </c>
    </row>
    <row r="74" spans="1:17" x14ac:dyDescent="0.25">
      <c r="A74" s="76" t="s">
        <v>83</v>
      </c>
      <c r="B74" s="202">
        <f t="shared" ref="B74:Q74" si="2">IF(B$7=0,0,B$7/B$5)</f>
        <v>1.5133688730821359E-2</v>
      </c>
      <c r="C74" s="202">
        <f t="shared" si="2"/>
        <v>1.4889054912600865E-2</v>
      </c>
      <c r="D74" s="202">
        <f t="shared" si="2"/>
        <v>1.516358563276134E-2</v>
      </c>
      <c r="E74" s="202">
        <f t="shared" si="2"/>
        <v>1.2127487201272659E-2</v>
      </c>
      <c r="F74" s="202">
        <f t="shared" si="2"/>
        <v>1.2350969573268892E-2</v>
      </c>
      <c r="G74" s="202">
        <f t="shared" si="2"/>
        <v>1.2291544483789234E-2</v>
      </c>
      <c r="H74" s="202">
        <f t="shared" si="2"/>
        <v>1.3031377431877109E-2</v>
      </c>
      <c r="I74" s="202">
        <f t="shared" si="2"/>
        <v>1.4129152147900999E-2</v>
      </c>
      <c r="J74" s="202">
        <f t="shared" si="2"/>
        <v>1.3013753444366933E-2</v>
      </c>
      <c r="K74" s="202">
        <f t="shared" si="2"/>
        <v>1.2839697126885218E-2</v>
      </c>
      <c r="L74" s="202">
        <f t="shared" si="2"/>
        <v>1.2734677191613867E-2</v>
      </c>
      <c r="M74" s="202">
        <f t="shared" si="2"/>
        <v>1.3377282967707672E-2</v>
      </c>
      <c r="N74" s="202">
        <f t="shared" si="2"/>
        <v>1.3712784519113747E-2</v>
      </c>
      <c r="O74" s="202">
        <f t="shared" si="2"/>
        <v>1.3849659113168475E-2</v>
      </c>
      <c r="P74" s="202">
        <f t="shared" si="2"/>
        <v>1.3774126442718804E-2</v>
      </c>
      <c r="Q74" s="202">
        <f t="shared" si="2"/>
        <v>1.3625381339363531E-2</v>
      </c>
    </row>
    <row r="75" spans="1:17" x14ac:dyDescent="0.25">
      <c r="A75" s="76" t="s">
        <v>82</v>
      </c>
      <c r="B75" s="202">
        <f t="shared" ref="B75:Q75" si="3">IF(B$8=0,0,B$8/B$5)</f>
        <v>3.5479414620804339E-2</v>
      </c>
      <c r="C75" s="202">
        <f t="shared" si="3"/>
        <v>3.4526997608618562E-2</v>
      </c>
      <c r="D75" s="202">
        <f t="shared" si="3"/>
        <v>3.5152892682098799E-2</v>
      </c>
      <c r="E75" s="202">
        <f t="shared" si="3"/>
        <v>2.9649575641488221E-2</v>
      </c>
      <c r="F75" s="202">
        <f t="shared" si="3"/>
        <v>3.034143795139916E-2</v>
      </c>
      <c r="G75" s="202">
        <f t="shared" si="3"/>
        <v>3.0049283203377838E-2</v>
      </c>
      <c r="H75" s="202">
        <f t="shared" si="3"/>
        <v>3.1409096109842972E-2</v>
      </c>
      <c r="I75" s="202">
        <f t="shared" si="3"/>
        <v>3.3875616719245209E-2</v>
      </c>
      <c r="J75" s="202">
        <f t="shared" si="3"/>
        <v>3.2017510022659006E-2</v>
      </c>
      <c r="K75" s="202">
        <f t="shared" si="3"/>
        <v>3.1306209727117847E-2</v>
      </c>
      <c r="L75" s="202">
        <f t="shared" si="3"/>
        <v>3.1637923873482125E-2</v>
      </c>
      <c r="M75" s="202">
        <f t="shared" si="3"/>
        <v>3.3513091938923469E-2</v>
      </c>
      <c r="N75" s="202">
        <f t="shared" si="3"/>
        <v>3.3707314609666632E-2</v>
      </c>
      <c r="O75" s="202">
        <f t="shared" si="3"/>
        <v>3.451316812669257E-2</v>
      </c>
      <c r="P75" s="202">
        <f t="shared" si="3"/>
        <v>3.4429400810855035E-2</v>
      </c>
      <c r="Q75" s="202">
        <f t="shared" si="3"/>
        <v>3.4580720899330904E-2</v>
      </c>
    </row>
    <row r="76" spans="1:17" x14ac:dyDescent="0.25">
      <c r="A76" s="76" t="s">
        <v>81</v>
      </c>
      <c r="B76" s="202">
        <f t="shared" ref="B76:Q76" si="4">IF(B$9=0,0,B$9/B$5)</f>
        <v>1.5399486635437642E-2</v>
      </c>
      <c r="C76" s="202">
        <f t="shared" si="4"/>
        <v>1.4945822973036312E-2</v>
      </c>
      <c r="D76" s="202">
        <f t="shared" si="4"/>
        <v>1.5351882705890609E-2</v>
      </c>
      <c r="E76" s="202">
        <f t="shared" si="4"/>
        <v>1.38930037959978E-2</v>
      </c>
      <c r="F76" s="202">
        <f t="shared" si="4"/>
        <v>1.410434849101027E-2</v>
      </c>
      <c r="G76" s="202">
        <f t="shared" si="4"/>
        <v>1.4101099989809979E-2</v>
      </c>
      <c r="H76" s="202">
        <f t="shared" si="4"/>
        <v>1.4618412040399074E-2</v>
      </c>
      <c r="I76" s="202">
        <f t="shared" si="4"/>
        <v>1.5245269588634426E-2</v>
      </c>
      <c r="J76" s="202">
        <f t="shared" si="4"/>
        <v>1.5450024925398927E-2</v>
      </c>
      <c r="K76" s="202">
        <f t="shared" si="4"/>
        <v>1.5536090093981131E-2</v>
      </c>
      <c r="L76" s="202">
        <f t="shared" si="4"/>
        <v>1.5246816227072964E-2</v>
      </c>
      <c r="M76" s="202">
        <f t="shared" si="4"/>
        <v>1.6812850964550728E-2</v>
      </c>
      <c r="N76" s="202">
        <f t="shared" si="4"/>
        <v>1.7494291379144166E-2</v>
      </c>
      <c r="O76" s="202">
        <f t="shared" si="4"/>
        <v>1.8312707325780629E-2</v>
      </c>
      <c r="P76" s="202">
        <f t="shared" si="4"/>
        <v>1.8181742879605396E-2</v>
      </c>
      <c r="Q76" s="202">
        <f t="shared" si="4"/>
        <v>1.787381392154035E-2</v>
      </c>
    </row>
    <row r="77" spans="1:17" x14ac:dyDescent="0.25">
      <c r="A77" s="129" t="s">
        <v>80</v>
      </c>
      <c r="B77" s="201">
        <f t="shared" ref="B77:Q77" si="5">IF(B$10=0,0,B$10/B$5)</f>
        <v>2.7188713937217654E-2</v>
      </c>
      <c r="C77" s="201">
        <f t="shared" si="5"/>
        <v>2.7059023883002666E-2</v>
      </c>
      <c r="D77" s="201">
        <f t="shared" si="5"/>
        <v>2.7880661630292028E-2</v>
      </c>
      <c r="E77" s="201">
        <f t="shared" si="5"/>
        <v>2.2883365230625154E-2</v>
      </c>
      <c r="F77" s="201">
        <f t="shared" si="5"/>
        <v>2.2988746482903152E-2</v>
      </c>
      <c r="G77" s="201">
        <f t="shared" si="5"/>
        <v>2.2897392356944057E-2</v>
      </c>
      <c r="H77" s="201">
        <f t="shared" si="5"/>
        <v>2.4190573166226519E-2</v>
      </c>
      <c r="I77" s="201">
        <f t="shared" si="5"/>
        <v>2.5192660347309128E-2</v>
      </c>
      <c r="J77" s="201">
        <f t="shared" si="5"/>
        <v>2.3949309788509975E-2</v>
      </c>
      <c r="K77" s="201">
        <f t="shared" si="5"/>
        <v>2.3675838744494301E-2</v>
      </c>
      <c r="L77" s="201">
        <f t="shared" si="5"/>
        <v>2.3228929068225834E-2</v>
      </c>
      <c r="M77" s="201">
        <f t="shared" si="5"/>
        <v>2.4508920626373634E-2</v>
      </c>
      <c r="N77" s="201">
        <f t="shared" si="5"/>
        <v>2.5332454863696768E-2</v>
      </c>
      <c r="O77" s="201">
        <f t="shared" si="5"/>
        <v>2.5872877058739027E-2</v>
      </c>
      <c r="P77" s="201">
        <f t="shared" si="5"/>
        <v>2.3928057552796065E-2</v>
      </c>
      <c r="Q77" s="201">
        <f t="shared" si="5"/>
        <v>2.3539118944701991E-2</v>
      </c>
    </row>
    <row r="78" spans="1:17" x14ac:dyDescent="0.25">
      <c r="A78" s="127" t="s">
        <v>325</v>
      </c>
      <c r="B78" s="200">
        <f t="shared" ref="B78:Q78" si="6">IF(B$15=0,0,B$15/B$5)</f>
        <v>0.27508832612326223</v>
      </c>
      <c r="C78" s="200">
        <f t="shared" si="6"/>
        <v>0.26088023562718099</v>
      </c>
      <c r="D78" s="200">
        <f t="shared" si="6"/>
        <v>0.25432868060678632</v>
      </c>
      <c r="E78" s="200">
        <f t="shared" si="6"/>
        <v>0.26272584850217157</v>
      </c>
      <c r="F78" s="200">
        <f t="shared" si="6"/>
        <v>0.24809293104742799</v>
      </c>
      <c r="G78" s="200">
        <f t="shared" si="6"/>
        <v>0.23891972069611331</v>
      </c>
      <c r="H78" s="200">
        <f t="shared" si="6"/>
        <v>0.24072013163869446</v>
      </c>
      <c r="I78" s="200">
        <f t="shared" si="6"/>
        <v>0.21943245234142333</v>
      </c>
      <c r="J78" s="200">
        <f t="shared" si="6"/>
        <v>0.23052495997562625</v>
      </c>
      <c r="K78" s="200">
        <f t="shared" si="6"/>
        <v>0.21626873357197673</v>
      </c>
      <c r="L78" s="200">
        <f t="shared" si="6"/>
        <v>0.24551318670609115</v>
      </c>
      <c r="M78" s="200">
        <f t="shared" si="6"/>
        <v>0.19986438910966947</v>
      </c>
      <c r="N78" s="200">
        <f t="shared" si="6"/>
        <v>0.19697505879783081</v>
      </c>
      <c r="O78" s="200">
        <f t="shared" si="6"/>
        <v>0.1886403771777497</v>
      </c>
      <c r="P78" s="200">
        <f t="shared" si="6"/>
        <v>0.18825336959384217</v>
      </c>
      <c r="Q78" s="200">
        <f t="shared" si="6"/>
        <v>0.18678762739784971</v>
      </c>
    </row>
    <row r="79" spans="1:17" x14ac:dyDescent="0.25">
      <c r="A79" s="127" t="s">
        <v>324</v>
      </c>
      <c r="B79" s="200">
        <f t="shared" ref="B79:Q79" si="7">IF(B$26=0,0,B$26/B$5)</f>
        <v>0.30249262085888795</v>
      </c>
      <c r="C79" s="200">
        <f t="shared" si="7"/>
        <v>0.30670660040683245</v>
      </c>
      <c r="D79" s="200">
        <f t="shared" si="7"/>
        <v>0.29993083746201238</v>
      </c>
      <c r="E79" s="200">
        <f t="shared" si="7"/>
        <v>0.29728960385518183</v>
      </c>
      <c r="F79" s="200">
        <f t="shared" si="7"/>
        <v>0.30437346775722229</v>
      </c>
      <c r="G79" s="200">
        <f t="shared" si="7"/>
        <v>0.29904076495536169</v>
      </c>
      <c r="H79" s="200">
        <f t="shared" si="7"/>
        <v>0.29358198702360683</v>
      </c>
      <c r="I79" s="200">
        <f t="shared" si="7"/>
        <v>0.30646342952448569</v>
      </c>
      <c r="J79" s="200">
        <f t="shared" si="7"/>
        <v>0.32105365841229078</v>
      </c>
      <c r="K79" s="200">
        <f t="shared" si="7"/>
        <v>0.32309914301072418</v>
      </c>
      <c r="L79" s="200">
        <f t="shared" si="7"/>
        <v>0.31392033433658656</v>
      </c>
      <c r="M79" s="200">
        <f t="shared" si="7"/>
        <v>0.32276008690735336</v>
      </c>
      <c r="N79" s="200">
        <f t="shared" si="7"/>
        <v>0.32755744069817827</v>
      </c>
      <c r="O79" s="200">
        <f t="shared" si="7"/>
        <v>0.31746096243071176</v>
      </c>
      <c r="P79" s="200">
        <f t="shared" si="7"/>
        <v>0.32516072270167795</v>
      </c>
      <c r="Q79" s="200">
        <f t="shared" si="7"/>
        <v>0.30759940276274783</v>
      </c>
    </row>
    <row r="80" spans="1:17" x14ac:dyDescent="0.25">
      <c r="A80" s="142" t="s">
        <v>333</v>
      </c>
      <c r="B80" s="199">
        <f t="shared" ref="B80:Q80" si="8">IF(B$27=0,0,B$27/B$5)</f>
        <v>0.28013059573865562</v>
      </c>
      <c r="C80" s="199">
        <f t="shared" si="8"/>
        <v>0.28429320385103574</v>
      </c>
      <c r="D80" s="199">
        <f t="shared" si="8"/>
        <v>0.27817084724469593</v>
      </c>
      <c r="E80" s="199">
        <f t="shared" si="8"/>
        <v>0.2745776464314601</v>
      </c>
      <c r="F80" s="199">
        <f t="shared" si="8"/>
        <v>0.28151300319963762</v>
      </c>
      <c r="G80" s="199">
        <f t="shared" si="8"/>
        <v>0.27624045135007164</v>
      </c>
      <c r="H80" s="199">
        <f t="shared" si="8"/>
        <v>0.27133838082321177</v>
      </c>
      <c r="I80" s="199">
        <f t="shared" si="8"/>
        <v>0.28463763009382248</v>
      </c>
      <c r="J80" s="199">
        <f t="shared" si="8"/>
        <v>0.29949445784374712</v>
      </c>
      <c r="K80" s="199">
        <f t="shared" si="8"/>
        <v>0.30161681546087066</v>
      </c>
      <c r="L80" s="199">
        <f t="shared" si="8"/>
        <v>0.29184270649479338</v>
      </c>
      <c r="M80" s="199">
        <f t="shared" si="8"/>
        <v>0.30175869890806112</v>
      </c>
      <c r="N80" s="199">
        <f t="shared" si="8"/>
        <v>0.30714232565155358</v>
      </c>
      <c r="O80" s="199">
        <f t="shared" si="8"/>
        <v>0.29779318891830864</v>
      </c>
      <c r="P80" s="199">
        <f t="shared" si="8"/>
        <v>0.30527666397703473</v>
      </c>
      <c r="Q80" s="199">
        <f t="shared" si="8"/>
        <v>0.28740570810608812</v>
      </c>
    </row>
    <row r="81" spans="1:17" x14ac:dyDescent="0.25">
      <c r="A81" s="142" t="s">
        <v>332</v>
      </c>
      <c r="B81" s="199">
        <f t="shared" ref="B81:Q81" si="9">IF(B$33=0,0,B$33/B$5)</f>
        <v>2.236202512023213E-2</v>
      </c>
      <c r="C81" s="199">
        <f t="shared" si="9"/>
        <v>2.2413396555796699E-2</v>
      </c>
      <c r="D81" s="199">
        <f t="shared" si="9"/>
        <v>2.1759990217316554E-2</v>
      </c>
      <c r="E81" s="199">
        <f t="shared" si="9"/>
        <v>2.2711957423721681E-2</v>
      </c>
      <c r="F81" s="199">
        <f t="shared" si="9"/>
        <v>2.2860464557584653E-2</v>
      </c>
      <c r="G81" s="199">
        <f t="shared" si="9"/>
        <v>2.2800313605289928E-2</v>
      </c>
      <c r="H81" s="199">
        <f t="shared" si="9"/>
        <v>2.2243606200395047E-2</v>
      </c>
      <c r="I81" s="199">
        <f t="shared" si="9"/>
        <v>2.1825799430663116E-2</v>
      </c>
      <c r="J81" s="199">
        <f t="shared" si="9"/>
        <v>2.155920056854365E-2</v>
      </c>
      <c r="K81" s="199">
        <f t="shared" si="9"/>
        <v>2.1482327549853537E-2</v>
      </c>
      <c r="L81" s="199">
        <f t="shared" si="9"/>
        <v>2.2077627841793131E-2</v>
      </c>
      <c r="M81" s="199">
        <f t="shared" si="9"/>
        <v>2.1001387999292319E-2</v>
      </c>
      <c r="N81" s="199">
        <f t="shared" si="9"/>
        <v>2.0415115046624716E-2</v>
      </c>
      <c r="O81" s="199">
        <f t="shared" si="9"/>
        <v>1.9667773512403064E-2</v>
      </c>
      <c r="P81" s="199">
        <f t="shared" si="9"/>
        <v>1.9884058724643314E-2</v>
      </c>
      <c r="Q81" s="199">
        <f t="shared" si="9"/>
        <v>2.0193694656659811E-2</v>
      </c>
    </row>
    <row r="82" spans="1:17" x14ac:dyDescent="0.25">
      <c r="A82" s="127" t="s">
        <v>323</v>
      </c>
      <c r="B82" s="200">
        <f t="shared" ref="B82:Q82" si="10">IF(B$34=0,0,B$34/B$5)</f>
        <v>4.6363258805427514E-2</v>
      </c>
      <c r="C82" s="200">
        <f t="shared" si="10"/>
        <v>4.6468215005909794E-2</v>
      </c>
      <c r="D82" s="200">
        <f t="shared" si="10"/>
        <v>4.5114495309464007E-2</v>
      </c>
      <c r="E82" s="200">
        <f t="shared" si="10"/>
        <v>4.7097889246585908E-2</v>
      </c>
      <c r="F82" s="200">
        <f t="shared" si="10"/>
        <v>4.7426306053628436E-2</v>
      </c>
      <c r="G82" s="200">
        <f t="shared" si="10"/>
        <v>4.7320768572164822E-2</v>
      </c>
      <c r="H82" s="200">
        <f t="shared" si="10"/>
        <v>4.6164004482439513E-2</v>
      </c>
      <c r="I82" s="200">
        <f t="shared" si="10"/>
        <v>4.6056709711795166E-2</v>
      </c>
      <c r="J82" s="200">
        <f t="shared" si="10"/>
        <v>4.4788712957217827E-2</v>
      </c>
      <c r="K82" s="200">
        <f t="shared" si="10"/>
        <v>4.4640609916550743E-2</v>
      </c>
      <c r="L82" s="200">
        <f t="shared" si="10"/>
        <v>4.5853818294769505E-2</v>
      </c>
      <c r="M82" s="200">
        <f t="shared" si="10"/>
        <v>4.3656070712754687E-2</v>
      </c>
      <c r="N82" s="200">
        <f t="shared" si="10"/>
        <v>4.2408445620249126E-2</v>
      </c>
      <c r="O82" s="200">
        <f t="shared" si="10"/>
        <v>4.0850686569320456E-2</v>
      </c>
      <c r="P82" s="200">
        <f t="shared" si="10"/>
        <v>4.1300577929825548E-2</v>
      </c>
      <c r="Q82" s="200">
        <f t="shared" si="10"/>
        <v>4.1903018330356943E-2</v>
      </c>
    </row>
    <row r="83" spans="1:17" x14ac:dyDescent="0.25">
      <c r="A83" s="142" t="s">
        <v>331</v>
      </c>
      <c r="B83" s="199">
        <f t="shared" ref="B83:Q83" si="11">IF(B$35=0,0,B$35/B$5)</f>
        <v>1.7573383004103493E-2</v>
      </c>
      <c r="C83" s="199">
        <f t="shared" si="11"/>
        <v>1.756522798026838E-2</v>
      </c>
      <c r="D83" s="199">
        <f t="shared" si="11"/>
        <v>1.6780204864283246E-2</v>
      </c>
      <c r="E83" s="199">
        <f t="shared" si="11"/>
        <v>1.7669836090064565E-2</v>
      </c>
      <c r="F83" s="199">
        <f t="shared" si="11"/>
        <v>1.8245223761522711E-2</v>
      </c>
      <c r="G83" s="199">
        <f t="shared" si="11"/>
        <v>1.8207216042499561E-2</v>
      </c>
      <c r="H83" s="199">
        <f t="shared" si="11"/>
        <v>1.7449159288339473E-2</v>
      </c>
      <c r="I83" s="199">
        <f t="shared" si="11"/>
        <v>1.7380259960447071E-2</v>
      </c>
      <c r="J83" s="199">
        <f t="shared" si="11"/>
        <v>1.6710977012363005E-2</v>
      </c>
      <c r="K83" s="199">
        <f t="shared" si="11"/>
        <v>1.6544923916709725E-2</v>
      </c>
      <c r="L83" s="199">
        <f t="shared" si="11"/>
        <v>1.7207591249790231E-2</v>
      </c>
      <c r="M83" s="199">
        <f t="shared" si="11"/>
        <v>1.6817427016045657E-2</v>
      </c>
      <c r="N83" s="199">
        <f t="shared" si="11"/>
        <v>1.6119710431480902E-2</v>
      </c>
      <c r="O83" s="199">
        <f t="shared" si="11"/>
        <v>1.5455701690460578E-2</v>
      </c>
      <c r="P83" s="199">
        <f t="shared" si="11"/>
        <v>1.5730984980732197E-2</v>
      </c>
      <c r="Q83" s="199">
        <f t="shared" si="11"/>
        <v>1.5988890467513579E-2</v>
      </c>
    </row>
    <row r="84" spans="1:17" x14ac:dyDescent="0.25">
      <c r="A84" s="142" t="s">
        <v>330</v>
      </c>
      <c r="B84" s="199">
        <f t="shared" ref="B84:Q84" si="12">IF(B$41=0,0,B$41/B$5)</f>
        <v>2.6505725366493191E-2</v>
      </c>
      <c r="C84" s="199">
        <f t="shared" si="12"/>
        <v>2.6640034995609116E-2</v>
      </c>
      <c r="D84" s="199">
        <f t="shared" si="12"/>
        <v>2.6109072451201684E-2</v>
      </c>
      <c r="E84" s="199">
        <f t="shared" si="12"/>
        <v>2.7047609863939556E-2</v>
      </c>
      <c r="F84" s="199">
        <f t="shared" si="12"/>
        <v>2.6765913567464938E-2</v>
      </c>
      <c r="G84" s="199">
        <f t="shared" si="12"/>
        <v>2.6720123315064938E-2</v>
      </c>
      <c r="H84" s="199">
        <f t="shared" si="12"/>
        <v>2.6371626240657364E-2</v>
      </c>
      <c r="I84" s="199">
        <f t="shared" si="12"/>
        <v>2.6331917967884876E-2</v>
      </c>
      <c r="J84" s="199">
        <f t="shared" si="12"/>
        <v>2.5784765201393497E-2</v>
      </c>
      <c r="K84" s="199">
        <f t="shared" si="12"/>
        <v>2.5730100204698202E-2</v>
      </c>
      <c r="L84" s="199">
        <f t="shared" si="12"/>
        <v>2.6351657714555523E-2</v>
      </c>
      <c r="M84" s="199">
        <f t="shared" si="12"/>
        <v>2.4657969658750147E-2</v>
      </c>
      <c r="N84" s="199">
        <f t="shared" si="12"/>
        <v>2.4167340860088694E-2</v>
      </c>
      <c r="O84" s="199">
        <f t="shared" si="12"/>
        <v>2.3354839783347837E-2</v>
      </c>
      <c r="P84" s="199">
        <f t="shared" si="12"/>
        <v>2.3502177840521409E-2</v>
      </c>
      <c r="Q84" s="199">
        <f t="shared" si="12"/>
        <v>2.3818913043019023E-2</v>
      </c>
    </row>
    <row r="85" spans="1:17" x14ac:dyDescent="0.25">
      <c r="A85" s="142" t="s">
        <v>329</v>
      </c>
      <c r="B85" s="199">
        <f t="shared" ref="B85:Q85" si="13">IF(B$52=0,0,B$52/B$5)</f>
        <v>2.2841504348308237E-3</v>
      </c>
      <c r="C85" s="199">
        <f t="shared" si="13"/>
        <v>2.2629520300322939E-3</v>
      </c>
      <c r="D85" s="199">
        <f t="shared" si="13"/>
        <v>2.225217993979079E-3</v>
      </c>
      <c r="E85" s="199">
        <f t="shared" si="13"/>
        <v>2.3804432925817855E-3</v>
      </c>
      <c r="F85" s="199">
        <f t="shared" si="13"/>
        <v>2.4151687246407906E-3</v>
      </c>
      <c r="G85" s="199">
        <f t="shared" si="13"/>
        <v>2.3934292146003309E-3</v>
      </c>
      <c r="H85" s="199">
        <f t="shared" si="13"/>
        <v>2.343218953442674E-3</v>
      </c>
      <c r="I85" s="199">
        <f t="shared" si="13"/>
        <v>2.3445317834632183E-3</v>
      </c>
      <c r="J85" s="199">
        <f t="shared" si="13"/>
        <v>2.2929707434613321E-3</v>
      </c>
      <c r="K85" s="199">
        <f t="shared" si="13"/>
        <v>2.365585795142813E-3</v>
      </c>
      <c r="L85" s="199">
        <f t="shared" si="13"/>
        <v>2.2945693304237493E-3</v>
      </c>
      <c r="M85" s="199">
        <f t="shared" si="13"/>
        <v>2.1806740379588904E-3</v>
      </c>
      <c r="N85" s="199">
        <f t="shared" si="13"/>
        <v>2.1213943286795293E-3</v>
      </c>
      <c r="O85" s="199">
        <f t="shared" si="13"/>
        <v>2.0401450955120316E-3</v>
      </c>
      <c r="P85" s="199">
        <f t="shared" si="13"/>
        <v>2.0674151085719418E-3</v>
      </c>
      <c r="Q85" s="199">
        <f t="shared" si="13"/>
        <v>2.0952148198243388E-3</v>
      </c>
    </row>
    <row r="86" spans="1:17" x14ac:dyDescent="0.25">
      <c r="A86" s="127" t="s">
        <v>322</v>
      </c>
      <c r="B86" s="200">
        <f t="shared" ref="B86:Q86" si="14">IF(B$53=0,0,B$53/B$5)</f>
        <v>2.3956888003211659E-2</v>
      </c>
      <c r="C86" s="200">
        <f t="shared" si="14"/>
        <v>2.4011942122668668E-2</v>
      </c>
      <c r="D86" s="200">
        <f t="shared" si="14"/>
        <v>2.331184154480449E-2</v>
      </c>
      <c r="E86" s="200">
        <f t="shared" si="14"/>
        <v>2.4331548128217841E-2</v>
      </c>
      <c r="F86" s="200">
        <f t="shared" si="14"/>
        <v>2.4489338789518342E-2</v>
      </c>
      <c r="G86" s="200">
        <f t="shared" si="14"/>
        <v>2.4418814153758014E-2</v>
      </c>
      <c r="H86" s="200">
        <f t="shared" si="14"/>
        <v>2.3823756464257016E-2</v>
      </c>
      <c r="I86" s="200">
        <f t="shared" si="14"/>
        <v>2.3755354903895302E-2</v>
      </c>
      <c r="J86" s="200">
        <f t="shared" si="14"/>
        <v>2.3089114416852817E-2</v>
      </c>
      <c r="K86" s="200">
        <f t="shared" si="14"/>
        <v>2.300737602706986E-2</v>
      </c>
      <c r="L86" s="200">
        <f t="shared" si="14"/>
        <v>2.3645919592317394E-2</v>
      </c>
      <c r="M86" s="200">
        <f t="shared" si="14"/>
        <v>2.2487501014412364E-2</v>
      </c>
      <c r="N86" s="200">
        <f t="shared" si="14"/>
        <v>2.1869595645649203E-2</v>
      </c>
      <c r="O86" s="200">
        <f t="shared" si="14"/>
        <v>2.1070306111607349E-2</v>
      </c>
      <c r="P86" s="200">
        <f t="shared" si="14"/>
        <v>2.1301605806830156E-2</v>
      </c>
      <c r="Q86" s="200">
        <f t="shared" si="14"/>
        <v>2.1633358987336711E-2</v>
      </c>
    </row>
    <row r="87" spans="1:17" x14ac:dyDescent="0.25">
      <c r="A87" s="142" t="s">
        <v>328</v>
      </c>
      <c r="B87" s="199">
        <f t="shared" ref="B87:Q87" si="15">IF(B$54=0,0,B$54/B$5)</f>
        <v>4.2232679170421776E-3</v>
      </c>
      <c r="C87" s="199">
        <f t="shared" si="15"/>
        <v>4.3649345082835437E-3</v>
      </c>
      <c r="D87" s="199">
        <f t="shared" si="15"/>
        <v>3.9488219494554187E-3</v>
      </c>
      <c r="E87" s="199">
        <f t="shared" si="15"/>
        <v>3.9127607707858279E-3</v>
      </c>
      <c r="F87" s="199">
        <f t="shared" si="15"/>
        <v>3.9527615895032162E-3</v>
      </c>
      <c r="G87" s="199">
        <f t="shared" si="15"/>
        <v>3.9470888102894125E-3</v>
      </c>
      <c r="H87" s="199">
        <f t="shared" si="15"/>
        <v>3.7203796203208301E-3</v>
      </c>
      <c r="I87" s="199">
        <f t="shared" si="15"/>
        <v>3.9967006197926067E-3</v>
      </c>
      <c r="J87" s="199">
        <f t="shared" si="15"/>
        <v>3.8369389238697657E-3</v>
      </c>
      <c r="K87" s="199">
        <f t="shared" si="15"/>
        <v>3.7235199926916895E-3</v>
      </c>
      <c r="L87" s="199">
        <f t="shared" si="15"/>
        <v>3.9407988431070231E-3</v>
      </c>
      <c r="M87" s="199">
        <f t="shared" si="15"/>
        <v>3.7952195973041279E-3</v>
      </c>
      <c r="N87" s="199">
        <f t="shared" si="15"/>
        <v>3.721650384056821E-3</v>
      </c>
      <c r="O87" s="199">
        <f t="shared" si="15"/>
        <v>3.6058559300574241E-3</v>
      </c>
      <c r="P87" s="199">
        <f t="shared" si="15"/>
        <v>3.6892825638446857E-3</v>
      </c>
      <c r="Q87" s="199">
        <f t="shared" si="15"/>
        <v>3.6997554029663919E-3</v>
      </c>
    </row>
    <row r="88" spans="1:17" x14ac:dyDescent="0.25">
      <c r="A88" s="142" t="s">
        <v>327</v>
      </c>
      <c r="B88" s="199">
        <f t="shared" ref="B88:Q88" si="16">IF(B$55=0,0,B$55/B$5)</f>
        <v>4.5076651326161682E-3</v>
      </c>
      <c r="C88" s="199">
        <f t="shared" si="16"/>
        <v>4.6215317175949825E-3</v>
      </c>
      <c r="D88" s="199">
        <f t="shared" si="16"/>
        <v>4.8869745191759831E-3</v>
      </c>
      <c r="E88" s="199">
        <f t="shared" si="16"/>
        <v>4.9419186184749692E-3</v>
      </c>
      <c r="F88" s="199">
        <f t="shared" si="16"/>
        <v>4.855628315928783E-3</v>
      </c>
      <c r="G88" s="199">
        <f t="shared" si="16"/>
        <v>4.713883983704802E-3</v>
      </c>
      <c r="H88" s="199">
        <f t="shared" si="16"/>
        <v>4.9876616553495871E-3</v>
      </c>
      <c r="I88" s="199">
        <f t="shared" si="16"/>
        <v>3.3394784835197298E-3</v>
      </c>
      <c r="J88" s="199">
        <f t="shared" si="16"/>
        <v>3.2677145092185333E-3</v>
      </c>
      <c r="K88" s="199">
        <f t="shared" si="16"/>
        <v>3.2137327609540038E-3</v>
      </c>
      <c r="L88" s="199">
        <f t="shared" si="16"/>
        <v>3.367148494364897E-3</v>
      </c>
      <c r="M88" s="199">
        <f t="shared" si="16"/>
        <v>2.9673395503415469E-3</v>
      </c>
      <c r="N88" s="199">
        <f t="shared" si="16"/>
        <v>2.9892563794056189E-3</v>
      </c>
      <c r="O88" s="199">
        <f t="shared" si="16"/>
        <v>2.9354382217257366E-3</v>
      </c>
      <c r="P88" s="199">
        <f t="shared" si="16"/>
        <v>2.9261094050669406E-3</v>
      </c>
      <c r="Q88" s="199">
        <f t="shared" si="16"/>
        <v>3.0035876153937202E-3</v>
      </c>
    </row>
    <row r="89" spans="1:17" x14ac:dyDescent="0.25">
      <c r="A89" s="142" t="s">
        <v>326</v>
      </c>
      <c r="B89" s="199">
        <f t="shared" ref="B89:Q89" si="17">IF(B$66=0,0,B$66/B$5)</f>
        <v>1.5225954953553311E-2</v>
      </c>
      <c r="C89" s="199">
        <f t="shared" si="17"/>
        <v>1.5025475896790137E-2</v>
      </c>
      <c r="D89" s="199">
        <f t="shared" si="17"/>
        <v>1.4476045076173083E-2</v>
      </c>
      <c r="E89" s="199">
        <f t="shared" si="17"/>
        <v>1.5476868738957037E-2</v>
      </c>
      <c r="F89" s="199">
        <f t="shared" si="17"/>
        <v>1.5680948884086339E-2</v>
      </c>
      <c r="G89" s="199">
        <f t="shared" si="17"/>
        <v>1.57578413597638E-2</v>
      </c>
      <c r="H89" s="199">
        <f t="shared" si="17"/>
        <v>1.5115715188586605E-2</v>
      </c>
      <c r="I89" s="199">
        <f t="shared" si="17"/>
        <v>1.6419175800582962E-2</v>
      </c>
      <c r="J89" s="199">
        <f t="shared" si="17"/>
        <v>1.5984460983764517E-2</v>
      </c>
      <c r="K89" s="199">
        <f t="shared" si="17"/>
        <v>1.6070123273424167E-2</v>
      </c>
      <c r="L89" s="199">
        <f t="shared" si="17"/>
        <v>1.633797225484547E-2</v>
      </c>
      <c r="M89" s="199">
        <f t="shared" si="17"/>
        <v>1.5724941866766692E-2</v>
      </c>
      <c r="N89" s="199">
        <f t="shared" si="17"/>
        <v>1.5158688882186763E-2</v>
      </c>
      <c r="O89" s="199">
        <f t="shared" si="17"/>
        <v>1.4529011959824189E-2</v>
      </c>
      <c r="P89" s="199">
        <f t="shared" si="17"/>
        <v>1.4686213837918531E-2</v>
      </c>
      <c r="Q89" s="199">
        <f t="shared" si="17"/>
        <v>1.4930015968976595E-2</v>
      </c>
    </row>
    <row r="90" spans="1:17" x14ac:dyDescent="0.25">
      <c r="A90" s="127" t="s">
        <v>321</v>
      </c>
      <c r="B90" s="200">
        <f t="shared" ref="B90:Q90" si="18">IF(B$67=0,0,B$67/B$5)</f>
        <v>7.0752221959447234E-2</v>
      </c>
      <c r="C90" s="200">
        <f t="shared" si="18"/>
        <v>7.1426506917636648E-2</v>
      </c>
      <c r="D90" s="200">
        <f t="shared" si="18"/>
        <v>7.7488190844324359E-2</v>
      </c>
      <c r="E90" s="200">
        <f t="shared" si="18"/>
        <v>7.2896309837443288E-2</v>
      </c>
      <c r="F90" s="200">
        <f t="shared" si="18"/>
        <v>6.7150060085007041E-2</v>
      </c>
      <c r="G90" s="200">
        <f t="shared" si="18"/>
        <v>6.8265115863526349E-2</v>
      </c>
      <c r="H90" s="200">
        <f t="shared" si="18"/>
        <v>6.6622836887585954E-2</v>
      </c>
      <c r="I90" s="200">
        <f t="shared" si="18"/>
        <v>6.6536443262602163E-2</v>
      </c>
      <c r="J90" s="200">
        <f t="shared" si="18"/>
        <v>6.8384937437345389E-2</v>
      </c>
      <c r="K90" s="200">
        <f t="shared" si="18"/>
        <v>6.7968977255895346E-2</v>
      </c>
      <c r="L90" s="200">
        <f t="shared" si="18"/>
        <v>6.2564300664397499E-2</v>
      </c>
      <c r="M90" s="200">
        <f t="shared" si="18"/>
        <v>6.8194740029699608E-2</v>
      </c>
      <c r="N90" s="200">
        <f t="shared" si="18"/>
        <v>6.8552982173291602E-2</v>
      </c>
      <c r="O90" s="200">
        <f t="shared" si="18"/>
        <v>7.4449101822431821E-2</v>
      </c>
      <c r="P90" s="200">
        <f t="shared" si="18"/>
        <v>7.5282998162666967E-2</v>
      </c>
      <c r="Q90" s="200">
        <f t="shared" si="18"/>
        <v>8.1196213699878783E-2</v>
      </c>
    </row>
    <row r="91" spans="1:17" x14ac:dyDescent="0.25">
      <c r="A91" s="72" t="s">
        <v>320</v>
      </c>
      <c r="B91" s="71">
        <f t="shared" ref="B91:Q91" si="19">IF(B$68=0,0,B$68/B$5)</f>
        <v>0.16380378227948741</v>
      </c>
      <c r="C91" s="71">
        <f t="shared" si="19"/>
        <v>0.17498890480870893</v>
      </c>
      <c r="D91" s="71">
        <f t="shared" si="19"/>
        <v>0.18172210725424065</v>
      </c>
      <c r="E91" s="71">
        <f t="shared" si="19"/>
        <v>0.19720101234824147</v>
      </c>
      <c r="F91" s="71">
        <f t="shared" si="19"/>
        <v>0.20851454966070171</v>
      </c>
      <c r="G91" s="71">
        <f t="shared" si="19"/>
        <v>0.22265625427369182</v>
      </c>
      <c r="H91" s="71">
        <f t="shared" si="19"/>
        <v>0.22469921561838457</v>
      </c>
      <c r="I91" s="71">
        <f t="shared" si="19"/>
        <v>0.22667700050006009</v>
      </c>
      <c r="J91" s="71">
        <f t="shared" si="19"/>
        <v>0.20653882505235754</v>
      </c>
      <c r="K91" s="71">
        <f t="shared" si="19"/>
        <v>0.22088374132445593</v>
      </c>
      <c r="L91" s="71">
        <f t="shared" si="19"/>
        <v>0.20497870278874614</v>
      </c>
      <c r="M91" s="71">
        <f t="shared" si="19"/>
        <v>0.23316944549950533</v>
      </c>
      <c r="N91" s="71">
        <f t="shared" si="19"/>
        <v>0.23024496315561088</v>
      </c>
      <c r="O91" s="71">
        <f t="shared" si="19"/>
        <v>0.24248830397702548</v>
      </c>
      <c r="P91" s="71">
        <f t="shared" si="19"/>
        <v>0.23604976084181672</v>
      </c>
      <c r="Q91" s="71">
        <f t="shared" si="19"/>
        <v>0.24908484684212459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171.48578119615561</v>
      </c>
      <c r="C95" s="230">
        <f t="shared" si="20"/>
        <v>170.52462551547399</v>
      </c>
      <c r="D95" s="230">
        <f t="shared" si="20"/>
        <v>168.62121477706833</v>
      </c>
      <c r="E95" s="230">
        <f t="shared" si="20"/>
        <v>171.78127328925035</v>
      </c>
      <c r="F95" s="230">
        <f t="shared" si="20"/>
        <v>169.87244276490921</v>
      </c>
      <c r="G95" s="230">
        <f t="shared" si="20"/>
        <v>166.07230550119061</v>
      </c>
      <c r="H95" s="230">
        <f t="shared" si="20"/>
        <v>165.21122402522491</v>
      </c>
      <c r="I95" s="230">
        <f t="shared" si="20"/>
        <v>162.56115782017886</v>
      </c>
      <c r="J95" s="230">
        <f t="shared" si="20"/>
        <v>164.76351869948974</v>
      </c>
      <c r="K95" s="230">
        <f t="shared" si="20"/>
        <v>164.38465079272268</v>
      </c>
      <c r="L95" s="230">
        <f t="shared" si="20"/>
        <v>161.61867764618734</v>
      </c>
      <c r="M95" s="230">
        <f t="shared" si="20"/>
        <v>159.97160406028433</v>
      </c>
      <c r="N95" s="230">
        <f t="shared" si="20"/>
        <v>160.44667612863006</v>
      </c>
      <c r="O95" s="230">
        <f t="shared" si="20"/>
        <v>157.99725097512075</v>
      </c>
      <c r="P95" s="230">
        <f t="shared" si="20"/>
        <v>158.59246686196977</v>
      </c>
      <c r="Q95" s="230">
        <f t="shared" si="20"/>
        <v>155.29523415158016</v>
      </c>
    </row>
    <row r="96" spans="1:17" x14ac:dyDescent="0.25">
      <c r="A96" s="132" t="s">
        <v>84</v>
      </c>
      <c r="B96" s="275">
        <f>IF(B$6=0,0,B$6/OIS!B$5*1000)</f>
        <v>4.1742379564802636</v>
      </c>
      <c r="C96" s="275">
        <f>IF(C$6=0,0,C$6/OIS!C$5*1000)</f>
        <v>4.1090800161672458</v>
      </c>
      <c r="D96" s="275">
        <f>IF(D$6=0,0,D$6/OIS!D$5*1000)</f>
        <v>4.1404643067110349</v>
      </c>
      <c r="E96" s="275">
        <f>IF(E$6=0,0,E$6/OIS!E$5*1000)</f>
        <v>3.4191956542332136</v>
      </c>
      <c r="F96" s="275">
        <f>IF(F$6=0,0,F$6/OIS!F$5*1000)</f>
        <v>3.4259609439129872</v>
      </c>
      <c r="G96" s="275">
        <f>IF(G$6=0,0,G$6/OIS!G$5*1000)</f>
        <v>3.3279630283394637</v>
      </c>
      <c r="H96" s="275">
        <f>IF(H$6=0,0,H$6/OIS!H$5*1000)</f>
        <v>3.4923354896627092</v>
      </c>
      <c r="I96" s="275">
        <f>IF(I$6=0,0,I$6/OIS!I$5*1000)</f>
        <v>3.6797198927770487</v>
      </c>
      <c r="J96" s="275">
        <f>IF(J$6=0,0,J$6/OIS!J$5*1000)</f>
        <v>3.4912060905652385</v>
      </c>
      <c r="K96" s="275">
        <f>IF(K$6=0,0,K$6/OIS!K$5*1000)</f>
        <v>3.414858220185085</v>
      </c>
      <c r="L96" s="275">
        <f>IF(L$6=0,0,L$6/OIS!L$5*1000)</f>
        <v>3.341529394724883</v>
      </c>
      <c r="M96" s="275">
        <f>IF(M$6=0,0,M$6/OIS!M$5*1000)</f>
        <v>3.4642843049614016</v>
      </c>
      <c r="N96" s="275">
        <f>IF(N$6=0,0,N$6/OIS!N$5*1000)</f>
        <v>3.5530384608231129</v>
      </c>
      <c r="O96" s="275">
        <f>IF(O$6=0,0,O$6/OIS!O$5*1000)</f>
        <v>3.5536505146540707</v>
      </c>
      <c r="P96" s="275">
        <f>IF(P$6=0,0,P$6/OIS!P$5*1000)</f>
        <v>3.542580999685256</v>
      </c>
      <c r="Q96" s="275">
        <f>IF(Q$6=0,0,Q$6/OIS!Q$5*1000)</f>
        <v>3.4439042748289945</v>
      </c>
    </row>
    <row r="97" spans="1:17" x14ac:dyDescent="0.25">
      <c r="A97" s="76" t="s">
        <v>83</v>
      </c>
      <c r="B97" s="274">
        <f>IF(B$7=0,0,B$7/OIS!B$5*1000)</f>
        <v>2.5952124343843574</v>
      </c>
      <c r="C97" s="274">
        <f>IF(C$7=0,0,C$7/OIS!C$5*1000)</f>
        <v>2.5389505132505912</v>
      </c>
      <c r="D97" s="274">
        <f>IF(D$7=0,0,D$7/OIS!D$5*1000)</f>
        <v>2.5569022297723176</v>
      </c>
      <c r="E97" s="274">
        <f>IF(E$7=0,0,E$7/OIS!E$5*1000)</f>
        <v>2.0832751932337037</v>
      </c>
      <c r="F97" s="274">
        <f>IF(F$7=0,0,F$7/OIS!F$5*1000)</f>
        <v>2.0980893719262554</v>
      </c>
      <c r="G97" s="274">
        <f>IF(G$7=0,0,G$7/OIS!G$5*1000)</f>
        <v>2.04128513059332</v>
      </c>
      <c r="H97" s="274">
        <f>IF(H$7=0,0,H$7/OIS!H$5*1000)</f>
        <v>2.1529298162551087</v>
      </c>
      <c r="I97" s="274">
        <f>IF(I$7=0,0,I$7/OIS!I$5*1000)</f>
        <v>2.2968513321802524</v>
      </c>
      <c r="J97" s="274">
        <f>IF(J$7=0,0,J$7/OIS!J$5*1000)</f>
        <v>2.1441918089815002</v>
      </c>
      <c r="K97" s="274">
        <f>IF(K$7=0,0,K$7/OIS!K$5*1000)</f>
        <v>2.1106491284873514</v>
      </c>
      <c r="L97" s="274">
        <f>IF(L$7=0,0,L$7/OIS!L$5*1000)</f>
        <v>2.058161687959696</v>
      </c>
      <c r="M97" s="274">
        <f>IF(M$7=0,0,M$7/OIS!M$5*1000)</f>
        <v>2.139985414312517</v>
      </c>
      <c r="N97" s="274">
        <f>IF(N$7=0,0,N$7/OIS!N$5*1000)</f>
        <v>2.2001706965599359</v>
      </c>
      <c r="O97" s="274">
        <f>IF(O$7=0,0,O$7/OIS!O$5*1000)</f>
        <v>2.1882080668231483</v>
      </c>
      <c r="P97" s="274">
        <f>IF(P$7=0,0,P$7/OIS!P$5*1000)</f>
        <v>2.184472691419463</v>
      </c>
      <c r="Q97" s="274">
        <f>IF(Q$7=0,0,Q$7/OIS!Q$5*1000)</f>
        <v>2.1159567855010306</v>
      </c>
    </row>
    <row r="98" spans="1:17" x14ac:dyDescent="0.25">
      <c r="A98" s="76" t="s">
        <v>82</v>
      </c>
      <c r="B98" s="274">
        <f>IF(B$8=0,0,B$8/OIS!B$5*1000)</f>
        <v>6.0842151326309359</v>
      </c>
      <c r="C98" s="274">
        <f>IF(C$8=0,0,C$8/OIS!C$5*1000)</f>
        <v>5.8877033373833463</v>
      </c>
      <c r="D98" s="274">
        <f>IF(D$8=0,0,D$8/OIS!D$5*1000)</f>
        <v>5.9275234669834163</v>
      </c>
      <c r="E98" s="274">
        <f>IF(E$8=0,0,E$8/OIS!E$5*1000)</f>
        <v>5.0932418561807866</v>
      </c>
      <c r="F98" s="274">
        <f>IF(F$8=0,0,F$8/OIS!F$5*1000)</f>
        <v>5.1541741818040991</v>
      </c>
      <c r="G98" s="274">
        <f>IF(G$8=0,0,G$8/OIS!G$5*1000)</f>
        <v>4.9903537402431608</v>
      </c>
      <c r="H98" s="274">
        <f>IF(H$8=0,0,H$8/OIS!H$5*1000)</f>
        <v>5.1891352138330866</v>
      </c>
      <c r="I98" s="274">
        <f>IF(I$8=0,0,I$8/OIS!I$5*1000)</f>
        <v>5.5068594757531084</v>
      </c>
      <c r="J98" s="274">
        <f>IF(J$8=0,0,J$8/OIS!J$5*1000)</f>
        <v>5.2753176113294762</v>
      </c>
      <c r="K98" s="274">
        <f>IF(K$8=0,0,K$8/OIS!K$5*1000)</f>
        <v>5.1462603536360048</v>
      </c>
      <c r="L98" s="274">
        <f>IF(L$8=0,0,L$8/OIS!L$5*1000)</f>
        <v>5.1132794199029226</v>
      </c>
      <c r="M98" s="274">
        <f>IF(M$8=0,0,M$8/OIS!M$5*1000)</f>
        <v>5.3611430744893713</v>
      </c>
      <c r="N98" s="274">
        <f>IF(N$8=0,0,N$8/OIS!N$5*1000)</f>
        <v>5.4082265903430233</v>
      </c>
      <c r="O98" s="274">
        <f>IF(O$8=0,0,O$8/OIS!O$5*1000)</f>
        <v>5.4529856864595843</v>
      </c>
      <c r="P98" s="274">
        <f>IF(P$8=0,0,P$8/OIS!P$5*1000)</f>
        <v>5.4602436071730018</v>
      </c>
      <c r="Q98" s="274">
        <f>IF(Q$8=0,0,Q$8/OIS!Q$5*1000)</f>
        <v>5.3702211491920346</v>
      </c>
    </row>
    <row r="99" spans="1:17" x14ac:dyDescent="0.25">
      <c r="A99" s="76" t="s">
        <v>81</v>
      </c>
      <c r="B99" s="274">
        <f>IF(B$9=0,0,B$9/OIS!B$5*1000)</f>
        <v>2.6407929956977814</v>
      </c>
      <c r="C99" s="274">
        <f>IF(C$9=0,0,C$9/OIS!C$5*1000)</f>
        <v>2.5486308654975858</v>
      </c>
      <c r="D99" s="274">
        <f>IF(D$9=0,0,D$9/OIS!D$5*1000)</f>
        <v>2.5886531109823414</v>
      </c>
      <c r="E99" s="274">
        <f>IF(E$9=0,0,E$9/OIS!E$5*1000)</f>
        <v>2.3865578818888897</v>
      </c>
      <c r="F99" s="274">
        <f>IF(F$9=0,0,F$9/OIS!F$5*1000)</f>
        <v>2.3959401317754763</v>
      </c>
      <c r="G99" s="274">
        <f>IF(G$9=0,0,G$9/OIS!G$5*1000)</f>
        <v>2.3418021854105588</v>
      </c>
      <c r="H99" s="274">
        <f>IF(H$9=0,0,H$9/OIS!H$5*1000)</f>
        <v>2.4151257464994162</v>
      </c>
      <c r="I99" s="274">
        <f>IF(I$9=0,0,I$9/OIS!I$5*1000)</f>
        <v>2.4782886756091731</v>
      </c>
      <c r="J99" s="274">
        <f>IF(J$9=0,0,J$9/OIS!J$5*1000)</f>
        <v>2.5456004707035484</v>
      </c>
      <c r="K99" s="274">
        <f>IF(K$9=0,0,K$9/OIS!K$5*1000)</f>
        <v>2.5538947447833662</v>
      </c>
      <c r="L99" s="274">
        <f>IF(L$9=0,0,L$9/OIS!L$5*1000)</f>
        <v>2.464170276933964</v>
      </c>
      <c r="M99" s="274">
        <f>IF(M$9=0,0,M$9/OIS!M$5*1000)</f>
        <v>2.6895787376256792</v>
      </c>
      <c r="N99" s="274">
        <f>IF(N$9=0,0,N$9/OIS!N$5*1000)</f>
        <v>2.8069009030094296</v>
      </c>
      <c r="O99" s="274">
        <f>IF(O$9=0,0,O$9/OIS!O$5*1000)</f>
        <v>2.893357415385295</v>
      </c>
      <c r="P99" s="274">
        <f>IF(P$9=0,0,P$9/OIS!P$5*1000)</f>
        <v>2.8834874551266729</v>
      </c>
      <c r="Q99" s="274">
        <f>IF(Q$9=0,0,Q$9/OIS!Q$5*1000)</f>
        <v>2.7757181181273824</v>
      </c>
    </row>
    <row r="100" spans="1:17" x14ac:dyDescent="0.25">
      <c r="A100" s="129" t="s">
        <v>80</v>
      </c>
      <c r="B100" s="273">
        <f>IF(B$10=0,0,B$10/OIS!B$5*1000)</f>
        <v>4.6624778492425731</v>
      </c>
      <c r="C100" s="273">
        <f>IF(C$10=0,0,C$10/OIS!C$5*1000)</f>
        <v>4.614229914463297</v>
      </c>
      <c r="D100" s="273">
        <f>IF(D$10=0,0,D$10/OIS!D$5*1000)</f>
        <v>4.7012710328882408</v>
      </c>
      <c r="E100" s="273">
        <f>IF(E$10=0,0,E$10/OIS!E$5*1000)</f>
        <v>3.9309336164597473</v>
      </c>
      <c r="F100" s="273">
        <f>IF(F$10=0,0,F$10/OIS!F$5*1000)</f>
        <v>3.9051545211539742</v>
      </c>
      <c r="G100" s="273">
        <f>IF(G$10=0,0,G$10/OIS!G$5*1000)</f>
        <v>3.8026227386830409</v>
      </c>
      <c r="H100" s="273">
        <f>IF(H$10=0,0,H$10/OIS!H$5*1000)</f>
        <v>3.996554202664043</v>
      </c>
      <c r="I100" s="273">
        <f>IF(I$10=0,0,I$10/OIS!I$5*1000)</f>
        <v>4.0953480346290796</v>
      </c>
      <c r="J100" s="273">
        <f>IF(J$10=0,0,J$10/OIS!J$5*1000)</f>
        <v>3.9459725511790356</v>
      </c>
      <c r="K100" s="273">
        <f>IF(K$10=0,0,K$10/OIS!K$5*1000)</f>
        <v>3.8919444842385094</v>
      </c>
      <c r="L100" s="273">
        <f>IF(L$10=0,0,L$10/OIS!L$5*1000)</f>
        <v>3.7542287991437426</v>
      </c>
      <c r="M100" s="273">
        <f>IF(M$10=0,0,M$10/OIS!M$5*1000)</f>
        <v>3.9207313463871794</v>
      </c>
      <c r="N100" s="273">
        <f>IF(N$10=0,0,N$10/OIS!N$5*1000)</f>
        <v>4.0645081810586952</v>
      </c>
      <c r="O100" s="273">
        <f>IF(O$10=0,0,O$10/OIS!O$5*1000)</f>
        <v>4.0878434500980338</v>
      </c>
      <c r="P100" s="273">
        <f>IF(P$10=0,0,P$10/OIS!P$5*1000)</f>
        <v>3.7948096745131146</v>
      </c>
      <c r="Q100" s="273">
        <f>IF(Q$10=0,0,Q$10/OIS!Q$5*1000)</f>
        <v>3.6555129882393924</v>
      </c>
    </row>
    <row r="101" spans="1:17" x14ac:dyDescent="0.25">
      <c r="A101" s="127" t="s">
        <v>325</v>
      </c>
      <c r="B101" s="296">
        <f>IF(B$15=0,0,B$15/OIS!B$5*1000)</f>
        <v>47.17373650319044</v>
      </c>
      <c r="C101" s="296">
        <f>IF(C$15=0,0,C$15/OIS!C$5*1000)</f>
        <v>44.486504484713663</v>
      </c>
      <c r="D101" s="296">
        <f>IF(D$15=0,0,D$15/OIS!D$5*1000)</f>
        <v>42.885211076565334</v>
      </c>
      <c r="E101" s="296">
        <f>IF(E$15=0,0,E$15/OIS!E$5*1000)</f>
        <v>45.131380781701701</v>
      </c>
      <c r="F101" s="296">
        <f>IF(F$15=0,0,F$15/OIS!F$5*1000)</f>
        <v>42.144152229732789</v>
      </c>
      <c r="G101" s="296">
        <f>IF(G$15=0,0,G$15/OIS!G$5*1000)</f>
        <v>39.677948845704066</v>
      </c>
      <c r="H101" s="296">
        <f>IF(H$15=0,0,H$15/OIS!H$5*1000)</f>
        <v>39.769667595541975</v>
      </c>
      <c r="I101" s="296">
        <f>IF(I$15=0,0,I$15/OIS!I$5*1000)</f>
        <v>35.671193515942981</v>
      </c>
      <c r="J101" s="296">
        <f>IF(J$15=0,0,J$15/OIS!J$5*1000)</f>
        <v>37.982103553643221</v>
      </c>
      <c r="K101" s="296">
        <f>IF(K$15=0,0,K$15/OIS!K$5*1000)</f>
        <v>35.551260245613776</v>
      </c>
      <c r="L101" s="296">
        <f>IF(L$15=0,0,L$15/OIS!L$5*1000)</f>
        <v>39.679516580139961</v>
      </c>
      <c r="M101" s="296">
        <f>IF(M$15=0,0,M$15/OIS!M$5*1000)</f>
        <v>31.972626920402647</v>
      </c>
      <c r="N101" s="296">
        <f>IF(N$15=0,0,N$15/OIS!N$5*1000)</f>
        <v>31.603993464353426</v>
      </c>
      <c r="O101" s="296">
        <f>IF(O$15=0,0,O$15/OIS!O$5*1000)</f>
        <v>29.804661016994363</v>
      </c>
      <c r="P101" s="296">
        <f>IF(P$15=0,0,P$15/OIS!P$5*1000)</f>
        <v>29.855566278965558</v>
      </c>
      <c r="Q101" s="296">
        <f>IF(Q$15=0,0,Q$15/OIS!Q$5*1000)</f>
        <v>29.007228333367181</v>
      </c>
    </row>
    <row r="102" spans="1:17" x14ac:dyDescent="0.25">
      <c r="A102" s="127" t="s">
        <v>324</v>
      </c>
      <c r="B102" s="296">
        <f>IF(B$26=0,0,B$26/OIS!B$5*1000)</f>
        <v>51.873183394058906</v>
      </c>
      <c r="C102" s="296">
        <f>IF(C$26=0,0,C$26/OIS!C$5*1000)</f>
        <v>52.301028177499227</v>
      </c>
      <c r="D102" s="296">
        <f>IF(D$26=0,0,D$26/OIS!D$5*1000)</f>
        <v>50.574702161947968</v>
      </c>
      <c r="E102" s="296">
        <f>IF(E$26=0,0,E$26/OIS!E$5*1000)</f>
        <v>51.068786685899944</v>
      </c>
      <c r="F102" s="296">
        <f>IF(F$26=0,0,F$26/OIS!F$5*1000)</f>
        <v>51.704664480745691</v>
      </c>
      <c r="G102" s="296">
        <f>IF(G$26=0,0,G$26/OIS!G$5*1000)</f>
        <v>49.662389274976562</v>
      </c>
      <c r="H102" s="296">
        <f>IF(H$26=0,0,H$26/OIS!H$5*1000)</f>
        <v>48.503039427927767</v>
      </c>
      <c r="I102" s="296">
        <f>IF(I$26=0,0,I$26/OIS!I$5*1000)</f>
        <v>49.819049933043161</v>
      </c>
      <c r="J102" s="296">
        <f>IF(J$26=0,0,J$26/OIS!J$5*1000)</f>
        <v>52.897930451353062</v>
      </c>
      <c r="K102" s="296">
        <f>IF(K$26=0,0,K$26/OIS!K$5*1000)</f>
        <v>53.112539795245858</v>
      </c>
      <c r="L102" s="296">
        <f>IF(L$26=0,0,L$26/OIS!L$5*1000)</f>
        <v>50.735389321728142</v>
      </c>
      <c r="M102" s="296">
        <f>IF(M$26=0,0,M$26/OIS!M$5*1000)</f>
        <v>51.632448829206098</v>
      </c>
      <c r="N102" s="296">
        <f>IF(N$26=0,0,N$26/OIS!N$5*1000)</f>
        <v>52.555502601223566</v>
      </c>
      <c r="O102" s="296">
        <f>IF(O$26=0,0,O$26/OIS!O$5*1000)</f>
        <v>50.157959355968551</v>
      </c>
      <c r="P102" s="296">
        <f>IF(P$26=0,0,P$26/OIS!P$5*1000)</f>
        <v>51.568041139879995</v>
      </c>
      <c r="Q102" s="296">
        <f>IF(Q$26=0,0,Q$26/OIS!Q$5*1000)</f>
        <v>47.768721276927138</v>
      </c>
    </row>
    <row r="103" spans="1:17" x14ac:dyDescent="0.25">
      <c r="A103" s="127" t="s">
        <v>323</v>
      </c>
      <c r="B103" s="296">
        <f>IF(B$34=0,0,B$34/OIS!B$5*1000)</f>
        <v>7.9506396550482767</v>
      </c>
      <c r="C103" s="296">
        <f>IF(C$34=0,0,C$34/OIS!C$5*1000)</f>
        <v>7.9239749622552962</v>
      </c>
      <c r="D103" s="296">
        <f>IF(D$34=0,0,D$34/OIS!D$5*1000)</f>
        <v>7.6072610031361734</v>
      </c>
      <c r="E103" s="296">
        <f>IF(E$34=0,0,E$34/OIS!E$5*1000)</f>
        <v>8.0905353840146166</v>
      </c>
      <c r="F103" s="296">
        <f>IF(F$34=0,0,F$34/OIS!F$5*1000)</f>
        <v>8.0564224606460648</v>
      </c>
      <c r="G103" s="296">
        <f>IF(G$34=0,0,G$34/OIS!G$5*1000)</f>
        <v>7.8586691348676956</v>
      </c>
      <c r="H103" s="296">
        <f>IF(H$34=0,0,H$34/OIS!H$5*1000)</f>
        <v>7.6268116864498001</v>
      </c>
      <c r="I103" s="296">
        <f>IF(I$34=0,0,I$34/OIS!I$5*1000)</f>
        <v>7.4870320561372958</v>
      </c>
      <c r="J103" s="296">
        <f>IF(J$34=0,0,J$34/OIS!J$5*1000)</f>
        <v>7.3795459448526373</v>
      </c>
      <c r="K103" s="296">
        <f>IF(K$34=0,0,K$34/OIS!K$5*1000)</f>
        <v>7.3382310723063471</v>
      </c>
      <c r="L103" s="296">
        <f>IF(L$34=0,0,L$34/OIS!L$5*1000)</f>
        <v>7.4108334778292013</v>
      </c>
      <c r="M103" s="296">
        <f>IF(M$34=0,0,M$34/OIS!M$5*1000)</f>
        <v>6.9837316588885674</v>
      </c>
      <c r="N103" s="296">
        <f>IF(N$34=0,0,N$34/OIS!N$5*1000)</f>
        <v>6.8042941395507324</v>
      </c>
      <c r="O103" s="296">
        <f>IF(O$34=0,0,O$34/OIS!O$5*1000)</f>
        <v>6.454296178398919</v>
      </c>
      <c r="P103" s="296">
        <f>IF(P$34=0,0,P$34/OIS!P$5*1000)</f>
        <v>6.5499605367160578</v>
      </c>
      <c r="Q103" s="296">
        <f>IF(Q$34=0,0,Q$34/OIS!Q$5*1000)</f>
        <v>6.5073390432707372</v>
      </c>
    </row>
    <row r="104" spans="1:17" x14ac:dyDescent="0.25">
      <c r="A104" s="127" t="s">
        <v>322</v>
      </c>
      <c r="B104" s="296">
        <f>IF(B$53=0,0,B$53/OIS!B$5*1000)</f>
        <v>4.1082656542595597</v>
      </c>
      <c r="C104" s="296">
        <f>IF(C$53=0,0,C$53/OIS!C$5*1000)</f>
        <v>4.0946274383673105</v>
      </c>
      <c r="D104" s="296">
        <f>IF(D$53=0,0,D$53/OIS!D$5*1000)</f>
        <v>3.9308710399754627</v>
      </c>
      <c r="E104" s="296">
        <f>IF(E$53=0,0,E$53/OIS!E$5*1000)</f>
        <v>4.1797043185639353</v>
      </c>
      <c r="F104" s="296">
        <f>IF(F$53=0,0,F$53/OIS!F$5*1000)</f>
        <v>4.1600638018729272</v>
      </c>
      <c r="G104" s="296">
        <f>IF(G$53=0,0,G$53/OIS!G$5*1000)</f>
        <v>4.0552887641196991</v>
      </c>
      <c r="H104" s="296">
        <f>IF(H$53=0,0,H$53/OIS!H$5*1000)</f>
        <v>3.9359519663387661</v>
      </c>
      <c r="I104" s="296">
        <f>IF(I$53=0,0,I$53/OIS!I$5*1000)</f>
        <v>3.8616979976064827</v>
      </c>
      <c r="J104" s="296">
        <f>IF(J$53=0,0,J$53/OIS!J$5*1000)</f>
        <v>3.8042437349757865</v>
      </c>
      <c r="K104" s="296">
        <f>IF(K$53=0,0,K$53/OIS!K$5*1000)</f>
        <v>3.7820594738667377</v>
      </c>
      <c r="L104" s="296">
        <f>IF(L$53=0,0,L$53/OIS!L$5*1000)</f>
        <v>3.821622256238411</v>
      </c>
      <c r="M104" s="296">
        <f>IF(M$53=0,0,M$53/OIS!M$5*1000)</f>
        <v>3.5973616085828173</v>
      </c>
      <c r="N104" s="296">
        <f>IF(N$53=0,0,N$53/OIS!N$5*1000)</f>
        <v>3.5089039296215767</v>
      </c>
      <c r="O104" s="296">
        <f>IF(O$53=0,0,O$53/OIS!O$5*1000)</f>
        <v>3.329050442838247</v>
      </c>
      <c r="P104" s="296">
        <f>IF(P$53=0,0,P$53/OIS!P$5*1000)</f>
        <v>3.3782742130264536</v>
      </c>
      <c r="Q104" s="296">
        <f>IF(Q$53=0,0,Q$53/OIS!Q$5*1000)</f>
        <v>3.3595575494236454</v>
      </c>
    </row>
    <row r="105" spans="1:17" x14ac:dyDescent="0.25">
      <c r="A105" s="127" t="s">
        <v>321</v>
      </c>
      <c r="B105" s="296">
        <f>IF(B$67=0,0,B$67/OIS!B$5*1000)</f>
        <v>12.133000054079604</v>
      </c>
      <c r="C105" s="296">
        <f>IF(C$67=0,0,C$67/OIS!C$5*1000)</f>
        <v>12.179978344008402</v>
      </c>
      <c r="D105" s="296">
        <f>IF(D$67=0,0,D$67/OIS!D$5*1000)</f>
        <v>13.066152871047279</v>
      </c>
      <c r="E105" s="296">
        <f>IF(E$67=0,0,E$67/OIS!E$5*1000)</f>
        <v>12.52222092196371</v>
      </c>
      <c r="F105" s="296">
        <f>IF(F$67=0,0,F$67/OIS!F$5*1000)</f>
        <v>11.406944738450576</v>
      </c>
      <c r="G105" s="296">
        <f>IF(G$67=0,0,G$67/OIS!G$5*1000)</f>
        <v>11.336945176761722</v>
      </c>
      <c r="H105" s="296">
        <f>IF(H$67=0,0,H$67/OIS!H$5*1000)</f>
        <v>11.00684043023098</v>
      </c>
      <c r="I105" s="296">
        <f>IF(I$67=0,0,I$67/OIS!I$5*1000)</f>
        <v>10.816241254005243</v>
      </c>
      <c r="J105" s="296">
        <f>IF(J$67=0,0,J$67/OIS!J$5*1000)</f>
        <v>11.267342918221491</v>
      </c>
      <c r="K105" s="296">
        <f>IF(K$67=0,0,K$67/OIS!K$5*1000)</f>
        <v>11.173056590948866</v>
      </c>
      <c r="L105" s="296">
        <f>IF(L$67=0,0,L$67/OIS!L$5*1000)</f>
        <v>10.111559541238405</v>
      </c>
      <c r="M105" s="296">
        <f>IF(M$67=0,0,M$67/OIS!M$5*1000)</f>
        <v>10.909221951025131</v>
      </c>
      <c r="N105" s="296">
        <f>IF(N$67=0,0,N$67/OIS!N$5*1000)</f>
        <v>10.999098128409869</v>
      </c>
      <c r="O105" s="296">
        <f>IF(O$67=0,0,O$67/OIS!O$5*1000)</f>
        <v>11.762753425511082</v>
      </c>
      <c r="P105" s="296">
        <f>IF(P$67=0,0,P$67/OIS!P$5*1000)</f>
        <v>11.939316391382489</v>
      </c>
      <c r="Q105" s="296">
        <f>IF(Q$67=0,0,Q$67/OIS!Q$5*1000)</f>
        <v>12.609385018744419</v>
      </c>
    </row>
    <row r="106" spans="1:17" x14ac:dyDescent="0.25">
      <c r="A106" s="72" t="s">
        <v>320</v>
      </c>
      <c r="B106" s="295">
        <f>IF(B$68=0,0,B$68/OIS!B$5*1000)</f>
        <v>28.090019567082887</v>
      </c>
      <c r="C106" s="295">
        <f>IF(C$68=0,0,C$68/OIS!C$5*1000)</f>
        <v>29.839917461868016</v>
      </c>
      <c r="D106" s="295">
        <f>IF(D$68=0,0,D$68/OIS!D$5*1000)</f>
        <v>30.64220247705876</v>
      </c>
      <c r="E106" s="295">
        <f>IF(E$68=0,0,E$68/OIS!E$5*1000)</f>
        <v>33.875440995110083</v>
      </c>
      <c r="F106" s="295">
        <f>IF(F$68=0,0,F$68/OIS!F$5*1000)</f>
        <v>35.420875902888376</v>
      </c>
      <c r="G106" s="295">
        <f>IF(G$68=0,0,G$68/OIS!G$5*1000)</f>
        <v>36.977037481491323</v>
      </c>
      <c r="H106" s="295">
        <f>IF(H$68=0,0,H$68/OIS!H$5*1000)</f>
        <v>37.122832449821246</v>
      </c>
      <c r="I106" s="295">
        <f>IF(I$68=0,0,I$68/OIS!I$5*1000)</f>
        <v>36.848875652495018</v>
      </c>
      <c r="J106" s="295">
        <f>IF(J$68=0,0,J$68/OIS!J$5*1000)</f>
        <v>34.030063563684749</v>
      </c>
      <c r="K106" s="295">
        <f>IF(K$68=0,0,K$68/OIS!K$5*1000)</f>
        <v>36.309896683410784</v>
      </c>
      <c r="L106" s="295">
        <f>IF(L$68=0,0,L$68/OIS!L$5*1000)</f>
        <v>33.128386890348004</v>
      </c>
      <c r="M106" s="295">
        <f>IF(M$68=0,0,M$68/OIS!M$5*1000)</f>
        <v>37.30049021440292</v>
      </c>
      <c r="N106" s="295">
        <f>IF(N$68=0,0,N$68/OIS!N$5*1000)</f>
        <v>36.942039033676672</v>
      </c>
      <c r="O106" s="295">
        <f>IF(O$68=0,0,O$68/OIS!O$5*1000)</f>
        <v>38.312485421989471</v>
      </c>
      <c r="P106" s="295">
        <f>IF(P$68=0,0,P$68/OIS!P$5*1000)</f>
        <v>37.435713874081699</v>
      </c>
      <c r="Q106" s="295">
        <f>IF(Q$68=0,0,Q$68/OIS!Q$5*1000)</f>
        <v>38.68168961395822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10715.051277989924</v>
      </c>
      <c r="C5" s="96">
        <v>10904.156485073374</v>
      </c>
      <c r="D5" s="96">
        <v>10867.971129743182</v>
      </c>
      <c r="E5" s="96">
        <v>9891.3605348258661</v>
      </c>
      <c r="F5" s="96">
        <v>10008.513808423595</v>
      </c>
      <c r="G5" s="96">
        <v>10347.353655919767</v>
      </c>
      <c r="H5" s="96">
        <v>9918.5365591592672</v>
      </c>
      <c r="I5" s="96">
        <v>10053.247749326492</v>
      </c>
      <c r="J5" s="96">
        <v>9665.7387721127634</v>
      </c>
      <c r="K5" s="96">
        <v>8549.7944548562973</v>
      </c>
      <c r="L5" s="96">
        <v>9378.7900283978906</v>
      </c>
      <c r="M5" s="96">
        <v>8634.9652581295104</v>
      </c>
      <c r="N5" s="96">
        <v>8523.9998633018367</v>
      </c>
      <c r="O5" s="96">
        <v>8492.7218756125985</v>
      </c>
      <c r="P5" s="96">
        <v>8364.1084880183789</v>
      </c>
      <c r="Q5" s="96">
        <v>8647.3878508134676</v>
      </c>
    </row>
    <row r="6" spans="1:17" x14ac:dyDescent="0.25">
      <c r="A6" s="132" t="s">
        <v>84</v>
      </c>
      <c r="B6" s="160">
        <v>368.81101312394111</v>
      </c>
      <c r="C6" s="160">
        <v>369.4485153305767</v>
      </c>
      <c r="D6" s="160">
        <v>371.91215244678648</v>
      </c>
      <c r="E6" s="160">
        <v>277.48547011190175</v>
      </c>
      <c r="F6" s="160">
        <v>283.98852122970402</v>
      </c>
      <c r="G6" s="160">
        <v>286.4961959266758</v>
      </c>
      <c r="H6" s="160">
        <v>291.76744935623657</v>
      </c>
      <c r="I6" s="160">
        <v>316.53001149951979</v>
      </c>
      <c r="J6" s="160">
        <v>287.06966176077566</v>
      </c>
      <c r="K6" s="160">
        <v>247.67026076648602</v>
      </c>
      <c r="L6" s="160">
        <v>269.58199737302982</v>
      </c>
      <c r="M6" s="160">
        <v>262.47964541541978</v>
      </c>
      <c r="N6" s="160">
        <v>267.19202210049099</v>
      </c>
      <c r="O6" s="160">
        <v>268.64165598762116</v>
      </c>
      <c r="P6" s="160">
        <v>267.41243272452652</v>
      </c>
      <c r="Q6" s="160">
        <v>274.153792314106</v>
      </c>
    </row>
    <row r="7" spans="1:17" x14ac:dyDescent="0.25">
      <c r="A7" s="76" t="s">
        <v>83</v>
      </c>
      <c r="B7" s="159">
        <v>60.662903728327613</v>
      </c>
      <c r="C7" s="159">
        <v>60.432539576837101</v>
      </c>
      <c r="D7" s="159">
        <v>60.721933878383922</v>
      </c>
      <c r="E7" s="159">
        <v>44.695177652560417</v>
      </c>
      <c r="F7" s="159">
        <v>45.904420199933398</v>
      </c>
      <c r="G7" s="159">
        <v>46.388934313533717</v>
      </c>
      <c r="H7" s="159">
        <v>47.491884551455662</v>
      </c>
      <c r="I7" s="159">
        <v>52.073487075475086</v>
      </c>
      <c r="J7" s="159">
        <v>46.534305740088811</v>
      </c>
      <c r="K7" s="159">
        <v>40.362494112510511</v>
      </c>
      <c r="L7" s="159">
        <v>43.875519535531708</v>
      </c>
      <c r="M7" s="159">
        <v>42.974931564492607</v>
      </c>
      <c r="N7" s="159">
        <v>43.8723848522935</v>
      </c>
      <c r="O7" s="159">
        <v>43.872692869682638</v>
      </c>
      <c r="P7" s="159">
        <v>43.72784215898951</v>
      </c>
      <c r="Q7" s="159">
        <v>44.69777777112138</v>
      </c>
    </row>
    <row r="8" spans="1:17" x14ac:dyDescent="0.25">
      <c r="A8" s="76" t="s">
        <v>82</v>
      </c>
      <c r="B8" s="159">
        <v>762.83413316630151</v>
      </c>
      <c r="C8" s="159">
        <v>755.14863376291214</v>
      </c>
      <c r="D8" s="159">
        <v>758.61448516485996</v>
      </c>
      <c r="E8" s="159">
        <v>587.22267614222562</v>
      </c>
      <c r="F8" s="159">
        <v>607.4772196954234</v>
      </c>
      <c r="G8" s="159">
        <v>611.14100407081219</v>
      </c>
      <c r="H8" s="159">
        <v>616.62333968644941</v>
      </c>
      <c r="I8" s="159">
        <v>672.64620975592641</v>
      </c>
      <c r="J8" s="159">
        <v>616.83609398269516</v>
      </c>
      <c r="K8" s="159">
        <v>531.37861853481729</v>
      </c>
      <c r="L8" s="159">
        <v>584.04094814512689</v>
      </c>
      <c r="M8" s="159">
        <v>574.27963803738908</v>
      </c>
      <c r="N8" s="159">
        <v>574.3828604121918</v>
      </c>
      <c r="O8" s="159">
        <v>581.40628322413261</v>
      </c>
      <c r="P8" s="159">
        <v>580.96797621776739</v>
      </c>
      <c r="Q8" s="159">
        <v>601.1158815457843</v>
      </c>
    </row>
    <row r="9" spans="1:17" x14ac:dyDescent="0.25">
      <c r="A9" s="76" t="s">
        <v>81</v>
      </c>
      <c r="B9" s="159">
        <v>219.66712207553988</v>
      </c>
      <c r="C9" s="159">
        <v>217.24280628536394</v>
      </c>
      <c r="D9" s="159">
        <v>220.20737033663417</v>
      </c>
      <c r="E9" s="159">
        <v>182.53856094679008</v>
      </c>
      <c r="F9" s="159">
        <v>188.65948570040089</v>
      </c>
      <c r="G9" s="159">
        <v>191.0920538715915</v>
      </c>
      <c r="H9" s="159">
        <v>190.67835264993329</v>
      </c>
      <c r="I9" s="159">
        <v>201.32247657614403</v>
      </c>
      <c r="J9" s="159">
        <v>197.43605941342079</v>
      </c>
      <c r="K9" s="159">
        <v>175.51907278988122</v>
      </c>
      <c r="L9" s="159">
        <v>186.26092606501254</v>
      </c>
      <c r="M9" s="159">
        <v>191.21080845899206</v>
      </c>
      <c r="N9" s="159">
        <v>197.71389129896193</v>
      </c>
      <c r="O9" s="159">
        <v>204.20021260689666</v>
      </c>
      <c r="P9" s="159">
        <v>202.81430447588164</v>
      </c>
      <c r="Q9" s="159">
        <v>204.06412922603812</v>
      </c>
    </row>
    <row r="10" spans="1:17" x14ac:dyDescent="0.25">
      <c r="A10" s="129" t="s">
        <v>80</v>
      </c>
      <c r="B10" s="158">
        <v>633.44643764027649</v>
      </c>
      <c r="C10" s="158">
        <v>635.61439260787336</v>
      </c>
      <c r="D10" s="158">
        <v>646.75785632607835</v>
      </c>
      <c r="E10" s="158">
        <v>486.10965014542717</v>
      </c>
      <c r="F10" s="158">
        <v>494.12100275059629</v>
      </c>
      <c r="G10" s="158">
        <v>498.31232291613139</v>
      </c>
      <c r="H10" s="158">
        <v>508.14926761507962</v>
      </c>
      <c r="I10" s="158">
        <v>538.70275155276931</v>
      </c>
      <c r="J10" s="158">
        <v>494.26000509957203</v>
      </c>
      <c r="K10" s="158">
        <v>429.53106896998253</v>
      </c>
      <c r="L10" s="158">
        <v>462.34629382288614</v>
      </c>
      <c r="M10" s="158">
        <v>451.11014615535316</v>
      </c>
      <c r="N10" s="158">
        <v>463.54641398403515</v>
      </c>
      <c r="O10" s="158">
        <v>468.13815736431036</v>
      </c>
      <c r="P10" s="158">
        <v>427.77828633522819</v>
      </c>
      <c r="Q10" s="158">
        <v>434.33903351466103</v>
      </c>
    </row>
    <row r="11" spans="1:17" x14ac:dyDescent="0.25">
      <c r="A11" s="92" t="s">
        <v>126</v>
      </c>
      <c r="B11" s="91">
        <v>104.43151839844515</v>
      </c>
      <c r="C11" s="91">
        <v>104.79819238706322</v>
      </c>
      <c r="D11" s="91">
        <v>106.2581950522292</v>
      </c>
      <c r="E11" s="91">
        <v>79.915321535633851</v>
      </c>
      <c r="F11" s="91">
        <v>80.925656675498473</v>
      </c>
      <c r="G11" s="91">
        <v>82.718017474921851</v>
      </c>
      <c r="H11" s="91">
        <v>84.394413020823876</v>
      </c>
      <c r="I11" s="91">
        <v>89.485097141448819</v>
      </c>
      <c r="J11" s="91">
        <v>82.250647653135019</v>
      </c>
      <c r="K11" s="91">
        <v>71.172866873023182</v>
      </c>
      <c r="L11" s="91">
        <v>74.717687629989769</v>
      </c>
      <c r="M11" s="91">
        <v>73.457776297690216</v>
      </c>
      <c r="N11" s="91">
        <v>75.176055224763559</v>
      </c>
      <c r="O11" s="91">
        <v>75.672419338607881</v>
      </c>
      <c r="P11" s="91">
        <v>69.357803699451665</v>
      </c>
      <c r="Q11" s="91">
        <v>70.937428023530757</v>
      </c>
    </row>
    <row r="12" spans="1:17" x14ac:dyDescent="0.25">
      <c r="A12" s="92" t="s">
        <v>27</v>
      </c>
      <c r="B12" s="91">
        <v>198.11915405478803</v>
      </c>
      <c r="C12" s="91">
        <v>206.82088966768703</v>
      </c>
      <c r="D12" s="91">
        <v>210.5866476569328</v>
      </c>
      <c r="E12" s="91">
        <v>162.83618282394733</v>
      </c>
      <c r="F12" s="91">
        <v>165.53682949195655</v>
      </c>
      <c r="G12" s="91">
        <v>168.83437479152957</v>
      </c>
      <c r="H12" s="91">
        <v>170.14230503512456</v>
      </c>
      <c r="I12" s="91">
        <v>178.07087098283316</v>
      </c>
      <c r="J12" s="91">
        <v>168.94695626337744</v>
      </c>
      <c r="K12" s="91">
        <v>148.00935780879144</v>
      </c>
      <c r="L12" s="91">
        <v>153.82826511218929</v>
      </c>
      <c r="M12" s="91">
        <v>158.52905778196589</v>
      </c>
      <c r="N12" s="91">
        <v>166.91115738784498</v>
      </c>
      <c r="O12" s="91">
        <v>169.68237582418502</v>
      </c>
      <c r="P12" s="91">
        <v>157.64570784978804</v>
      </c>
      <c r="Q12" s="91">
        <v>157.15112454991754</v>
      </c>
    </row>
    <row r="13" spans="1:17" x14ac:dyDescent="0.25">
      <c r="A13" s="92" t="s">
        <v>127</v>
      </c>
      <c r="B13" s="91">
        <v>6.0077635846485268E-2</v>
      </c>
      <c r="C13" s="91">
        <v>0.47452260955592995</v>
      </c>
      <c r="D13" s="91">
        <v>0.28926970409233949</v>
      </c>
      <c r="E13" s="91">
        <v>0.71488757648385426</v>
      </c>
      <c r="F13" s="91">
        <v>0.58031337035792563</v>
      </c>
      <c r="G13" s="91">
        <v>0.75666580087429192</v>
      </c>
      <c r="H13" s="91">
        <v>0.86900445617492683</v>
      </c>
      <c r="I13" s="91">
        <v>0.32358459958430363</v>
      </c>
      <c r="J13" s="91">
        <v>0.2435337447424035</v>
      </c>
      <c r="K13" s="91">
        <v>0.1392295327430553</v>
      </c>
      <c r="L13" s="91">
        <v>8.5260803422022118</v>
      </c>
      <c r="M13" s="91">
        <v>8.8683774881778028</v>
      </c>
      <c r="N13" s="91">
        <v>9.1264228472805549</v>
      </c>
      <c r="O13" s="91">
        <v>10.147572794487361</v>
      </c>
      <c r="P13" s="91">
        <v>10.221442347607328</v>
      </c>
      <c r="Q13" s="91">
        <v>10.760116773360448</v>
      </c>
    </row>
    <row r="14" spans="1:17" x14ac:dyDescent="0.25">
      <c r="A14" s="92" t="s">
        <v>22</v>
      </c>
      <c r="B14" s="157">
        <v>330.835687551197</v>
      </c>
      <c r="C14" s="157">
        <v>323.52078794356709</v>
      </c>
      <c r="D14" s="157">
        <v>329.6237439128239</v>
      </c>
      <c r="E14" s="157">
        <v>242.64325820936213</v>
      </c>
      <c r="F14" s="157">
        <v>247.07820321278325</v>
      </c>
      <c r="G14" s="157">
        <v>246.00326484880566</v>
      </c>
      <c r="H14" s="157">
        <v>252.74354510295629</v>
      </c>
      <c r="I14" s="157">
        <v>270.82319882890295</v>
      </c>
      <c r="J14" s="157">
        <v>242.81886743831708</v>
      </c>
      <c r="K14" s="157">
        <v>210.20961475542489</v>
      </c>
      <c r="L14" s="157">
        <v>225.27426073850498</v>
      </c>
      <c r="M14" s="157">
        <v>210.25493458751913</v>
      </c>
      <c r="N14" s="157">
        <v>212.33277852414602</v>
      </c>
      <c r="O14" s="157">
        <v>212.63578940703019</v>
      </c>
      <c r="P14" s="157">
        <v>190.55333243838112</v>
      </c>
      <c r="Q14" s="157">
        <v>195.49036416785236</v>
      </c>
    </row>
    <row r="15" spans="1:17" x14ac:dyDescent="0.25">
      <c r="A15" s="156" t="s">
        <v>325</v>
      </c>
      <c r="B15" s="204">
        <v>2933.6232465962862</v>
      </c>
      <c r="C15" s="204">
        <v>2857.4750807527566</v>
      </c>
      <c r="D15" s="204">
        <v>2768.9049963308216</v>
      </c>
      <c r="E15" s="204">
        <v>2546.0493276516818</v>
      </c>
      <c r="F15" s="204">
        <v>2375.5409950231665</v>
      </c>
      <c r="G15" s="204">
        <v>2411.4935382939157</v>
      </c>
      <c r="H15" s="204">
        <v>2290.1059734707806</v>
      </c>
      <c r="I15" s="204">
        <v>2102.3018679823494</v>
      </c>
      <c r="J15" s="204">
        <v>2252.5582017092065</v>
      </c>
      <c r="K15" s="204">
        <v>1862.6634577479447</v>
      </c>
      <c r="L15" s="204">
        <v>2391.607204443922</v>
      </c>
      <c r="M15" s="204">
        <v>1684.9521098271746</v>
      </c>
      <c r="N15" s="204">
        <v>1588.1120729335812</v>
      </c>
      <c r="O15" s="204">
        <v>1493.334696570123</v>
      </c>
      <c r="P15" s="204">
        <v>1476.7446783848086</v>
      </c>
      <c r="Q15" s="204">
        <v>1500.6793320309448</v>
      </c>
    </row>
    <row r="16" spans="1:17" x14ac:dyDescent="0.25">
      <c r="A16" s="88" t="s">
        <v>34</v>
      </c>
      <c r="B16" s="87">
        <v>333.48874059006374</v>
      </c>
      <c r="C16" s="87">
        <v>174.64166693345004</v>
      </c>
      <c r="D16" s="87">
        <v>88.279571232717515</v>
      </c>
      <c r="E16" s="87">
        <v>74.391082134846528</v>
      </c>
      <c r="F16" s="87">
        <v>70.672128272284056</v>
      </c>
      <c r="G16" s="87">
        <v>68.141101548188047</v>
      </c>
      <c r="H16" s="87">
        <v>78.93834802262721</v>
      </c>
      <c r="I16" s="87">
        <v>79.643833497031238</v>
      </c>
      <c r="J16" s="87">
        <v>53.391643821919146</v>
      </c>
      <c r="K16" s="87">
        <v>21.869462051520895</v>
      </c>
      <c r="L16" s="87">
        <v>22.277581779838918</v>
      </c>
      <c r="M16" s="87">
        <v>13.835111899382499</v>
      </c>
      <c r="N16" s="87">
        <v>11.783782711476082</v>
      </c>
      <c r="O16" s="87">
        <v>12.094863221545223</v>
      </c>
      <c r="P16" s="87">
        <v>9.6719255744072576</v>
      </c>
      <c r="Q16" s="87">
        <v>8.3559466259304571</v>
      </c>
    </row>
    <row r="17" spans="1:17" x14ac:dyDescent="0.25">
      <c r="A17" s="88" t="s">
        <v>32</v>
      </c>
      <c r="B17" s="87">
        <v>18.478693843663606</v>
      </c>
      <c r="C17" s="87">
        <v>18.75594718299034</v>
      </c>
      <c r="D17" s="87">
        <v>16.443645082590486</v>
      </c>
      <c r="E17" s="87">
        <v>25.872516170618141</v>
      </c>
      <c r="F17" s="87">
        <v>17.451653528050066</v>
      </c>
      <c r="G17" s="87">
        <v>22.257828601670059</v>
      </c>
      <c r="H17" s="87">
        <v>29.05544020725344</v>
      </c>
      <c r="I17" s="87">
        <v>26.360874384908826</v>
      </c>
      <c r="J17" s="87">
        <v>9.9099311370169971</v>
      </c>
      <c r="K17" s="87">
        <v>18.518288490999502</v>
      </c>
      <c r="L17" s="87">
        <v>21.501933844878845</v>
      </c>
      <c r="M17" s="87">
        <v>22.093588877524908</v>
      </c>
      <c r="N17" s="87">
        <v>14.780621844103118</v>
      </c>
      <c r="O17" s="87">
        <v>9.5956157334582652</v>
      </c>
      <c r="P17" s="87">
        <v>25.625524642403757</v>
      </c>
      <c r="Q17" s="87">
        <v>34.861638881777871</v>
      </c>
    </row>
    <row r="18" spans="1:17" x14ac:dyDescent="0.25">
      <c r="A18" s="88" t="s">
        <v>31</v>
      </c>
      <c r="B18" s="87">
        <v>2.7607450722122276E-14</v>
      </c>
      <c r="C18" s="87">
        <v>0</v>
      </c>
      <c r="D18" s="87">
        <v>5.7526879107532756E-14</v>
      </c>
      <c r="E18" s="87">
        <v>0</v>
      </c>
      <c r="F18" s="87">
        <v>7.6326333988017785</v>
      </c>
      <c r="G18" s="87">
        <v>0</v>
      </c>
      <c r="H18" s="87">
        <v>2.3868613700371463E-15</v>
      </c>
      <c r="I18" s="87">
        <v>1.4394144325398264E-14</v>
      </c>
      <c r="J18" s="87">
        <v>1.9424028704006651E-14</v>
      </c>
      <c r="K18" s="87">
        <v>0.5762120884282268</v>
      </c>
      <c r="L18" s="87">
        <v>0.38306791639993659</v>
      </c>
      <c r="M18" s="87">
        <v>0.38307933148132778</v>
      </c>
      <c r="N18" s="87">
        <v>0.38306791639989252</v>
      </c>
      <c r="O18" s="87">
        <v>0.39869649862696377</v>
      </c>
      <c r="P18" s="87">
        <v>1.1161515585888495</v>
      </c>
      <c r="Q18" s="87">
        <v>1.0941728287294419</v>
      </c>
    </row>
    <row r="19" spans="1:17" x14ac:dyDescent="0.25">
      <c r="A19" s="88" t="s">
        <v>126</v>
      </c>
      <c r="B19" s="87">
        <v>203.69585155926455</v>
      </c>
      <c r="C19" s="87">
        <v>175.21239624960779</v>
      </c>
      <c r="D19" s="87">
        <v>163.77323209915991</v>
      </c>
      <c r="E19" s="87">
        <v>255.84558073005138</v>
      </c>
      <c r="F19" s="87">
        <v>145.70594059318088</v>
      </c>
      <c r="G19" s="87">
        <v>183.1355448700503</v>
      </c>
      <c r="H19" s="87">
        <v>155.79855457590929</v>
      </c>
      <c r="I19" s="87">
        <v>201.08985807229101</v>
      </c>
      <c r="J19" s="87">
        <v>160.02650708497225</v>
      </c>
      <c r="K19" s="87">
        <v>62.880073216342034</v>
      </c>
      <c r="L19" s="87">
        <v>105.31819474637442</v>
      </c>
      <c r="M19" s="87">
        <v>50.008285296892005</v>
      </c>
      <c r="N19" s="87">
        <v>72.119566623550256</v>
      </c>
      <c r="O19" s="87">
        <v>47.266948621779335</v>
      </c>
      <c r="P19" s="87">
        <v>35.754297976181199</v>
      </c>
      <c r="Q19" s="87">
        <v>32.133329827473126</v>
      </c>
    </row>
    <row r="20" spans="1:17" x14ac:dyDescent="0.25">
      <c r="A20" s="88" t="s">
        <v>30</v>
      </c>
      <c r="B20" s="87">
        <v>158.28172020643473</v>
      </c>
      <c r="C20" s="87">
        <v>272.60206130687919</v>
      </c>
      <c r="D20" s="87">
        <v>246.74042429861794</v>
      </c>
      <c r="E20" s="87">
        <v>305.46774355166258</v>
      </c>
      <c r="F20" s="87">
        <v>173.9418290544065</v>
      </c>
      <c r="G20" s="87">
        <v>68.413322250020855</v>
      </c>
      <c r="H20" s="87">
        <v>93.084968991237218</v>
      </c>
      <c r="I20" s="87">
        <v>158.25109675346673</v>
      </c>
      <c r="J20" s="87">
        <v>133.57555204756068</v>
      </c>
      <c r="K20" s="87">
        <v>86.351719640097727</v>
      </c>
      <c r="L20" s="87">
        <v>71.884339317471955</v>
      </c>
      <c r="M20" s="87">
        <v>42.529930054343012</v>
      </c>
      <c r="N20" s="87">
        <v>38.159505702481248</v>
      </c>
      <c r="O20" s="87">
        <v>20.868908023332683</v>
      </c>
      <c r="P20" s="87">
        <v>10.138047039171751</v>
      </c>
      <c r="Q20" s="87">
        <v>8.5835880631286319</v>
      </c>
    </row>
    <row r="21" spans="1:17" x14ac:dyDescent="0.25">
      <c r="A21" s="88" t="s">
        <v>29</v>
      </c>
      <c r="B21" s="87">
        <v>483.31083803812044</v>
      </c>
      <c r="C21" s="87">
        <v>458.97586892288371</v>
      </c>
      <c r="D21" s="87">
        <v>362.86905442518531</v>
      </c>
      <c r="E21" s="87">
        <v>324.01781252506407</v>
      </c>
      <c r="F21" s="87">
        <v>360.62218522204591</v>
      </c>
      <c r="G21" s="87">
        <v>328.82560634291269</v>
      </c>
      <c r="H21" s="87">
        <v>389.25689641975237</v>
      </c>
      <c r="I21" s="87">
        <v>355.00066199417523</v>
      </c>
      <c r="J21" s="87">
        <v>469.70491412301885</v>
      </c>
      <c r="K21" s="87">
        <v>458.37115401060055</v>
      </c>
      <c r="L21" s="87">
        <v>460.34771099046532</v>
      </c>
      <c r="M21" s="87">
        <v>449.19678080376258</v>
      </c>
      <c r="N21" s="87">
        <v>447.63784116223189</v>
      </c>
      <c r="O21" s="87">
        <v>381.94072347781406</v>
      </c>
      <c r="P21" s="87">
        <v>370.45097462526718</v>
      </c>
      <c r="Q21" s="87">
        <v>356.08997239315386</v>
      </c>
    </row>
    <row r="22" spans="1:17" x14ac:dyDescent="0.25">
      <c r="A22" s="88" t="s">
        <v>27</v>
      </c>
      <c r="B22" s="87">
        <v>713.72823439099886</v>
      </c>
      <c r="C22" s="87">
        <v>761.29432562559657</v>
      </c>
      <c r="D22" s="87">
        <v>809.35927166817987</v>
      </c>
      <c r="E22" s="87">
        <v>541.04526009595315</v>
      </c>
      <c r="F22" s="87">
        <v>349.47417386350395</v>
      </c>
      <c r="G22" s="87">
        <v>532.01589958999728</v>
      </c>
      <c r="H22" s="87">
        <v>264.06334867658597</v>
      </c>
      <c r="I22" s="87">
        <v>478.63881686223942</v>
      </c>
      <c r="J22" s="87">
        <v>461.33918366096418</v>
      </c>
      <c r="K22" s="87">
        <v>360.1015324773943</v>
      </c>
      <c r="L22" s="87">
        <v>643.57442409294902</v>
      </c>
      <c r="M22" s="87">
        <v>341.53997093836762</v>
      </c>
      <c r="N22" s="87">
        <v>245.2466868411357</v>
      </c>
      <c r="O22" s="87">
        <v>293.71121631711304</v>
      </c>
      <c r="P22" s="87">
        <v>263.20859952279409</v>
      </c>
      <c r="Q22" s="87">
        <v>205.44383673497427</v>
      </c>
    </row>
    <row r="23" spans="1:17" x14ac:dyDescent="0.25">
      <c r="A23" s="88" t="s">
        <v>26</v>
      </c>
      <c r="B23" s="87">
        <v>27.230240062412815</v>
      </c>
      <c r="C23" s="87">
        <v>29.143035970389139</v>
      </c>
      <c r="D23" s="87">
        <v>18.339990436376223</v>
      </c>
      <c r="E23" s="87">
        <v>12.520427569899857</v>
      </c>
      <c r="F23" s="87">
        <v>16.735761271912207</v>
      </c>
      <c r="G23" s="87">
        <v>16.883228900573378</v>
      </c>
      <c r="H23" s="87">
        <v>13.851233939345185</v>
      </c>
      <c r="I23" s="87">
        <v>13.145146231379343</v>
      </c>
      <c r="J23" s="87">
        <v>9.206489927707068</v>
      </c>
      <c r="K23" s="87">
        <v>5.7977556912985158</v>
      </c>
      <c r="L23" s="87">
        <v>6.2666173434718493</v>
      </c>
      <c r="M23" s="87">
        <v>5.8919490493169118</v>
      </c>
      <c r="N23" s="87">
        <v>6.341115359946258</v>
      </c>
      <c r="O23" s="87">
        <v>6.2676205836477505</v>
      </c>
      <c r="P23" s="87">
        <v>5.3831486167065981</v>
      </c>
      <c r="Q23" s="87">
        <v>1.5623475785267111</v>
      </c>
    </row>
    <row r="24" spans="1:17" x14ac:dyDescent="0.25">
      <c r="A24" s="88" t="s">
        <v>87</v>
      </c>
      <c r="B24" s="87">
        <v>289.28639736818764</v>
      </c>
      <c r="C24" s="87">
        <v>255.7184337248479</v>
      </c>
      <c r="D24" s="87">
        <v>262.86308144938505</v>
      </c>
      <c r="E24" s="87">
        <v>225.76941537430187</v>
      </c>
      <c r="F24" s="87">
        <v>224.05110679850978</v>
      </c>
      <c r="G24" s="87">
        <v>226.37102088390722</v>
      </c>
      <c r="H24" s="87">
        <v>228.74977277516868</v>
      </c>
      <c r="I24" s="87">
        <v>255.25156617433768</v>
      </c>
      <c r="J24" s="87">
        <v>282.23333245200331</v>
      </c>
      <c r="K24" s="87">
        <v>254.59288838229577</v>
      </c>
      <c r="L24" s="87">
        <v>239.74643408418132</v>
      </c>
      <c r="M24" s="87">
        <v>249.14908198946353</v>
      </c>
      <c r="N24" s="87">
        <v>240.60118971495797</v>
      </c>
      <c r="O24" s="87">
        <v>257.8834530933533</v>
      </c>
      <c r="P24" s="87">
        <v>298.23972559741412</v>
      </c>
      <c r="Q24" s="87">
        <v>374.49521752764701</v>
      </c>
    </row>
    <row r="25" spans="1:17" x14ac:dyDescent="0.25">
      <c r="A25" s="88" t="s">
        <v>23</v>
      </c>
      <c r="B25" s="87">
        <v>706.12253053713994</v>
      </c>
      <c r="C25" s="87">
        <v>711.13134483611111</v>
      </c>
      <c r="D25" s="87">
        <v>800.23672563860907</v>
      </c>
      <c r="E25" s="87">
        <v>781.11948949928433</v>
      </c>
      <c r="F25" s="87">
        <v>1009.2535830204716</v>
      </c>
      <c r="G25" s="87">
        <v>965.44998530659518</v>
      </c>
      <c r="H25" s="87">
        <v>1037.3074098629015</v>
      </c>
      <c r="I25" s="87">
        <v>534.92001401252037</v>
      </c>
      <c r="J25" s="87">
        <v>673.17064745404355</v>
      </c>
      <c r="K25" s="87">
        <v>593.60437169896727</v>
      </c>
      <c r="L25" s="87">
        <v>820.30690032789016</v>
      </c>
      <c r="M25" s="87">
        <v>510.32433158663991</v>
      </c>
      <c r="N25" s="87">
        <v>511.05869505729873</v>
      </c>
      <c r="O25" s="87">
        <v>463.30665099945259</v>
      </c>
      <c r="P25" s="87">
        <v>457.15628323187366</v>
      </c>
      <c r="Q25" s="87">
        <v>478.05928156960363</v>
      </c>
    </row>
    <row r="26" spans="1:17" x14ac:dyDescent="0.25">
      <c r="A26" s="156" t="s">
        <v>324</v>
      </c>
      <c r="B26" s="204">
        <v>1985.1912046592479</v>
      </c>
      <c r="C26" s="204">
        <v>2058.3359150472161</v>
      </c>
      <c r="D26" s="204">
        <v>2009.2383004289445</v>
      </c>
      <c r="E26" s="204">
        <v>1804.3170424644136</v>
      </c>
      <c r="F26" s="204">
        <v>1881.3562514430619</v>
      </c>
      <c r="G26" s="204">
        <v>1891.5748764004211</v>
      </c>
      <c r="H26" s="204">
        <v>1747.2886701132134</v>
      </c>
      <c r="I26" s="204">
        <v>1863.292068391954</v>
      </c>
      <c r="J26" s="204">
        <v>1913.1189938835932</v>
      </c>
      <c r="K26" s="204">
        <v>1706.376326676394</v>
      </c>
      <c r="L26" s="204">
        <v>1806.5861640051983</v>
      </c>
      <c r="M26" s="204">
        <v>1727.6111669233289</v>
      </c>
      <c r="N26" s="204">
        <v>1755.6453569737082</v>
      </c>
      <c r="O26" s="204">
        <v>1697.7962519942994</v>
      </c>
      <c r="P26" s="204">
        <v>1717.7893555807332</v>
      </c>
      <c r="Q26" s="204">
        <v>1658.0012590413251</v>
      </c>
    </row>
    <row r="27" spans="1:17" x14ac:dyDescent="0.25">
      <c r="A27" s="152" t="s">
        <v>333</v>
      </c>
      <c r="B27" s="151">
        <v>1791.7856202675998</v>
      </c>
      <c r="C27" s="151">
        <v>1861.1807876698722</v>
      </c>
      <c r="D27" s="151">
        <v>1820.8870461620322</v>
      </c>
      <c r="E27" s="151">
        <v>1625.1648189317866</v>
      </c>
      <c r="F27" s="151">
        <v>1701.2238216901223</v>
      </c>
      <c r="G27" s="151">
        <v>1705.8181204684429</v>
      </c>
      <c r="H27" s="151">
        <v>1575.22722645259</v>
      </c>
      <c r="I27" s="151">
        <v>1690.1791982347845</v>
      </c>
      <c r="J27" s="151">
        <v>1746.6563671754814</v>
      </c>
      <c r="K27" s="151">
        <v>1559.7958862844093</v>
      </c>
      <c r="L27" s="151">
        <v>1641.170519526383</v>
      </c>
      <c r="M27" s="151">
        <v>1584.0064590453426</v>
      </c>
      <c r="N27" s="151">
        <v>1618.5456696575579</v>
      </c>
      <c r="O27" s="151">
        <v>1567.1855799451851</v>
      </c>
      <c r="P27" s="151">
        <v>1587.2484091585898</v>
      </c>
      <c r="Q27" s="151">
        <v>1521.3934658250896</v>
      </c>
    </row>
    <row r="28" spans="1:17" x14ac:dyDescent="0.25">
      <c r="A28" s="154" t="s">
        <v>34</v>
      </c>
      <c r="B28" s="83">
        <v>148.77640299902865</v>
      </c>
      <c r="C28" s="83">
        <v>158.16073812306618</v>
      </c>
      <c r="D28" s="83">
        <v>46.411503875889629</v>
      </c>
      <c r="E28" s="83">
        <v>53.185462375948092</v>
      </c>
      <c r="F28" s="83">
        <v>71.989381095214569</v>
      </c>
      <c r="G28" s="83">
        <v>47.506331199692873</v>
      </c>
      <c r="H28" s="83">
        <v>46.157154459784913</v>
      </c>
      <c r="I28" s="83">
        <v>42.472932715757267</v>
      </c>
      <c r="J28" s="83">
        <v>52.518953334915743</v>
      </c>
      <c r="K28" s="83">
        <v>64.759100916157422</v>
      </c>
      <c r="L28" s="83">
        <v>69.515705494942139</v>
      </c>
      <c r="M28" s="83">
        <v>66.623003853790124</v>
      </c>
      <c r="N28" s="83">
        <v>59.851346175925705</v>
      </c>
      <c r="O28" s="83">
        <v>83.933074414547377</v>
      </c>
      <c r="P28" s="83">
        <v>88.428725205425749</v>
      </c>
      <c r="Q28" s="83">
        <v>81.803410549461546</v>
      </c>
    </row>
    <row r="29" spans="1:17" x14ac:dyDescent="0.25">
      <c r="A29" s="154" t="s">
        <v>31</v>
      </c>
      <c r="B29" s="83">
        <v>225.19118214946525</v>
      </c>
      <c r="C29" s="83">
        <v>152.01542228442293</v>
      </c>
      <c r="D29" s="83">
        <v>173.38210659580844</v>
      </c>
      <c r="E29" s="83">
        <v>176.62099532204161</v>
      </c>
      <c r="F29" s="83">
        <v>165.70197319515466</v>
      </c>
      <c r="G29" s="83">
        <v>171.86448093313979</v>
      </c>
      <c r="H29" s="83">
        <v>200.97674183620518</v>
      </c>
      <c r="I29" s="83">
        <v>216.10294596563432</v>
      </c>
      <c r="J29" s="83">
        <v>158.3802629529057</v>
      </c>
      <c r="K29" s="83">
        <v>143.47158714654762</v>
      </c>
      <c r="L29" s="83">
        <v>152.38105129058118</v>
      </c>
      <c r="M29" s="83">
        <v>137.3014578098564</v>
      </c>
      <c r="N29" s="83">
        <v>109.13713481027472</v>
      </c>
      <c r="O29" s="83">
        <v>77.662868879111244</v>
      </c>
      <c r="P29" s="83">
        <v>102.22708887753808</v>
      </c>
      <c r="Q29" s="83">
        <v>108.67523063346117</v>
      </c>
    </row>
    <row r="30" spans="1:17" x14ac:dyDescent="0.25">
      <c r="A30" s="154" t="s">
        <v>126</v>
      </c>
      <c r="B30" s="83">
        <v>606.67362934511107</v>
      </c>
      <c r="C30" s="83">
        <v>704.63954887513182</v>
      </c>
      <c r="D30" s="83">
        <v>713.96646813769462</v>
      </c>
      <c r="E30" s="83">
        <v>691.06899550224193</v>
      </c>
      <c r="F30" s="83">
        <v>685.89016341766694</v>
      </c>
      <c r="G30" s="83">
        <v>645.63748952522735</v>
      </c>
      <c r="H30" s="83">
        <v>622.53403476106666</v>
      </c>
      <c r="I30" s="83">
        <v>607.24479968767741</v>
      </c>
      <c r="J30" s="83">
        <v>602.67181654546187</v>
      </c>
      <c r="K30" s="83">
        <v>504.39414384858543</v>
      </c>
      <c r="L30" s="83">
        <v>477.57159008508899</v>
      </c>
      <c r="M30" s="83">
        <v>439.05843737175638</v>
      </c>
      <c r="N30" s="83">
        <v>468.51829523433673</v>
      </c>
      <c r="O30" s="83">
        <v>412.4464621387641</v>
      </c>
      <c r="P30" s="83">
        <v>420.33151969158934</v>
      </c>
      <c r="Q30" s="83">
        <v>445.92769699059068</v>
      </c>
    </row>
    <row r="31" spans="1:17" x14ac:dyDescent="0.25">
      <c r="A31" s="154" t="s">
        <v>30</v>
      </c>
      <c r="B31" s="83">
        <v>129.28965699733143</v>
      </c>
      <c r="C31" s="83">
        <v>103.0426856866335</v>
      </c>
      <c r="D31" s="83">
        <v>85.32229077058301</v>
      </c>
      <c r="E31" s="83">
        <v>88.026734143668293</v>
      </c>
      <c r="F31" s="83">
        <v>79.985744569478413</v>
      </c>
      <c r="G31" s="83">
        <v>87.914740607373531</v>
      </c>
      <c r="H31" s="83">
        <v>100.01767588810419</v>
      </c>
      <c r="I31" s="83">
        <v>88.751952526088331</v>
      </c>
      <c r="J31" s="83">
        <v>79.647839392988672</v>
      </c>
      <c r="K31" s="83">
        <v>87.700792969870108</v>
      </c>
      <c r="L31" s="83">
        <v>77.266111223939191</v>
      </c>
      <c r="M31" s="83">
        <v>62.930608854012704</v>
      </c>
      <c r="N31" s="83">
        <v>46.573822958903811</v>
      </c>
      <c r="O31" s="83">
        <v>40.709763503878811</v>
      </c>
      <c r="P31" s="83">
        <v>45.971403045573396</v>
      </c>
      <c r="Q31" s="83">
        <v>45.688602739660922</v>
      </c>
    </row>
    <row r="32" spans="1:17" x14ac:dyDescent="0.25">
      <c r="A32" s="154" t="s">
        <v>27</v>
      </c>
      <c r="B32" s="83">
        <v>681.8547487766632</v>
      </c>
      <c r="C32" s="83">
        <v>743.3223927006178</v>
      </c>
      <c r="D32" s="83">
        <v>801.80467678205673</v>
      </c>
      <c r="E32" s="83">
        <v>616.26263158788606</v>
      </c>
      <c r="F32" s="83">
        <v>697.65655941260729</v>
      </c>
      <c r="G32" s="83">
        <v>752.89507820300946</v>
      </c>
      <c r="H32" s="83">
        <v>605.54161950742946</v>
      </c>
      <c r="I32" s="83">
        <v>735.60656733962696</v>
      </c>
      <c r="J32" s="83">
        <v>853.43749494920928</v>
      </c>
      <c r="K32" s="83">
        <v>759.47026140324851</v>
      </c>
      <c r="L32" s="83">
        <v>864.43606143183172</v>
      </c>
      <c r="M32" s="83">
        <v>878.09295115592658</v>
      </c>
      <c r="N32" s="83">
        <v>934.46507047811713</v>
      </c>
      <c r="O32" s="83">
        <v>952.43341100888324</v>
      </c>
      <c r="P32" s="83">
        <v>930.28967233846345</v>
      </c>
      <c r="Q32" s="83">
        <v>839.29852491191548</v>
      </c>
    </row>
    <row r="33" spans="1:17" x14ac:dyDescent="0.25">
      <c r="A33" s="152" t="s">
        <v>332</v>
      </c>
      <c r="B33" s="151">
        <v>193.40558439164829</v>
      </c>
      <c r="C33" s="151">
        <v>197.15512737734321</v>
      </c>
      <c r="D33" s="151">
        <v>188.35125426691263</v>
      </c>
      <c r="E33" s="151">
        <v>179.15222353262715</v>
      </c>
      <c r="F33" s="151">
        <v>180.13242975294008</v>
      </c>
      <c r="G33" s="151">
        <v>185.75675593197863</v>
      </c>
      <c r="H33" s="151">
        <v>172.06144366062273</v>
      </c>
      <c r="I33" s="151">
        <v>173.11287015716923</v>
      </c>
      <c r="J33" s="151">
        <v>166.462626708112</v>
      </c>
      <c r="K33" s="151">
        <v>146.58044039198455</v>
      </c>
      <c r="L33" s="151">
        <v>165.41564447881512</v>
      </c>
      <c r="M33" s="151">
        <v>143.60470787798644</v>
      </c>
      <c r="N33" s="151">
        <v>137.09968731615029</v>
      </c>
      <c r="O33" s="151">
        <v>130.61067204911407</v>
      </c>
      <c r="P33" s="151">
        <v>130.54094642214361</v>
      </c>
      <c r="Q33" s="151">
        <v>136.60779321623576</v>
      </c>
    </row>
    <row r="34" spans="1:17" x14ac:dyDescent="0.25">
      <c r="A34" s="156" t="s">
        <v>323</v>
      </c>
      <c r="B34" s="204">
        <v>316.98083253603778</v>
      </c>
      <c r="C34" s="204">
        <v>324.08794904159822</v>
      </c>
      <c r="D34" s="204">
        <v>312.72136702990241</v>
      </c>
      <c r="E34" s="204">
        <v>296.15629388261237</v>
      </c>
      <c r="F34" s="204">
        <v>302.14919594628753</v>
      </c>
      <c r="G34" s="204">
        <v>313.01549721661956</v>
      </c>
      <c r="H34" s="204">
        <v>287.41183455882936</v>
      </c>
      <c r="I34" s="204">
        <v>293.8140789362767</v>
      </c>
      <c r="J34" s="204">
        <v>279.13691993603834</v>
      </c>
      <c r="K34" s="204">
        <v>245.7015208345843</v>
      </c>
      <c r="L34" s="204">
        <v>279.96483161679555</v>
      </c>
      <c r="M34" s="204">
        <v>242.00819810142895</v>
      </c>
      <c r="N34" s="204">
        <v>230.07714660375581</v>
      </c>
      <c r="O34" s="204">
        <v>218.70963184969165</v>
      </c>
      <c r="P34" s="204">
        <v>217.45601523891185</v>
      </c>
      <c r="Q34" s="204">
        <v>227.52779639448639</v>
      </c>
    </row>
    <row r="35" spans="1:17" x14ac:dyDescent="0.25">
      <c r="A35" s="152" t="s">
        <v>331</v>
      </c>
      <c r="B35" s="151">
        <v>131.38326565774545</v>
      </c>
      <c r="C35" s="151">
        <v>133.81056820728008</v>
      </c>
      <c r="D35" s="151">
        <v>127.31035513720018</v>
      </c>
      <c r="E35" s="151">
        <v>120.76514702931917</v>
      </c>
      <c r="F35" s="151">
        <v>126.34220133197542</v>
      </c>
      <c r="G35" s="151">
        <v>131.07147798120053</v>
      </c>
      <c r="H35" s="151">
        <v>117.1226725720291</v>
      </c>
      <c r="I35" s="151">
        <v>120.99159283708087</v>
      </c>
      <c r="J35" s="151">
        <v>112.70272797148408</v>
      </c>
      <c r="K35" s="151">
        <v>98.397306457261891</v>
      </c>
      <c r="L35" s="151">
        <v>112.73404739319534</v>
      </c>
      <c r="M35" s="151">
        <v>100.72350949210133</v>
      </c>
      <c r="N35" s="151">
        <v>93.97112084346621</v>
      </c>
      <c r="O35" s="151">
        <v>88.665167184785844</v>
      </c>
      <c r="P35" s="151">
        <v>89.152896480504495</v>
      </c>
      <c r="Q35" s="151">
        <v>93.933317820010188</v>
      </c>
    </row>
    <row r="36" spans="1:17" x14ac:dyDescent="0.25">
      <c r="A36" s="154" t="s">
        <v>34</v>
      </c>
      <c r="B36" s="83">
        <v>11.757186135947654</v>
      </c>
      <c r="C36" s="83">
        <v>13.844248465286897</v>
      </c>
      <c r="D36" s="83">
        <v>1.4070535669624959</v>
      </c>
      <c r="E36" s="83">
        <v>1.6687815825258379</v>
      </c>
      <c r="F36" s="83">
        <v>1.6397764020732215</v>
      </c>
      <c r="G36" s="83">
        <v>1.807101357383353</v>
      </c>
      <c r="H36" s="83">
        <v>1.9993784627961042</v>
      </c>
      <c r="I36" s="83">
        <v>1.7236731635937315</v>
      </c>
      <c r="J36" s="83">
        <v>1.971491143388783</v>
      </c>
      <c r="K36" s="83">
        <v>2.6964218262167807</v>
      </c>
      <c r="L36" s="83">
        <v>4.3421239065011275</v>
      </c>
      <c r="M36" s="83">
        <v>3.5801630391449928</v>
      </c>
      <c r="N36" s="83">
        <v>3.5447050570477088</v>
      </c>
      <c r="O36" s="83">
        <v>6.7772256340157755</v>
      </c>
      <c r="P36" s="83">
        <v>7.0240602417711555</v>
      </c>
      <c r="Q36" s="83">
        <v>6.2542026217758426</v>
      </c>
    </row>
    <row r="37" spans="1:17" x14ac:dyDescent="0.25">
      <c r="A37" s="154" t="s">
        <v>31</v>
      </c>
      <c r="B37" s="83">
        <v>28.440474281141977</v>
      </c>
      <c r="C37" s="83">
        <v>19.922722296873115</v>
      </c>
      <c r="D37" s="83">
        <v>21.86053336393028</v>
      </c>
      <c r="E37" s="83">
        <v>21.429407712237804</v>
      </c>
      <c r="F37" s="83">
        <v>18.825740292965428</v>
      </c>
      <c r="G37" s="83">
        <v>20.455769221209898</v>
      </c>
      <c r="H37" s="83">
        <v>20.731812196001904</v>
      </c>
      <c r="I37" s="83">
        <v>23.284082779190065</v>
      </c>
      <c r="J37" s="83">
        <v>15.049831677847568</v>
      </c>
      <c r="K37" s="83">
        <v>13.5582561445629</v>
      </c>
      <c r="L37" s="83">
        <v>14.788983281447358</v>
      </c>
      <c r="M37" s="83">
        <v>14.128571906090867</v>
      </c>
      <c r="N37" s="83">
        <v>11.69258879595036</v>
      </c>
      <c r="O37" s="83">
        <v>8.341104759125983</v>
      </c>
      <c r="P37" s="83">
        <v>10.81462364949892</v>
      </c>
      <c r="Q37" s="83">
        <v>11.403332528277907</v>
      </c>
    </row>
    <row r="38" spans="1:17" x14ac:dyDescent="0.25">
      <c r="A38" s="154" t="s">
        <v>126</v>
      </c>
      <c r="B38" s="83">
        <v>27.301800025189966</v>
      </c>
      <c r="C38" s="83">
        <v>31.505652370590607</v>
      </c>
      <c r="D38" s="83">
        <v>26.812391938248936</v>
      </c>
      <c r="E38" s="83">
        <v>33.301707668342786</v>
      </c>
      <c r="F38" s="83">
        <v>37.945180943347502</v>
      </c>
      <c r="G38" s="83">
        <v>33.850921632451417</v>
      </c>
      <c r="H38" s="83">
        <v>31.092564416293172</v>
      </c>
      <c r="I38" s="83">
        <v>29.715479288278722</v>
      </c>
      <c r="J38" s="83">
        <v>34.445290747520268</v>
      </c>
      <c r="K38" s="83">
        <v>26.782783422324968</v>
      </c>
      <c r="L38" s="83">
        <v>28.956958825695889</v>
      </c>
      <c r="M38" s="83">
        <v>22.700709403694635</v>
      </c>
      <c r="N38" s="83">
        <v>28.068122223251553</v>
      </c>
      <c r="O38" s="83">
        <v>22.398885392169866</v>
      </c>
      <c r="P38" s="83">
        <v>21.409299689500816</v>
      </c>
      <c r="Q38" s="83">
        <v>23.314338095788482</v>
      </c>
    </row>
    <row r="39" spans="1:17" x14ac:dyDescent="0.25">
      <c r="A39" s="154" t="s">
        <v>30</v>
      </c>
      <c r="B39" s="83">
        <v>8.8918786207479545</v>
      </c>
      <c r="C39" s="83">
        <v>7.1291290686983908</v>
      </c>
      <c r="D39" s="83">
        <v>7.4349032767697345</v>
      </c>
      <c r="E39" s="83">
        <v>9.4771340806285149</v>
      </c>
      <c r="F39" s="83">
        <v>7.7544420448871874</v>
      </c>
      <c r="G39" s="83">
        <v>8.7898366136570232</v>
      </c>
      <c r="H39" s="83">
        <v>9.9372120951087926</v>
      </c>
      <c r="I39" s="83">
        <v>2.6070648745911118</v>
      </c>
      <c r="J39" s="83">
        <v>3.6098048611031812</v>
      </c>
      <c r="K39" s="83">
        <v>5.9270590456378738</v>
      </c>
      <c r="L39" s="83">
        <v>3.7230197563963019</v>
      </c>
      <c r="M39" s="83">
        <v>2.3481863415866639</v>
      </c>
      <c r="N39" s="83">
        <v>1.5163679819427471</v>
      </c>
      <c r="O39" s="83">
        <v>2.8035626127039381</v>
      </c>
      <c r="P39" s="83">
        <v>2.485460863864621</v>
      </c>
      <c r="Q39" s="83">
        <v>2.229427535287642</v>
      </c>
    </row>
    <row r="40" spans="1:17" x14ac:dyDescent="0.25">
      <c r="A40" s="154" t="s">
        <v>27</v>
      </c>
      <c r="B40" s="83">
        <v>54.991926594717931</v>
      </c>
      <c r="C40" s="83">
        <v>61.408816005831078</v>
      </c>
      <c r="D40" s="83">
        <v>69.795472991288705</v>
      </c>
      <c r="E40" s="83">
        <v>54.888115985584243</v>
      </c>
      <c r="F40" s="83">
        <v>60.177061648702036</v>
      </c>
      <c r="G40" s="83">
        <v>66.167849156498804</v>
      </c>
      <c r="H40" s="83">
        <v>53.361705401829113</v>
      </c>
      <c r="I40" s="83">
        <v>63.661292731427267</v>
      </c>
      <c r="J40" s="83">
        <v>57.626309541624273</v>
      </c>
      <c r="K40" s="83">
        <v>49.432786018519373</v>
      </c>
      <c r="L40" s="83">
        <v>60.922961623154684</v>
      </c>
      <c r="M40" s="83">
        <v>57.965878801584161</v>
      </c>
      <c r="N40" s="83">
        <v>49.149336785273853</v>
      </c>
      <c r="O40" s="83">
        <v>48.344388786770295</v>
      </c>
      <c r="P40" s="83">
        <v>47.419452035869007</v>
      </c>
      <c r="Q40" s="83">
        <v>50.732017038880329</v>
      </c>
    </row>
    <row r="41" spans="1:17" x14ac:dyDescent="0.25">
      <c r="A41" s="152" t="s">
        <v>330</v>
      </c>
      <c r="B41" s="151">
        <v>162.13521033013572</v>
      </c>
      <c r="C41" s="151">
        <v>166.59678821154461</v>
      </c>
      <c r="D41" s="151">
        <v>162.54611343281488</v>
      </c>
      <c r="E41" s="151">
        <v>153.17514996489027</v>
      </c>
      <c r="F41" s="151">
        <v>153.29823621044943</v>
      </c>
      <c r="G41" s="151">
        <v>158.84059478602069</v>
      </c>
      <c r="H41" s="151">
        <v>148.86433335905815</v>
      </c>
      <c r="I41" s="151">
        <v>150.88798164728078</v>
      </c>
      <c r="J41" s="151">
        <v>145.56577343757829</v>
      </c>
      <c r="K41" s="151">
        <v>128.52597388822991</v>
      </c>
      <c r="L41" s="151">
        <v>146.75863580443178</v>
      </c>
      <c r="M41" s="151">
        <v>123.51627102591226</v>
      </c>
      <c r="N41" s="151">
        <v>119.15452282285416</v>
      </c>
      <c r="O41" s="151">
        <v>113.91391041535053</v>
      </c>
      <c r="P41" s="151">
        <v>112.1433339310118</v>
      </c>
      <c r="Q41" s="151">
        <v>116.71280031572593</v>
      </c>
    </row>
    <row r="42" spans="1:17" x14ac:dyDescent="0.25">
      <c r="A42" s="150" t="s">
        <v>34</v>
      </c>
      <c r="B42" s="87">
        <v>20.287643028673948</v>
      </c>
      <c r="C42" s="87">
        <v>12.814236280274283</v>
      </c>
      <c r="D42" s="87">
        <v>6.1605650671774335</v>
      </c>
      <c r="E42" s="87">
        <v>4.7799556924102369</v>
      </c>
      <c r="F42" s="87">
        <v>4.6454300372687696</v>
      </c>
      <c r="G42" s="87">
        <v>4.715333942418793</v>
      </c>
      <c r="H42" s="87">
        <v>5.8067651387187063</v>
      </c>
      <c r="I42" s="87">
        <v>5.5734724569062362</v>
      </c>
      <c r="J42" s="87">
        <v>4.16614189440247</v>
      </c>
      <c r="K42" s="87">
        <v>2.2166984701496242</v>
      </c>
      <c r="L42" s="87">
        <v>2.1499051534842555</v>
      </c>
      <c r="M42" s="87">
        <v>1.7717482670096529</v>
      </c>
      <c r="N42" s="87">
        <v>1.3568615125755814</v>
      </c>
      <c r="O42" s="87">
        <v>1.4227374169086693</v>
      </c>
      <c r="P42" s="87">
        <v>0.7261624682306651</v>
      </c>
      <c r="Q42" s="87">
        <v>0.69100556089689646</v>
      </c>
    </row>
    <row r="43" spans="1:17" x14ac:dyDescent="0.25">
      <c r="A43" s="150" t="s">
        <v>32</v>
      </c>
      <c r="B43" s="87">
        <v>1.0110197879560601</v>
      </c>
      <c r="C43" s="87">
        <v>1.1279277517268447</v>
      </c>
      <c r="D43" s="87">
        <v>1.0049000863203108</v>
      </c>
      <c r="E43" s="87">
        <v>1.4657315153571475</v>
      </c>
      <c r="F43" s="87">
        <v>0.8926376860363745</v>
      </c>
      <c r="G43" s="87">
        <v>1.3202962309586248</v>
      </c>
      <c r="H43" s="87">
        <v>1.7943102970599658</v>
      </c>
      <c r="I43" s="87">
        <v>1.6119892981621464</v>
      </c>
      <c r="J43" s="87">
        <v>0.41181076277581841</v>
      </c>
      <c r="K43" s="87">
        <v>0.92602650028392786</v>
      </c>
      <c r="L43" s="87">
        <v>1.0262278980519932</v>
      </c>
      <c r="M43" s="87">
        <v>1.1900872068699004</v>
      </c>
      <c r="N43" s="87">
        <v>0.79106401584525921</v>
      </c>
      <c r="O43" s="87">
        <v>0.51313017546884632</v>
      </c>
      <c r="P43" s="87">
        <v>1.4734761484831937</v>
      </c>
      <c r="Q43" s="87">
        <v>1.8651219596997821</v>
      </c>
    </row>
    <row r="44" spans="1:17" x14ac:dyDescent="0.25">
      <c r="A44" s="150" t="s">
        <v>31</v>
      </c>
      <c r="B44" s="87">
        <v>1.1934302650217387E-15</v>
      </c>
      <c r="C44" s="87">
        <v>0</v>
      </c>
      <c r="D44" s="87">
        <v>2.5165195506140479E-15</v>
      </c>
      <c r="E44" s="87">
        <v>0</v>
      </c>
      <c r="F44" s="87">
        <v>0.58770528537869915</v>
      </c>
      <c r="G44" s="87">
        <v>0</v>
      </c>
      <c r="H44" s="87">
        <v>1.487342661998072E-16</v>
      </c>
      <c r="I44" s="87">
        <v>5.6541685314350056E-16</v>
      </c>
      <c r="J44" s="87">
        <v>1.1068269968284573E-15</v>
      </c>
      <c r="K44" s="87">
        <v>2.3181020890906098E-15</v>
      </c>
      <c r="L44" s="87">
        <v>2.2296559823284783E-15</v>
      </c>
      <c r="M44" s="87">
        <v>2.3465002193166872E-15</v>
      </c>
      <c r="N44" s="87">
        <v>0</v>
      </c>
      <c r="O44" s="87">
        <v>2.3876554836237874E-15</v>
      </c>
      <c r="P44" s="87">
        <v>4.7159584930863682E-2</v>
      </c>
      <c r="Q44" s="87">
        <v>6.2736424190057552E-2</v>
      </c>
    </row>
    <row r="45" spans="1:17" x14ac:dyDescent="0.25">
      <c r="A45" s="150" t="s">
        <v>126</v>
      </c>
      <c r="B45" s="87">
        <v>12.290316018790698</v>
      </c>
      <c r="C45" s="87">
        <v>9.8668993662894042</v>
      </c>
      <c r="D45" s="87">
        <v>9.9239362278522396</v>
      </c>
      <c r="E45" s="87">
        <v>15.064315912377852</v>
      </c>
      <c r="F45" s="87">
        <v>9.5405784110065603</v>
      </c>
      <c r="G45" s="87">
        <v>11.327874857596811</v>
      </c>
      <c r="H45" s="87">
        <v>9.7660832717272381</v>
      </c>
      <c r="I45" s="87">
        <v>11.51123567955327</v>
      </c>
      <c r="J45" s="87">
        <v>8.4229202405323953</v>
      </c>
      <c r="K45" s="87">
        <v>4.0680572861902773</v>
      </c>
      <c r="L45" s="87">
        <v>6.0306530969551249</v>
      </c>
      <c r="M45" s="87">
        <v>3.4015782338358829</v>
      </c>
      <c r="N45" s="87">
        <v>5.0769979236912146</v>
      </c>
      <c r="O45" s="87">
        <v>4.1769350915344532</v>
      </c>
      <c r="P45" s="87">
        <v>3.7812444787385844</v>
      </c>
      <c r="Q45" s="87">
        <v>3.3547335453925644</v>
      </c>
    </row>
    <row r="46" spans="1:17" x14ac:dyDescent="0.25">
      <c r="A46" s="150" t="s">
        <v>30</v>
      </c>
      <c r="B46" s="87">
        <v>12.075377661205817</v>
      </c>
      <c r="C46" s="87">
        <v>19.588204663076141</v>
      </c>
      <c r="D46" s="87">
        <v>18.571655195440655</v>
      </c>
      <c r="E46" s="87">
        <v>21.664319148696698</v>
      </c>
      <c r="F46" s="87">
        <v>11.0383684881894</v>
      </c>
      <c r="G46" s="87">
        <v>3.928538624173775</v>
      </c>
      <c r="H46" s="87">
        <v>7.04584421459219</v>
      </c>
      <c r="I46" s="87">
        <v>12.691062852861737</v>
      </c>
      <c r="J46" s="87">
        <v>9.5704311569996179</v>
      </c>
      <c r="K46" s="87">
        <v>7.1090938257792491</v>
      </c>
      <c r="L46" s="87">
        <v>3.7059115891602219</v>
      </c>
      <c r="M46" s="87">
        <v>4.1167236048490974</v>
      </c>
      <c r="N46" s="87">
        <v>2.4338414679169409</v>
      </c>
      <c r="O46" s="87">
        <v>2.6568602926242604</v>
      </c>
      <c r="P46" s="87">
        <v>0.95901206667589722</v>
      </c>
      <c r="Q46" s="87">
        <v>1.4515273925074517</v>
      </c>
    </row>
    <row r="47" spans="1:17" x14ac:dyDescent="0.25">
      <c r="A47" s="150" t="s">
        <v>29</v>
      </c>
      <c r="B47" s="87">
        <v>25.545121911994276</v>
      </c>
      <c r="C47" s="87">
        <v>28.550744292510206</v>
      </c>
      <c r="D47" s="87">
        <v>27.227743070845882</v>
      </c>
      <c r="E47" s="87">
        <v>25.67523138258391</v>
      </c>
      <c r="F47" s="87">
        <v>28.039153582121244</v>
      </c>
      <c r="G47" s="87">
        <v>29.370139685373445</v>
      </c>
      <c r="H47" s="87">
        <v>29.572895997631441</v>
      </c>
      <c r="I47" s="87">
        <v>26.537849666598042</v>
      </c>
      <c r="J47" s="87">
        <v>25.768419619851951</v>
      </c>
      <c r="K47" s="87">
        <v>26.506479270833662</v>
      </c>
      <c r="L47" s="87">
        <v>25.561972692948476</v>
      </c>
      <c r="M47" s="87">
        <v>24.236962938159571</v>
      </c>
      <c r="N47" s="87">
        <v>24.630937562077705</v>
      </c>
      <c r="O47" s="87">
        <v>19.235629253674958</v>
      </c>
      <c r="P47" s="87">
        <v>19.212975823904525</v>
      </c>
      <c r="Q47" s="87">
        <v>17.834256781325966</v>
      </c>
    </row>
    <row r="48" spans="1:17" x14ac:dyDescent="0.25">
      <c r="A48" s="150" t="s">
        <v>27</v>
      </c>
      <c r="B48" s="87">
        <v>43.583778965173622</v>
      </c>
      <c r="C48" s="87">
        <v>45.399394029806878</v>
      </c>
      <c r="D48" s="87">
        <v>48.078209267253946</v>
      </c>
      <c r="E48" s="87">
        <v>37.558426072194067</v>
      </c>
      <c r="F48" s="87">
        <v>25.667457391803502</v>
      </c>
      <c r="G48" s="87">
        <v>37.579900937315827</v>
      </c>
      <c r="H48" s="87">
        <v>21.105911489620489</v>
      </c>
      <c r="I48" s="87">
        <v>28.725472516727073</v>
      </c>
      <c r="J48" s="87">
        <v>26.598370150785815</v>
      </c>
      <c r="K48" s="87">
        <v>20.033724885184242</v>
      </c>
      <c r="L48" s="87">
        <v>32.571560795826443</v>
      </c>
      <c r="M48" s="87">
        <v>21.172915025773886</v>
      </c>
      <c r="N48" s="87">
        <v>16.805586718966111</v>
      </c>
      <c r="O48" s="87">
        <v>21.510268254232855</v>
      </c>
      <c r="P48" s="87">
        <v>17.838847988527409</v>
      </c>
      <c r="Q48" s="87">
        <v>17.320393945160351</v>
      </c>
    </row>
    <row r="49" spans="1:17" x14ac:dyDescent="0.25">
      <c r="A49" s="150" t="s">
        <v>26</v>
      </c>
      <c r="B49" s="87">
        <v>1.3114831175731461</v>
      </c>
      <c r="C49" s="87">
        <v>1.4520803093633843</v>
      </c>
      <c r="D49" s="87">
        <v>0.76665082353797032</v>
      </c>
      <c r="E49" s="87">
        <v>0.41474638357949095</v>
      </c>
      <c r="F49" s="87">
        <v>0.63964271192903976</v>
      </c>
      <c r="G49" s="87">
        <v>0.7053554149548833</v>
      </c>
      <c r="H49" s="87">
        <v>0.59006450950283651</v>
      </c>
      <c r="I49" s="87">
        <v>0.53979661836211668</v>
      </c>
      <c r="J49" s="87">
        <v>0.40172327124437995</v>
      </c>
      <c r="K49" s="87">
        <v>0.24832070535247394</v>
      </c>
      <c r="L49" s="87">
        <v>0.23197776007624329</v>
      </c>
      <c r="M49" s="87">
        <v>0.20706634184292869</v>
      </c>
      <c r="N49" s="87">
        <v>0.19658274498122322</v>
      </c>
      <c r="O49" s="87">
        <v>0.17101715977274667</v>
      </c>
      <c r="P49" s="87">
        <v>0.1688161839979492</v>
      </c>
      <c r="Q49" s="87">
        <v>1.8193244928003994E-2</v>
      </c>
    </row>
    <row r="50" spans="1:17" x14ac:dyDescent="0.25">
      <c r="A50" s="150" t="s">
        <v>87</v>
      </c>
      <c r="B50" s="87">
        <v>18.880003969212968</v>
      </c>
      <c r="C50" s="87">
        <v>16.864013348335529</v>
      </c>
      <c r="D50" s="87">
        <v>17.246332281854723</v>
      </c>
      <c r="E50" s="87">
        <v>15.051167445334714</v>
      </c>
      <c r="F50" s="87">
        <v>16.786146675109066</v>
      </c>
      <c r="G50" s="87">
        <v>17.058447541075083</v>
      </c>
      <c r="H50" s="87">
        <v>17.528888927482598</v>
      </c>
      <c r="I50" s="87">
        <v>18.364342578941486</v>
      </c>
      <c r="J50" s="87">
        <v>18.189565774308033</v>
      </c>
      <c r="K50" s="87">
        <v>17.042300832708243</v>
      </c>
      <c r="L50" s="87">
        <v>14.793316146554448</v>
      </c>
      <c r="M50" s="87">
        <v>20.61316577065924</v>
      </c>
      <c r="N50" s="87">
        <v>20.46959047616053</v>
      </c>
      <c r="O50" s="87">
        <v>21.902179013220028</v>
      </c>
      <c r="P50" s="87">
        <v>29.214805167773832</v>
      </c>
      <c r="Q50" s="87">
        <v>32.997498873851278</v>
      </c>
    </row>
    <row r="51" spans="1:17" x14ac:dyDescent="0.25">
      <c r="A51" s="150" t="s">
        <v>23</v>
      </c>
      <c r="B51" s="87">
        <v>27.150465869555191</v>
      </c>
      <c r="C51" s="87">
        <v>30.933288170161944</v>
      </c>
      <c r="D51" s="87">
        <v>33.566121412531722</v>
      </c>
      <c r="E51" s="87">
        <v>31.501256412356149</v>
      </c>
      <c r="F51" s="87">
        <v>55.461115941606785</v>
      </c>
      <c r="G51" s="87">
        <v>52.834707552153496</v>
      </c>
      <c r="H51" s="87">
        <v>55.653569512722704</v>
      </c>
      <c r="I51" s="87">
        <v>45.332759979168671</v>
      </c>
      <c r="J51" s="87">
        <v>52.036390566677824</v>
      </c>
      <c r="K51" s="87">
        <v>50.375272111748217</v>
      </c>
      <c r="L51" s="87">
        <v>60.687110671374526</v>
      </c>
      <c r="M51" s="87">
        <v>46.806023636912052</v>
      </c>
      <c r="N51" s="87">
        <v>47.393060400639598</v>
      </c>
      <c r="O51" s="87">
        <v>42.325153757913725</v>
      </c>
      <c r="P51" s="87">
        <v>38.720834019748906</v>
      </c>
      <c r="Q51" s="87">
        <v>41.117332587773568</v>
      </c>
    </row>
    <row r="52" spans="1:17" x14ac:dyDescent="0.25">
      <c r="A52" s="152" t="s">
        <v>329</v>
      </c>
      <c r="B52" s="151">
        <v>23.46235654815667</v>
      </c>
      <c r="C52" s="151">
        <v>23.680592622773485</v>
      </c>
      <c r="D52" s="151">
        <v>22.864898459887367</v>
      </c>
      <c r="E52" s="151">
        <v>22.215996888402881</v>
      </c>
      <c r="F52" s="151">
        <v>22.508758403862675</v>
      </c>
      <c r="G52" s="151">
        <v>23.103424449398279</v>
      </c>
      <c r="H52" s="151">
        <v>21.424828627742063</v>
      </c>
      <c r="I52" s="151">
        <v>21.934504451915</v>
      </c>
      <c r="J52" s="151">
        <v>20.868418526975898</v>
      </c>
      <c r="K52" s="151">
        <v>18.778240489092482</v>
      </c>
      <c r="L52" s="151">
        <v>20.472148419168498</v>
      </c>
      <c r="M52" s="151">
        <v>17.768417583415403</v>
      </c>
      <c r="N52" s="151">
        <v>16.951502937435418</v>
      </c>
      <c r="O52" s="151">
        <v>16.130554249555253</v>
      </c>
      <c r="P52" s="151">
        <v>16.159784827395477</v>
      </c>
      <c r="Q52" s="151">
        <v>16.881678258750306</v>
      </c>
    </row>
    <row r="53" spans="1:17" x14ac:dyDescent="0.25">
      <c r="A53" s="156" t="s">
        <v>322</v>
      </c>
      <c r="B53" s="204">
        <v>432.08054617453394</v>
      </c>
      <c r="C53" s="204">
        <v>438.98863047197472</v>
      </c>
      <c r="D53" s="204">
        <v>418.6463790976357</v>
      </c>
      <c r="E53" s="204">
        <v>400.45205171004193</v>
      </c>
      <c r="F53" s="204">
        <v>404.53134349132227</v>
      </c>
      <c r="G53" s="204">
        <v>418.24783485424575</v>
      </c>
      <c r="H53" s="204">
        <v>385.10727972722708</v>
      </c>
      <c r="I53" s="204">
        <v>401.55428241140186</v>
      </c>
      <c r="J53" s="204">
        <v>380.88913711847886</v>
      </c>
      <c r="K53" s="204">
        <v>336.34606344779166</v>
      </c>
      <c r="L53" s="204">
        <v>379.21081459804566</v>
      </c>
      <c r="M53" s="204">
        <v>329.63466513774733</v>
      </c>
      <c r="N53" s="204">
        <v>314.02525753008342</v>
      </c>
      <c r="O53" s="204">
        <v>298.8122352001941</v>
      </c>
      <c r="P53" s="204">
        <v>298.19519706054768</v>
      </c>
      <c r="Q53" s="204">
        <v>312.17099038983389</v>
      </c>
    </row>
    <row r="54" spans="1:17" x14ac:dyDescent="0.25">
      <c r="A54" s="152" t="s">
        <v>328</v>
      </c>
      <c r="B54" s="151">
        <v>53.133927006782365</v>
      </c>
      <c r="C54" s="151">
        <v>55.807085805836309</v>
      </c>
      <c r="D54" s="151">
        <v>49.434622281200888</v>
      </c>
      <c r="E54" s="151">
        <v>44.876941741344289</v>
      </c>
      <c r="F54" s="151">
        <v>45.730157264833494</v>
      </c>
      <c r="G54" s="151">
        <v>47.516594542526065</v>
      </c>
      <c r="H54" s="151">
        <v>41.8843112100637</v>
      </c>
      <c r="I54" s="151">
        <v>46.051664382566329</v>
      </c>
      <c r="J54" s="151">
        <v>43.094923805489898</v>
      </c>
      <c r="K54" s="151">
        <v>37.111041173853366</v>
      </c>
      <c r="L54" s="151">
        <v>43.000529266757724</v>
      </c>
      <c r="M54" s="151">
        <v>37.647475559478266</v>
      </c>
      <c r="N54" s="151">
        <v>36.099473131315193</v>
      </c>
      <c r="O54" s="151">
        <v>34.409859420112127</v>
      </c>
      <c r="P54" s="151">
        <v>34.863434537782467</v>
      </c>
      <c r="Q54" s="151">
        <v>36.173629893268966</v>
      </c>
    </row>
    <row r="55" spans="1:17" x14ac:dyDescent="0.25">
      <c r="A55" s="152" t="s">
        <v>327</v>
      </c>
      <c r="B55" s="151">
        <v>56.525960707185448</v>
      </c>
      <c r="C55" s="151">
        <v>58.978342036290563</v>
      </c>
      <c r="D55" s="151">
        <v>61.926101587929871</v>
      </c>
      <c r="E55" s="151">
        <v>57.512258964175196</v>
      </c>
      <c r="F55" s="151">
        <v>56.950639645421418</v>
      </c>
      <c r="G55" s="151">
        <v>56.670145963527823</v>
      </c>
      <c r="H55" s="151">
        <v>57.5452159640476</v>
      </c>
      <c r="I55" s="151">
        <v>39.623449520538252</v>
      </c>
      <c r="J55" s="151">
        <v>38.342421742536281</v>
      </c>
      <c r="K55" s="151">
        <v>33.47443434881653</v>
      </c>
      <c r="L55" s="151">
        <v>38.837093515975575</v>
      </c>
      <c r="M55" s="151">
        <v>31.24391967014121</v>
      </c>
      <c r="N55" s="151">
        <v>30.987494301666601</v>
      </c>
      <c r="O55" s="151">
        <v>30.09394676527447</v>
      </c>
      <c r="P55" s="151">
        <v>29.381482167464405</v>
      </c>
      <c r="Q55" s="151">
        <v>30.972796378504739</v>
      </c>
    </row>
    <row r="56" spans="1:17" x14ac:dyDescent="0.25">
      <c r="A56" s="150" t="s">
        <v>34</v>
      </c>
      <c r="B56" s="87">
        <v>3.5944799284849265</v>
      </c>
      <c r="C56" s="87">
        <v>2.3132870226001159</v>
      </c>
      <c r="D56" s="87">
        <v>1.2076128974906855</v>
      </c>
      <c r="E56" s="87">
        <v>0.86595940959449702</v>
      </c>
      <c r="F56" s="87">
        <v>0.85736678684497403</v>
      </c>
      <c r="G56" s="87">
        <v>0.91612153971222821</v>
      </c>
      <c r="H56" s="87">
        <v>1.3194851799136758</v>
      </c>
      <c r="I56" s="87">
        <v>1.1039791717980934</v>
      </c>
      <c r="J56" s="87">
        <v>0.72821093313596008</v>
      </c>
      <c r="K56" s="87">
        <v>0.34955378908149737</v>
      </c>
      <c r="L56" s="87">
        <v>0.38242438294116943</v>
      </c>
      <c r="M56" s="87">
        <v>0.39361362123594235</v>
      </c>
      <c r="N56" s="87">
        <v>0.27344617934789089</v>
      </c>
      <c r="O56" s="87">
        <v>0.29666940552031679</v>
      </c>
      <c r="P56" s="87">
        <v>0.21655813140020422</v>
      </c>
      <c r="Q56" s="87">
        <v>0.20507293275756458</v>
      </c>
    </row>
    <row r="57" spans="1:17" x14ac:dyDescent="0.25">
      <c r="A57" s="150" t="s">
        <v>32</v>
      </c>
      <c r="B57" s="87">
        <v>0.16285642867810488</v>
      </c>
      <c r="C57" s="87">
        <v>0.18168812088684999</v>
      </c>
      <c r="D57" s="87">
        <v>0.16187065889906965</v>
      </c>
      <c r="E57" s="87">
        <v>0.35688781667190267</v>
      </c>
      <c r="F57" s="87">
        <v>0.14378728031155935</v>
      </c>
      <c r="G57" s="87">
        <v>0.30682907439731577</v>
      </c>
      <c r="H57" s="87">
        <v>0.50359432218728661</v>
      </c>
      <c r="I57" s="87">
        <v>0.48613385651268365</v>
      </c>
      <c r="J57" s="87">
        <v>0.15945921184797751</v>
      </c>
      <c r="K57" s="87">
        <v>0.35857114294509373</v>
      </c>
      <c r="L57" s="87">
        <v>0.39737060463584972</v>
      </c>
      <c r="M57" s="87">
        <v>0.46081935003030133</v>
      </c>
      <c r="N57" s="87">
        <v>0.30631167490066419</v>
      </c>
      <c r="O57" s="87">
        <v>0.19869158543634188</v>
      </c>
      <c r="P57" s="87">
        <v>0.57055173529262704</v>
      </c>
      <c r="Q57" s="87">
        <v>0.72220277995985027</v>
      </c>
    </row>
    <row r="58" spans="1:17" x14ac:dyDescent="0.25">
      <c r="A58" s="150" t="s">
        <v>31</v>
      </c>
      <c r="B58" s="87">
        <v>4.0805523237903014E-16</v>
      </c>
      <c r="C58" s="87">
        <v>0</v>
      </c>
      <c r="D58" s="87">
        <v>8.3597969568985224E-16</v>
      </c>
      <c r="E58" s="87">
        <v>0</v>
      </c>
      <c r="F58" s="87">
        <v>9.4668358653511808E-2</v>
      </c>
      <c r="G58" s="87">
        <v>0</v>
      </c>
      <c r="H58" s="87">
        <v>2.3958315854854359E-17</v>
      </c>
      <c r="I58" s="87">
        <v>1.9332617259902352E-16</v>
      </c>
      <c r="J58" s="87">
        <v>1.7828918287782186E-16</v>
      </c>
      <c r="K58" s="87">
        <v>8.5121219660575584E-16</v>
      </c>
      <c r="L58" s="87">
        <v>8.245646835787439E-16</v>
      </c>
      <c r="M58" s="87">
        <v>9.0859955444398292E-16</v>
      </c>
      <c r="N58" s="87">
        <v>0</v>
      </c>
      <c r="O58" s="87">
        <v>9.2453548085243842E-16</v>
      </c>
      <c r="P58" s="87">
        <v>9.4956617952416375E-2</v>
      </c>
      <c r="Q58" s="87">
        <v>0.12632084595844667</v>
      </c>
    </row>
    <row r="59" spans="1:17" x14ac:dyDescent="0.25">
      <c r="A59" s="150" t="s">
        <v>126</v>
      </c>
      <c r="B59" s="87">
        <v>2.979770685485295</v>
      </c>
      <c r="C59" s="87">
        <v>2.6049241196192567</v>
      </c>
      <c r="D59" s="87">
        <v>2.2914075974493548</v>
      </c>
      <c r="E59" s="87">
        <v>3.3205342059763807</v>
      </c>
      <c r="F59" s="87">
        <v>2.3905616187798606</v>
      </c>
      <c r="G59" s="87">
        <v>2.6328249784855</v>
      </c>
      <c r="H59" s="87">
        <v>2.3540969638786855</v>
      </c>
      <c r="I59" s="87">
        <v>2.6702550719249567</v>
      </c>
      <c r="J59" s="87">
        <v>2.472381813775665</v>
      </c>
      <c r="K59" s="87">
        <v>1.0371683982260977</v>
      </c>
      <c r="L59" s="87">
        <v>1.7097194042419024</v>
      </c>
      <c r="M59" s="87">
        <v>1.0258237490698467</v>
      </c>
      <c r="N59" s="87">
        <v>1.3441229808103565</v>
      </c>
      <c r="O59" s="87">
        <v>1.202379507537352</v>
      </c>
      <c r="P59" s="87">
        <v>1.1280764067355482</v>
      </c>
      <c r="Q59" s="87">
        <v>0.99412412555747232</v>
      </c>
    </row>
    <row r="60" spans="1:17" x14ac:dyDescent="0.25">
      <c r="A60" s="150" t="s">
        <v>30</v>
      </c>
      <c r="B60" s="87">
        <v>3.4265622143363759</v>
      </c>
      <c r="C60" s="87">
        <v>5.5192791281887885</v>
      </c>
      <c r="D60" s="87">
        <v>5.1529789647719051</v>
      </c>
      <c r="E60" s="87">
        <v>5.8309226646203367</v>
      </c>
      <c r="F60" s="87">
        <v>2.1384889700822631</v>
      </c>
      <c r="G60" s="87">
        <v>0.79943161620618519</v>
      </c>
      <c r="H60" s="87">
        <v>1.5184675638206544</v>
      </c>
      <c r="I60" s="87">
        <v>3.8778508177007631</v>
      </c>
      <c r="J60" s="87">
        <v>2.4727246191339174</v>
      </c>
      <c r="K60" s="87">
        <v>1.9268449771086149</v>
      </c>
      <c r="L60" s="87">
        <v>0.88252804003712904</v>
      </c>
      <c r="M60" s="87">
        <v>0.70476047401271491</v>
      </c>
      <c r="N60" s="87">
        <v>0.55718540147074569</v>
      </c>
      <c r="O60" s="87">
        <v>0.68265463322736197</v>
      </c>
      <c r="P60" s="87">
        <v>0.20425892426996387</v>
      </c>
      <c r="Q60" s="87">
        <v>0.2823172423145211</v>
      </c>
    </row>
    <row r="61" spans="1:17" x14ac:dyDescent="0.25">
      <c r="A61" s="150" t="s">
        <v>29</v>
      </c>
      <c r="B61" s="87">
        <v>5.5948389212533591</v>
      </c>
      <c r="C61" s="87">
        <v>4.7954088304872311</v>
      </c>
      <c r="D61" s="87">
        <v>4.5962325095716476</v>
      </c>
      <c r="E61" s="87">
        <v>4.33648782331636</v>
      </c>
      <c r="F61" s="87">
        <v>4.6282028977377507</v>
      </c>
      <c r="G61" s="87">
        <v>4.8245528058222211</v>
      </c>
      <c r="H61" s="87">
        <v>4.7890924932151187</v>
      </c>
      <c r="I61" s="87">
        <v>4.5660001673814516</v>
      </c>
      <c r="J61" s="87">
        <v>4.3651033642129438</v>
      </c>
      <c r="K61" s="87">
        <v>4.4054599986772747</v>
      </c>
      <c r="L61" s="87">
        <v>4.3280269297017444</v>
      </c>
      <c r="M61" s="87">
        <v>4.0900858705730698</v>
      </c>
      <c r="N61" s="87">
        <v>4.1676930105016492</v>
      </c>
      <c r="O61" s="87">
        <v>3.2610016285400643</v>
      </c>
      <c r="P61" s="87">
        <v>3.2163531193952397</v>
      </c>
      <c r="Q61" s="87">
        <v>3.075856044525672</v>
      </c>
    </row>
    <row r="62" spans="1:17" x14ac:dyDescent="0.25">
      <c r="A62" s="150" t="s">
        <v>27</v>
      </c>
      <c r="B62" s="87">
        <v>13.020056785441858</v>
      </c>
      <c r="C62" s="87">
        <v>14.030504410754935</v>
      </c>
      <c r="D62" s="87">
        <v>14.867073473619508</v>
      </c>
      <c r="E62" s="87">
        <v>11.387664752170148</v>
      </c>
      <c r="F62" s="87">
        <v>6.7592775827511167</v>
      </c>
      <c r="G62" s="87">
        <v>9.4979823683013773</v>
      </c>
      <c r="H62" s="87">
        <v>6.5708814569785972</v>
      </c>
      <c r="I62" s="87">
        <v>7.1656333208057905</v>
      </c>
      <c r="J62" s="87">
        <v>6.0406416074754308</v>
      </c>
      <c r="K62" s="87">
        <v>4.6330573433578461</v>
      </c>
      <c r="L62" s="87">
        <v>7.064716779864721</v>
      </c>
      <c r="M62" s="87">
        <v>5.1859249213118046</v>
      </c>
      <c r="N62" s="87">
        <v>4.5838427130845174</v>
      </c>
      <c r="O62" s="87">
        <v>5.5084938709743927</v>
      </c>
      <c r="P62" s="87">
        <v>4.8656730306506697</v>
      </c>
      <c r="Q62" s="87">
        <v>4.7039306447304563</v>
      </c>
    </row>
    <row r="63" spans="1:17" x14ac:dyDescent="0.25">
      <c r="A63" s="150" t="s">
        <v>26</v>
      </c>
      <c r="B63" s="87">
        <v>0.26208013796571922</v>
      </c>
      <c r="C63" s="87">
        <v>0.2856677130132923</v>
      </c>
      <c r="D63" s="87">
        <v>0.17408023457814317</v>
      </c>
      <c r="E63" s="87">
        <v>6.680790588032566E-2</v>
      </c>
      <c r="F63" s="87">
        <v>0.10303450925064245</v>
      </c>
      <c r="G63" s="87">
        <v>0.11374312640852474</v>
      </c>
      <c r="H63" s="87">
        <v>9.5048385651880091E-2</v>
      </c>
      <c r="I63" s="87">
        <v>8.6951166066388474E-2</v>
      </c>
      <c r="J63" s="87">
        <v>6.4710125411104907E-2</v>
      </c>
      <c r="K63" s="87">
        <v>4.044453757096117E-2</v>
      </c>
      <c r="L63" s="87">
        <v>3.8648870906702146E-2</v>
      </c>
      <c r="M63" s="87">
        <v>3.5268501193395377E-2</v>
      </c>
      <c r="N63" s="87">
        <v>3.4542837814499877E-2</v>
      </c>
      <c r="O63" s="87">
        <v>3.1958275391942695E-2</v>
      </c>
      <c r="P63" s="87">
        <v>3.0568265403704987E-2</v>
      </c>
      <c r="Q63" s="87">
        <v>6.6567118104851868E-3</v>
      </c>
    </row>
    <row r="64" spans="1:17" x14ac:dyDescent="0.25">
      <c r="A64" s="150" t="s">
        <v>87</v>
      </c>
      <c r="B64" s="87">
        <v>4.5599057589601708</v>
      </c>
      <c r="C64" s="87">
        <v>4.3657423180741182</v>
      </c>
      <c r="D64" s="87">
        <v>4.4278431055779484</v>
      </c>
      <c r="E64" s="87">
        <v>3.1868243797765738</v>
      </c>
      <c r="F64" s="87">
        <v>3.8136685125743233</v>
      </c>
      <c r="G64" s="87">
        <v>3.8064092939156322</v>
      </c>
      <c r="H64" s="87">
        <v>3.8940262916857051</v>
      </c>
      <c r="I64" s="87">
        <v>4.4460959100620574</v>
      </c>
      <c r="J64" s="87">
        <v>4.5736789812333969</v>
      </c>
      <c r="K64" s="87">
        <v>4.0022204570847197</v>
      </c>
      <c r="L64" s="87">
        <v>3.4859551529498316</v>
      </c>
      <c r="M64" s="87">
        <v>4.7984091203745809</v>
      </c>
      <c r="N64" s="87">
        <v>4.9287034743445801</v>
      </c>
      <c r="O64" s="87">
        <v>5.0339724994108277</v>
      </c>
      <c r="P64" s="87">
        <v>6.97929410645395</v>
      </c>
      <c r="Q64" s="87">
        <v>7.4592239072508812</v>
      </c>
    </row>
    <row r="65" spans="1:17" x14ac:dyDescent="0.25">
      <c r="A65" s="150" t="s">
        <v>23</v>
      </c>
      <c r="B65" s="87">
        <v>22.92540984657964</v>
      </c>
      <c r="C65" s="87">
        <v>24.881840372665959</v>
      </c>
      <c r="D65" s="87">
        <v>29.047002145971618</v>
      </c>
      <c r="E65" s="87">
        <v>28.160170006168659</v>
      </c>
      <c r="F65" s="87">
        <v>36.02158312843541</v>
      </c>
      <c r="G65" s="87">
        <v>33.772251160278827</v>
      </c>
      <c r="H65" s="87">
        <v>36.500523306715991</v>
      </c>
      <c r="I65" s="87">
        <v>15.220550038286076</v>
      </c>
      <c r="J65" s="87">
        <v>17.465511086309888</v>
      </c>
      <c r="K65" s="87">
        <v>16.721113704764434</v>
      </c>
      <c r="L65" s="87">
        <v>20.54770335069653</v>
      </c>
      <c r="M65" s="87">
        <v>14.549214062339553</v>
      </c>
      <c r="N65" s="87">
        <v>14.791646029391698</v>
      </c>
      <c r="O65" s="87">
        <v>13.87812535923587</v>
      </c>
      <c r="P65" s="87">
        <v>12.075191829910079</v>
      </c>
      <c r="Q65" s="87">
        <v>13.397091143639393</v>
      </c>
    </row>
    <row r="66" spans="1:17" x14ac:dyDescent="0.25">
      <c r="A66" s="152" t="s">
        <v>326</v>
      </c>
      <c r="B66" s="151">
        <v>322.42065846056619</v>
      </c>
      <c r="C66" s="151">
        <v>324.20320262984785</v>
      </c>
      <c r="D66" s="151">
        <v>307.28565522850511</v>
      </c>
      <c r="E66" s="151">
        <v>298.06285100452237</v>
      </c>
      <c r="F66" s="151">
        <v>301.85054658106736</v>
      </c>
      <c r="G66" s="151">
        <v>314.06109434819189</v>
      </c>
      <c r="H66" s="151">
        <v>285.67775255311579</v>
      </c>
      <c r="I66" s="151">
        <v>315.87916850829737</v>
      </c>
      <c r="J66" s="151">
        <v>299.45179157045266</v>
      </c>
      <c r="K66" s="151">
        <v>265.76058792512174</v>
      </c>
      <c r="L66" s="151">
        <v>297.37319181531234</v>
      </c>
      <c r="M66" s="151">
        <v>260.7432699081279</v>
      </c>
      <c r="N66" s="151">
        <v>246.93829009710166</v>
      </c>
      <c r="O66" s="151">
        <v>234.30842901480753</v>
      </c>
      <c r="P66" s="151">
        <v>233.95028035530083</v>
      </c>
      <c r="Q66" s="151">
        <v>245.02456411806017</v>
      </c>
    </row>
    <row r="67" spans="1:17" x14ac:dyDescent="0.25">
      <c r="A67" s="156" t="s">
        <v>334</v>
      </c>
      <c r="B67" s="204">
        <v>677.13133269346793</v>
      </c>
      <c r="C67" s="204">
        <v>693.5778535001167</v>
      </c>
      <c r="D67" s="204">
        <v>745.04554778244278</v>
      </c>
      <c r="E67" s="204">
        <v>651.14701075222888</v>
      </c>
      <c r="F67" s="204">
        <v>619.59288578904216</v>
      </c>
      <c r="G67" s="204">
        <v>636.59857479577431</v>
      </c>
      <c r="H67" s="204">
        <v>594.92856426533922</v>
      </c>
      <c r="I67" s="204">
        <v>596.0074399925852</v>
      </c>
      <c r="J67" s="204">
        <v>604.7521406563568</v>
      </c>
      <c r="K67" s="204">
        <v>527.36605439882567</v>
      </c>
      <c r="L67" s="204">
        <v>526.5107373327869</v>
      </c>
      <c r="M67" s="204">
        <v>519.09711981972919</v>
      </c>
      <c r="N67" s="204">
        <v>517.56821664487609</v>
      </c>
      <c r="O67" s="204">
        <v>560.43792194285902</v>
      </c>
      <c r="P67" s="204">
        <v>562.02326727048012</v>
      </c>
      <c r="Q67" s="204">
        <v>624.8623687983918</v>
      </c>
    </row>
    <row r="68" spans="1:17" x14ac:dyDescent="0.25">
      <c r="A68" s="72" t="s">
        <v>320</v>
      </c>
      <c r="B68" s="306">
        <v>2324.6225055959658</v>
      </c>
      <c r="C68" s="306">
        <v>2493.8041686961496</v>
      </c>
      <c r="D68" s="306">
        <v>2555.2007409206935</v>
      </c>
      <c r="E68" s="306">
        <v>2615.1872733659839</v>
      </c>
      <c r="F68" s="306">
        <v>2805.1924871546553</v>
      </c>
      <c r="G68" s="306">
        <v>3042.9928232600432</v>
      </c>
      <c r="H68" s="306">
        <v>2958.9839431647256</v>
      </c>
      <c r="I68" s="306">
        <v>3015.0030751520917</v>
      </c>
      <c r="J68" s="306">
        <v>2593.1472528125387</v>
      </c>
      <c r="K68" s="306">
        <v>2446.8795165770821</v>
      </c>
      <c r="L68" s="306">
        <v>2448.8045914595577</v>
      </c>
      <c r="M68" s="306">
        <v>2609.6068286884547</v>
      </c>
      <c r="N68" s="306">
        <v>2571.8642399678592</v>
      </c>
      <c r="O68" s="306">
        <v>2657.3721360027866</v>
      </c>
      <c r="P68" s="306">
        <v>2569.1991325705035</v>
      </c>
      <c r="Q68" s="306">
        <v>2765.775489786774</v>
      </c>
    </row>
    <row r="70" spans="1:17" ht="12.75" x14ac:dyDescent="0.25">
      <c r="A70" s="98" t="s">
        <v>91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1.0000000000000002</v>
      </c>
      <c r="C72" s="77">
        <f t="shared" si="0"/>
        <v>1.0000000000000002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0.99999999999999978</v>
      </c>
      <c r="H72" s="77">
        <f t="shared" si="0"/>
        <v>1</v>
      </c>
      <c r="I72" s="77">
        <f t="shared" si="0"/>
        <v>1</v>
      </c>
      <c r="J72" s="77">
        <f t="shared" si="0"/>
        <v>1</v>
      </c>
      <c r="K72" s="77">
        <f t="shared" si="0"/>
        <v>1.0000000000000004</v>
      </c>
      <c r="L72" s="77">
        <f t="shared" si="0"/>
        <v>1.0000000000000002</v>
      </c>
      <c r="M72" s="77">
        <f t="shared" si="0"/>
        <v>1</v>
      </c>
      <c r="N72" s="77">
        <f t="shared" si="0"/>
        <v>1</v>
      </c>
      <c r="O72" s="77">
        <f t="shared" si="0"/>
        <v>0.99999999999999989</v>
      </c>
      <c r="P72" s="77">
        <f t="shared" si="0"/>
        <v>0.99999999999999978</v>
      </c>
      <c r="Q72" s="77">
        <f t="shared" si="0"/>
        <v>1</v>
      </c>
    </row>
    <row r="73" spans="1:17" x14ac:dyDescent="0.25">
      <c r="A73" s="132" t="s">
        <v>84</v>
      </c>
      <c r="B73" s="203">
        <f t="shared" ref="B73:Q73" si="1">IF(B$6=0,0,B$6/B$5)</f>
        <v>3.4419901832996896E-2</v>
      </c>
      <c r="C73" s="203">
        <f t="shared" si="1"/>
        <v>3.3881439232490131E-2</v>
      </c>
      <c r="D73" s="203">
        <f t="shared" si="1"/>
        <v>3.4220936732979254E-2</v>
      </c>
      <c r="E73" s="203">
        <f t="shared" si="1"/>
        <v>2.8053316743932313E-2</v>
      </c>
      <c r="F73" s="203">
        <f t="shared" si="1"/>
        <v>2.8374694451706414E-2</v>
      </c>
      <c r="G73" s="203">
        <f t="shared" si="1"/>
        <v>2.7687871261921161E-2</v>
      </c>
      <c r="H73" s="203">
        <f t="shared" si="1"/>
        <v>2.9416380896111542E-2</v>
      </c>
      <c r="I73" s="203">
        <f t="shared" si="1"/>
        <v>3.1485348754160106E-2</v>
      </c>
      <c r="J73" s="203">
        <f t="shared" si="1"/>
        <v>2.9699712409879994E-2</v>
      </c>
      <c r="K73" s="203">
        <f t="shared" si="1"/>
        <v>2.8967978361843415E-2</v>
      </c>
      <c r="L73" s="203">
        <f t="shared" si="1"/>
        <v>2.8743792808748968E-2</v>
      </c>
      <c r="M73" s="203">
        <f t="shared" si="1"/>
        <v>3.0397301849976129E-2</v>
      </c>
      <c r="N73" s="203">
        <f t="shared" si="1"/>
        <v>3.1345850115604305E-2</v>
      </c>
      <c r="O73" s="203">
        <f t="shared" si="1"/>
        <v>3.1631985589807558E-2</v>
      </c>
      <c r="P73" s="203">
        <f t="shared" si="1"/>
        <v>3.1971420876187338E-2</v>
      </c>
      <c r="Q73" s="203">
        <f t="shared" si="1"/>
        <v>3.1703653987061084E-2</v>
      </c>
    </row>
    <row r="74" spans="1:17" x14ac:dyDescent="0.25">
      <c r="A74" s="76" t="s">
        <v>83</v>
      </c>
      <c r="B74" s="202">
        <f t="shared" ref="B74:Q74" si="2">IF(B$7=0,0,B$7/B$5)</f>
        <v>5.6614664880733634E-3</v>
      </c>
      <c r="C74" s="202">
        <f t="shared" si="2"/>
        <v>5.542156301550037E-3</v>
      </c>
      <c r="D74" s="202">
        <f t="shared" si="2"/>
        <v>5.5872373190430829E-3</v>
      </c>
      <c r="E74" s="202">
        <f t="shared" si="2"/>
        <v>4.5186076773964506E-3</v>
      </c>
      <c r="F74" s="202">
        <f t="shared" si="2"/>
        <v>4.5865371301479609E-3</v>
      </c>
      <c r="G74" s="202">
        <f t="shared" si="2"/>
        <v>4.4831689199097205E-3</v>
      </c>
      <c r="H74" s="202">
        <f t="shared" si="2"/>
        <v>4.788194737014838E-3</v>
      </c>
      <c r="I74" s="202">
        <f t="shared" si="2"/>
        <v>5.1797676108164842E-3</v>
      </c>
      <c r="J74" s="202">
        <f t="shared" si="2"/>
        <v>4.814355822893527E-3</v>
      </c>
      <c r="K74" s="202">
        <f t="shared" si="2"/>
        <v>4.7208730368464647E-3</v>
      </c>
      <c r="L74" s="202">
        <f t="shared" si="2"/>
        <v>4.6781641771147147E-3</v>
      </c>
      <c r="M74" s="202">
        <f t="shared" si="2"/>
        <v>4.9768505465651123E-3</v>
      </c>
      <c r="N74" s="202">
        <f t="shared" si="2"/>
        <v>5.1469246311436701E-3</v>
      </c>
      <c r="O74" s="202">
        <f t="shared" si="2"/>
        <v>5.1659165944979218E-3</v>
      </c>
      <c r="P74" s="202">
        <f t="shared" si="2"/>
        <v>5.2280338330893041E-3</v>
      </c>
      <c r="Q74" s="202">
        <f t="shared" si="2"/>
        <v>5.1689340807023728E-3</v>
      </c>
    </row>
    <row r="75" spans="1:17" x14ac:dyDescent="0.25">
      <c r="A75" s="76" t="s">
        <v>82</v>
      </c>
      <c r="B75" s="202">
        <f t="shared" ref="B75:Q75" si="3">IF(B$8=0,0,B$8/B$5)</f>
        <v>7.119276551977495E-2</v>
      </c>
      <c r="C75" s="202">
        <f t="shared" si="3"/>
        <v>6.9253282892320009E-2</v>
      </c>
      <c r="D75" s="202">
        <f t="shared" si="3"/>
        <v>6.9802769634592005E-2</v>
      </c>
      <c r="E75" s="202">
        <f t="shared" si="3"/>
        <v>5.9367230026113237E-2</v>
      </c>
      <c r="F75" s="202">
        <f t="shared" si="3"/>
        <v>6.0696046518329674E-2</v>
      </c>
      <c r="G75" s="202">
        <f t="shared" si="3"/>
        <v>5.906254143745978E-2</v>
      </c>
      <c r="H75" s="202">
        <f t="shared" si="3"/>
        <v>6.2168782260224563E-2</v>
      </c>
      <c r="I75" s="202">
        <f t="shared" si="3"/>
        <v>6.6908349075649673E-2</v>
      </c>
      <c r="J75" s="202">
        <f t="shared" si="3"/>
        <v>6.3816756124463872E-2</v>
      </c>
      <c r="K75" s="202">
        <f t="shared" si="3"/>
        <v>6.2151040161321468E-2</v>
      </c>
      <c r="L75" s="202">
        <f t="shared" si="3"/>
        <v>6.2272526240241918E-2</v>
      </c>
      <c r="M75" s="202">
        <f t="shared" si="3"/>
        <v>6.6506305569292865E-2</v>
      </c>
      <c r="N75" s="202">
        <f t="shared" si="3"/>
        <v>6.7384193996185754E-2</v>
      </c>
      <c r="O75" s="202">
        <f t="shared" si="3"/>
        <v>6.845935752278412E-2</v>
      </c>
      <c r="P75" s="202">
        <f t="shared" si="3"/>
        <v>6.9459641401113645E-2</v>
      </c>
      <c r="Q75" s="202">
        <f t="shared" si="3"/>
        <v>6.9514157560220544E-2</v>
      </c>
    </row>
    <row r="76" spans="1:17" x14ac:dyDescent="0.25">
      <c r="A76" s="76" t="s">
        <v>81</v>
      </c>
      <c r="B76" s="202">
        <f t="shared" ref="B76:Q76" si="4">IF(B$9=0,0,B$9/B$5)</f>
        <v>2.0500799891342007E-2</v>
      </c>
      <c r="C76" s="202">
        <f t="shared" si="4"/>
        <v>1.9922935495537517E-2</v>
      </c>
      <c r="D76" s="202">
        <f t="shared" si="4"/>
        <v>2.0262049623409134E-2</v>
      </c>
      <c r="E76" s="202">
        <f t="shared" si="4"/>
        <v>1.8454343091033998E-2</v>
      </c>
      <c r="F76" s="202">
        <f t="shared" si="4"/>
        <v>1.8849900126192261E-2</v>
      </c>
      <c r="G76" s="202">
        <f t="shared" si="4"/>
        <v>1.8467722301369963E-2</v>
      </c>
      <c r="H76" s="202">
        <f t="shared" si="4"/>
        <v>1.9224444202290254E-2</v>
      </c>
      <c r="I76" s="202">
        <f t="shared" si="4"/>
        <v>2.0025615760800426E-2</v>
      </c>
      <c r="J76" s="202">
        <f t="shared" si="4"/>
        <v>2.0426380649046311E-2</v>
      </c>
      <c r="K76" s="202">
        <f t="shared" si="4"/>
        <v>2.0529040050803339E-2</v>
      </c>
      <c r="L76" s="202">
        <f t="shared" si="4"/>
        <v>1.9859803396923913E-2</v>
      </c>
      <c r="M76" s="202">
        <f t="shared" si="4"/>
        <v>2.2143784339951331E-2</v>
      </c>
      <c r="N76" s="202">
        <f t="shared" si="4"/>
        <v>2.3194966502777012E-2</v>
      </c>
      <c r="O76" s="202">
        <f t="shared" si="4"/>
        <v>2.4044142219383259E-2</v>
      </c>
      <c r="P76" s="202">
        <f t="shared" si="4"/>
        <v>2.424816760404459E-2</v>
      </c>
      <c r="Q76" s="202">
        <f t="shared" si="4"/>
        <v>2.359835510406089E-2</v>
      </c>
    </row>
    <row r="77" spans="1:17" x14ac:dyDescent="0.25">
      <c r="A77" s="129" t="s">
        <v>80</v>
      </c>
      <c r="B77" s="201">
        <f t="shared" ref="B77:Q77" si="5">IF(B$10=0,0,B$10/B$5)</f>
        <v>5.9117443417322314E-2</v>
      </c>
      <c r="C77" s="201">
        <f t="shared" si="5"/>
        <v>5.8291018977759686E-2</v>
      </c>
      <c r="D77" s="201">
        <f t="shared" si="5"/>
        <v>5.9510450350392284E-2</v>
      </c>
      <c r="E77" s="201">
        <f t="shared" si="5"/>
        <v>4.9144872278582344E-2</v>
      </c>
      <c r="F77" s="201">
        <f t="shared" si="5"/>
        <v>4.9370067545365513E-2</v>
      </c>
      <c r="G77" s="201">
        <f t="shared" si="5"/>
        <v>4.8158431564871144E-2</v>
      </c>
      <c r="H77" s="201">
        <f t="shared" si="5"/>
        <v>5.1232282563482556E-2</v>
      </c>
      <c r="I77" s="201">
        <f t="shared" si="5"/>
        <v>5.3584947370749834E-2</v>
      </c>
      <c r="J77" s="201">
        <f t="shared" si="5"/>
        <v>5.1135253781696741E-2</v>
      </c>
      <c r="K77" s="201">
        <f t="shared" si="5"/>
        <v>5.0238759684568576E-2</v>
      </c>
      <c r="L77" s="201">
        <f t="shared" si="5"/>
        <v>4.9297008721056246E-2</v>
      </c>
      <c r="M77" s="201">
        <f t="shared" si="5"/>
        <v>5.2242265332874287E-2</v>
      </c>
      <c r="N77" s="201">
        <f t="shared" si="5"/>
        <v>5.4381325835037839E-2</v>
      </c>
      <c r="O77" s="201">
        <f t="shared" si="5"/>
        <v>5.5122275781643033E-2</v>
      </c>
      <c r="P77" s="201">
        <f t="shared" si="5"/>
        <v>5.1144516710659886E-2</v>
      </c>
      <c r="Q77" s="201">
        <f t="shared" si="5"/>
        <v>5.0227772942299839E-2</v>
      </c>
    </row>
    <row r="78" spans="1:17" x14ac:dyDescent="0.25">
      <c r="A78" s="127" t="s">
        <v>325</v>
      </c>
      <c r="B78" s="200">
        <f t="shared" ref="B78:Q78" si="6">IF(B$15=0,0,B$15/B$5)</f>
        <v>0.27378527367594785</v>
      </c>
      <c r="C78" s="200">
        <f t="shared" si="6"/>
        <v>0.26205374846411411</v>
      </c>
      <c r="D78" s="200">
        <f t="shared" si="6"/>
        <v>0.25477662419924491</v>
      </c>
      <c r="E78" s="200">
        <f t="shared" si="6"/>
        <v>0.25740132701537444</v>
      </c>
      <c r="F78" s="200">
        <f t="shared" si="6"/>
        <v>0.23735202253743301</v>
      </c>
      <c r="G78" s="200">
        <f t="shared" si="6"/>
        <v>0.23305413330627675</v>
      </c>
      <c r="H78" s="200">
        <f t="shared" si="6"/>
        <v>0.23089151910782477</v>
      </c>
      <c r="I78" s="200">
        <f t="shared" si="6"/>
        <v>0.20911668750262233</v>
      </c>
      <c r="J78" s="200">
        <f t="shared" si="6"/>
        <v>0.23304563208434778</v>
      </c>
      <c r="K78" s="200">
        <f t="shared" si="6"/>
        <v>0.21786061262442968</v>
      </c>
      <c r="L78" s="200">
        <f t="shared" si="6"/>
        <v>0.25500167902281767</v>
      </c>
      <c r="M78" s="200">
        <f t="shared" si="6"/>
        <v>0.19513131315043247</v>
      </c>
      <c r="N78" s="200">
        <f t="shared" si="6"/>
        <v>0.18631066382002659</v>
      </c>
      <c r="O78" s="200">
        <f t="shared" si="6"/>
        <v>0.17583699530516012</v>
      </c>
      <c r="P78" s="200">
        <f t="shared" si="6"/>
        <v>0.17655733190216885</v>
      </c>
      <c r="Q78" s="200">
        <f t="shared" si="6"/>
        <v>0.17354134658014381</v>
      </c>
    </row>
    <row r="79" spans="1:17" x14ac:dyDescent="0.25">
      <c r="A79" s="127" t="s">
        <v>324</v>
      </c>
      <c r="B79" s="200">
        <f t="shared" ref="B79:Q79" si="7">IF(B$26=0,0,B$26/B$5)</f>
        <v>0.18527127431831172</v>
      </c>
      <c r="C79" s="200">
        <f t="shared" si="7"/>
        <v>0.18876617534468237</v>
      </c>
      <c r="D79" s="200">
        <f t="shared" si="7"/>
        <v>0.18487703697796115</v>
      </c>
      <c r="E79" s="200">
        <f t="shared" si="7"/>
        <v>0.18241343403788668</v>
      </c>
      <c r="F79" s="200">
        <f t="shared" si="7"/>
        <v>0.18797558633127245</v>
      </c>
      <c r="G79" s="200">
        <f t="shared" si="7"/>
        <v>0.18280759886062681</v>
      </c>
      <c r="H79" s="200">
        <f t="shared" si="7"/>
        <v>0.17616395923849074</v>
      </c>
      <c r="I79" s="200">
        <f t="shared" si="7"/>
        <v>0.18534230080192576</v>
      </c>
      <c r="J79" s="200">
        <f t="shared" si="7"/>
        <v>0.19792786035178753</v>
      </c>
      <c r="K79" s="200">
        <f t="shared" si="7"/>
        <v>0.19958097655870188</v>
      </c>
      <c r="L79" s="200">
        <f t="shared" si="7"/>
        <v>0.19262465185115185</v>
      </c>
      <c r="M79" s="200">
        <f t="shared" si="7"/>
        <v>0.20007158283547752</v>
      </c>
      <c r="N79" s="200">
        <f t="shared" si="7"/>
        <v>0.20596496775325446</v>
      </c>
      <c r="O79" s="200">
        <f t="shared" si="7"/>
        <v>0.19991191008734566</v>
      </c>
      <c r="P79" s="200">
        <f t="shared" si="7"/>
        <v>0.20537626431334238</v>
      </c>
      <c r="Q79" s="200">
        <f t="shared" si="7"/>
        <v>0.19173434656170249</v>
      </c>
    </row>
    <row r="80" spans="1:17" x14ac:dyDescent="0.25">
      <c r="A80" s="142" t="s">
        <v>333</v>
      </c>
      <c r="B80" s="199">
        <f t="shared" ref="B80:Q80" si="8">IF(B$27=0,0,B$27/B$5)</f>
        <v>0.16722137615413518</v>
      </c>
      <c r="C80" s="199">
        <f t="shared" si="8"/>
        <v>0.17068544368540839</v>
      </c>
      <c r="D80" s="199">
        <f t="shared" si="8"/>
        <v>0.16754617991012835</v>
      </c>
      <c r="E80" s="199">
        <f t="shared" si="8"/>
        <v>0.16430144399345736</v>
      </c>
      <c r="F80" s="199">
        <f t="shared" si="8"/>
        <v>0.16997766644017609</v>
      </c>
      <c r="G80" s="199">
        <f t="shared" si="8"/>
        <v>0.16485549611929393</v>
      </c>
      <c r="H80" s="199">
        <f t="shared" si="8"/>
        <v>0.15881649647174484</v>
      </c>
      <c r="I80" s="199">
        <f t="shared" si="8"/>
        <v>0.16812270426221382</v>
      </c>
      <c r="J80" s="199">
        <f t="shared" si="8"/>
        <v>0.18070593550643749</v>
      </c>
      <c r="K80" s="199">
        <f t="shared" si="8"/>
        <v>0.18243665324590846</v>
      </c>
      <c r="L80" s="199">
        <f t="shared" si="8"/>
        <v>0.17498744662766824</v>
      </c>
      <c r="M80" s="199">
        <f t="shared" si="8"/>
        <v>0.18344097650584723</v>
      </c>
      <c r="N80" s="199">
        <f t="shared" si="8"/>
        <v>0.18988100605513172</v>
      </c>
      <c r="O80" s="199">
        <f t="shared" si="8"/>
        <v>0.18453278029102307</v>
      </c>
      <c r="P80" s="199">
        <f t="shared" si="8"/>
        <v>0.18976898870122619</v>
      </c>
      <c r="Q80" s="199">
        <f t="shared" si="8"/>
        <v>0.17593676750395448</v>
      </c>
    </row>
    <row r="81" spans="1:17" x14ac:dyDescent="0.25">
      <c r="A81" s="142" t="s">
        <v>332</v>
      </c>
      <c r="B81" s="199">
        <f t="shared" ref="B81:Q81" si="9">IF(B$33=0,0,B$33/B$5)</f>
        <v>1.8049898164176584E-2</v>
      </c>
      <c r="C81" s="199">
        <f t="shared" si="9"/>
        <v>1.8080731659273923E-2</v>
      </c>
      <c r="D81" s="199">
        <f t="shared" si="9"/>
        <v>1.7330857067832817E-2</v>
      </c>
      <c r="E81" s="199">
        <f t="shared" si="9"/>
        <v>1.8111990044429319E-2</v>
      </c>
      <c r="F81" s="199">
        <f t="shared" si="9"/>
        <v>1.799791989109641E-2</v>
      </c>
      <c r="G81" s="199">
        <f t="shared" si="9"/>
        <v>1.7952102741332937E-2</v>
      </c>
      <c r="H81" s="199">
        <f t="shared" si="9"/>
        <v>1.7347462766745834E-2</v>
      </c>
      <c r="I81" s="199">
        <f t="shared" si="9"/>
        <v>1.7219596539711932E-2</v>
      </c>
      <c r="J81" s="199">
        <f t="shared" si="9"/>
        <v>1.722192484535004E-2</v>
      </c>
      <c r="K81" s="199">
        <f t="shared" si="9"/>
        <v>1.7144323312793398E-2</v>
      </c>
      <c r="L81" s="199">
        <f t="shared" si="9"/>
        <v>1.7637205223483596E-2</v>
      </c>
      <c r="M81" s="199">
        <f t="shared" si="9"/>
        <v>1.6630606329630308E-2</v>
      </c>
      <c r="N81" s="199">
        <f t="shared" si="9"/>
        <v>1.6083961698122748E-2</v>
      </c>
      <c r="O81" s="199">
        <f t="shared" si="9"/>
        <v>1.5379129796322553E-2</v>
      </c>
      <c r="P81" s="199">
        <f t="shared" si="9"/>
        <v>1.5607275612116231E-2</v>
      </c>
      <c r="Q81" s="199">
        <f t="shared" si="9"/>
        <v>1.5797579057748052E-2</v>
      </c>
    </row>
    <row r="82" spans="1:17" x14ac:dyDescent="0.25">
      <c r="A82" s="127" t="s">
        <v>323</v>
      </c>
      <c r="B82" s="200">
        <f t="shared" ref="B82:Q82" si="10">IF(B$34=0,0,B$34/B$5)</f>
        <v>2.9582763937598382E-2</v>
      </c>
      <c r="C82" s="200">
        <f t="shared" si="10"/>
        <v>2.9721505692369695E-2</v>
      </c>
      <c r="D82" s="200">
        <f t="shared" si="10"/>
        <v>2.8774585734227309E-2</v>
      </c>
      <c r="E82" s="200">
        <f t="shared" si="10"/>
        <v>2.9940905787418665E-2</v>
      </c>
      <c r="F82" s="200">
        <f t="shared" si="10"/>
        <v>3.0189217073566487E-2</v>
      </c>
      <c r="G82" s="200">
        <f t="shared" si="10"/>
        <v>3.0250777892136895E-2</v>
      </c>
      <c r="H82" s="200">
        <f t="shared" si="10"/>
        <v>2.8977242040149467E-2</v>
      </c>
      <c r="I82" s="200">
        <f t="shared" si="10"/>
        <v>2.9225787154798854E-2</v>
      </c>
      <c r="J82" s="200">
        <f t="shared" si="10"/>
        <v>2.8879005166309066E-2</v>
      </c>
      <c r="K82" s="200">
        <f t="shared" si="10"/>
        <v>2.8737710845788279E-2</v>
      </c>
      <c r="L82" s="200">
        <f t="shared" si="10"/>
        <v>2.9850847579388648E-2</v>
      </c>
      <c r="M82" s="200">
        <f t="shared" si="10"/>
        <v>2.8026539872130569E-2</v>
      </c>
      <c r="N82" s="200">
        <f t="shared" si="10"/>
        <v>2.6991688208994606E-2</v>
      </c>
      <c r="O82" s="200">
        <f t="shared" si="10"/>
        <v>2.5752595581603883E-2</v>
      </c>
      <c r="P82" s="200">
        <f t="shared" si="10"/>
        <v>2.5998708116999978E-2</v>
      </c>
      <c r="Q82" s="200">
        <f t="shared" si="10"/>
        <v>2.6311737176572071E-2</v>
      </c>
    </row>
    <row r="83" spans="1:17" x14ac:dyDescent="0.25">
      <c r="A83" s="142" t="s">
        <v>331</v>
      </c>
      <c r="B83" s="199">
        <f t="shared" ref="B83:Q83" si="11">IF(B$35=0,0,B$35/B$5)</f>
        <v>1.2261562007418795E-2</v>
      </c>
      <c r="C83" s="199">
        <f t="shared" si="11"/>
        <v>1.227151943302102E-2</v>
      </c>
      <c r="D83" s="199">
        <f t="shared" si="11"/>
        <v>1.1714270641442955E-2</v>
      </c>
      <c r="E83" s="199">
        <f t="shared" si="11"/>
        <v>1.2209154302294896E-2</v>
      </c>
      <c r="F83" s="199">
        <f t="shared" si="11"/>
        <v>1.2623472750333859E-2</v>
      </c>
      <c r="G83" s="199">
        <f t="shared" si="11"/>
        <v>1.2667149721534255E-2</v>
      </c>
      <c r="H83" s="199">
        <f t="shared" si="11"/>
        <v>1.1808463060396974E-2</v>
      </c>
      <c r="I83" s="199">
        <f t="shared" si="11"/>
        <v>1.2035075216880693E-2</v>
      </c>
      <c r="J83" s="199">
        <f t="shared" si="11"/>
        <v>1.1660022128536091E-2</v>
      </c>
      <c r="K83" s="199">
        <f t="shared" si="11"/>
        <v>1.1508733569772786E-2</v>
      </c>
      <c r="L83" s="199">
        <f t="shared" si="11"/>
        <v>1.2020105690803366E-2</v>
      </c>
      <c r="M83" s="199">
        <f t="shared" si="11"/>
        <v>1.1664610856108976E-2</v>
      </c>
      <c r="N83" s="199">
        <f t="shared" si="11"/>
        <v>1.1024298727178273E-2</v>
      </c>
      <c r="O83" s="199">
        <f t="shared" si="11"/>
        <v>1.044013550466001E-2</v>
      </c>
      <c r="P83" s="199">
        <f t="shared" si="11"/>
        <v>1.0658983752807176E-2</v>
      </c>
      <c r="Q83" s="199">
        <f t="shared" si="11"/>
        <v>1.0862623423462357E-2</v>
      </c>
    </row>
    <row r="84" spans="1:17" x14ac:dyDescent="0.25">
      <c r="A84" s="142" t="s">
        <v>330</v>
      </c>
      <c r="B84" s="199">
        <f t="shared" ref="B84:Q84" si="12">IF(B$41=0,0,B$41/B$5)</f>
        <v>1.5131538442861402E-2</v>
      </c>
      <c r="C84" s="199">
        <f t="shared" si="12"/>
        <v>1.5278282959309858E-2</v>
      </c>
      <c r="D84" s="199">
        <f t="shared" si="12"/>
        <v>1.4956435887832171E-2</v>
      </c>
      <c r="E84" s="199">
        <f t="shared" si="12"/>
        <v>1.5485751371167349E-2</v>
      </c>
      <c r="F84" s="199">
        <f t="shared" si="12"/>
        <v>1.5316783205257414E-2</v>
      </c>
      <c r="G84" s="199">
        <f t="shared" si="12"/>
        <v>1.5350842357180599E-2</v>
      </c>
      <c r="H84" s="199">
        <f t="shared" si="12"/>
        <v>1.5008699365189058E-2</v>
      </c>
      <c r="I84" s="199">
        <f t="shared" si="12"/>
        <v>1.5008879260673683E-2</v>
      </c>
      <c r="J84" s="199">
        <f t="shared" si="12"/>
        <v>1.5059973879861036E-2</v>
      </c>
      <c r="K84" s="199">
        <f t="shared" si="12"/>
        <v>1.5032639037915929E-2</v>
      </c>
      <c r="L84" s="199">
        <f t="shared" si="12"/>
        <v>1.5647928502510837E-2</v>
      </c>
      <c r="M84" s="199">
        <f t="shared" si="12"/>
        <v>1.430420011355878E-2</v>
      </c>
      <c r="N84" s="199">
        <f t="shared" si="12"/>
        <v>1.397871008138411E-2</v>
      </c>
      <c r="O84" s="199">
        <f t="shared" si="12"/>
        <v>1.341312150377392E-2</v>
      </c>
      <c r="P84" s="199">
        <f t="shared" si="12"/>
        <v>1.3407685241249273E-2</v>
      </c>
      <c r="Q84" s="199">
        <f t="shared" si="12"/>
        <v>1.3496885109038639E-2</v>
      </c>
    </row>
    <row r="85" spans="1:17" x14ac:dyDescent="0.25">
      <c r="A85" s="142" t="s">
        <v>329</v>
      </c>
      <c r="B85" s="199">
        <f t="shared" ref="B85:Q85" si="13">IF(B$52=0,0,B$52/B$5)</f>
        <v>2.1896634873181924E-3</v>
      </c>
      <c r="C85" s="199">
        <f t="shared" si="13"/>
        <v>2.1717033000388142E-3</v>
      </c>
      <c r="D85" s="199">
        <f t="shared" si="13"/>
        <v>2.1038792049521832E-3</v>
      </c>
      <c r="E85" s="199">
        <f t="shared" si="13"/>
        <v>2.2460001139564148E-3</v>
      </c>
      <c r="F85" s="199">
        <f t="shared" si="13"/>
        <v>2.2489611179752119E-3</v>
      </c>
      <c r="G85" s="199">
        <f t="shared" si="13"/>
        <v>2.2327858134220343E-3</v>
      </c>
      <c r="H85" s="199">
        <f t="shared" si="13"/>
        <v>2.1600796145634323E-3</v>
      </c>
      <c r="I85" s="199">
        <f t="shared" si="13"/>
        <v>2.1818326772444735E-3</v>
      </c>
      <c r="J85" s="199">
        <f t="shared" si="13"/>
        <v>2.159009157911933E-3</v>
      </c>
      <c r="K85" s="199">
        <f t="shared" si="13"/>
        <v>2.1963382380995617E-3</v>
      </c>
      <c r="L85" s="199">
        <f t="shared" si="13"/>
        <v>2.1828133860744511E-3</v>
      </c>
      <c r="M85" s="199">
        <f t="shared" si="13"/>
        <v>2.057728902462818E-3</v>
      </c>
      <c r="N85" s="199">
        <f t="shared" si="13"/>
        <v>1.9886794004322196E-3</v>
      </c>
      <c r="O85" s="199">
        <f t="shared" si="13"/>
        <v>1.8993385731699499E-3</v>
      </c>
      <c r="P85" s="199">
        <f t="shared" si="13"/>
        <v>1.9320391229435197E-3</v>
      </c>
      <c r="Q85" s="199">
        <f t="shared" si="13"/>
        <v>1.95222864407108E-3</v>
      </c>
    </row>
    <row r="86" spans="1:17" x14ac:dyDescent="0.25">
      <c r="A86" s="127" t="s">
        <v>322</v>
      </c>
      <c r="B86" s="200">
        <f t="shared" ref="B86:Q86" si="14">IF(B$53=0,0,B$53/B$5)</f>
        <v>4.0324636342346044E-2</v>
      </c>
      <c r="C86" s="200">
        <f t="shared" si="14"/>
        <v>4.0258834424552074E-2</v>
      </c>
      <c r="D86" s="200">
        <f t="shared" si="14"/>
        <v>3.8521116232255632E-2</v>
      </c>
      <c r="E86" s="200">
        <f t="shared" si="14"/>
        <v>4.0485032397728868E-2</v>
      </c>
      <c r="F86" s="200">
        <f t="shared" si="14"/>
        <v>4.0418722623018349E-2</v>
      </c>
      <c r="G86" s="200">
        <f t="shared" si="14"/>
        <v>4.042075382384986E-2</v>
      </c>
      <c r="H86" s="200">
        <f t="shared" si="14"/>
        <v>3.8827026288631258E-2</v>
      </c>
      <c r="I86" s="200">
        <f t="shared" si="14"/>
        <v>3.994274212910983E-2</v>
      </c>
      <c r="J86" s="200">
        <f t="shared" si="14"/>
        <v>3.9406107085927698E-2</v>
      </c>
      <c r="K86" s="200">
        <f t="shared" si="14"/>
        <v>3.9339666611136664E-2</v>
      </c>
      <c r="L86" s="200">
        <f t="shared" si="14"/>
        <v>4.0432807798216959E-2</v>
      </c>
      <c r="M86" s="200">
        <f t="shared" si="14"/>
        <v>3.8174405487897953E-2</v>
      </c>
      <c r="N86" s="200">
        <f t="shared" si="14"/>
        <v>3.6840129348435176E-2</v>
      </c>
      <c r="O86" s="200">
        <f t="shared" si="14"/>
        <v>3.5184507343664795E-2</v>
      </c>
      <c r="P86" s="200">
        <f t="shared" si="14"/>
        <v>3.5651761031999234E-2</v>
      </c>
      <c r="Q86" s="200">
        <f t="shared" si="14"/>
        <v>3.610003341766007E-2</v>
      </c>
    </row>
    <row r="87" spans="1:17" x14ac:dyDescent="0.25">
      <c r="A87" s="142" t="s">
        <v>328</v>
      </c>
      <c r="B87" s="199">
        <f t="shared" ref="B87:Q87" si="15">IF(B$54=0,0,B$54/B$5)</f>
        <v>4.9588122005469262E-3</v>
      </c>
      <c r="C87" s="199">
        <f t="shared" si="15"/>
        <v>5.1179645011725809E-3</v>
      </c>
      <c r="D87" s="199">
        <f t="shared" si="15"/>
        <v>4.5486523373170816E-3</v>
      </c>
      <c r="E87" s="199">
        <f t="shared" si="15"/>
        <v>4.536983722647648E-3</v>
      </c>
      <c r="F87" s="199">
        <f t="shared" si="15"/>
        <v>4.5691256604297259E-3</v>
      </c>
      <c r="G87" s="199">
        <f t="shared" si="15"/>
        <v>4.592149463775369E-3</v>
      </c>
      <c r="H87" s="199">
        <f t="shared" si="15"/>
        <v>4.222831761545069E-3</v>
      </c>
      <c r="I87" s="199">
        <f t="shared" si="15"/>
        <v>4.580774843199454E-3</v>
      </c>
      <c r="J87" s="199">
        <f t="shared" si="15"/>
        <v>4.4585235357100482E-3</v>
      </c>
      <c r="K87" s="199">
        <f t="shared" si="15"/>
        <v>4.3405770009797406E-3</v>
      </c>
      <c r="L87" s="199">
        <f t="shared" si="15"/>
        <v>4.5848695979499596E-3</v>
      </c>
      <c r="M87" s="199">
        <f t="shared" si="15"/>
        <v>4.3598873225383873E-3</v>
      </c>
      <c r="N87" s="199">
        <f t="shared" si="15"/>
        <v>4.2350391494881826E-3</v>
      </c>
      <c r="O87" s="199">
        <f t="shared" si="15"/>
        <v>4.0516880128763279E-3</v>
      </c>
      <c r="P87" s="199">
        <f t="shared" si="15"/>
        <v>4.1682188350048886E-3</v>
      </c>
      <c r="Q87" s="199">
        <f t="shared" si="15"/>
        <v>4.1831857801851785E-3</v>
      </c>
    </row>
    <row r="88" spans="1:17" x14ac:dyDescent="0.25">
      <c r="A88" s="142" t="s">
        <v>327</v>
      </c>
      <c r="B88" s="199">
        <f t="shared" ref="B88:Q88" si="16">IF(B$55=0,0,B$55/B$5)</f>
        <v>5.2753793930316465E-3</v>
      </c>
      <c r="C88" s="199">
        <f t="shared" si="16"/>
        <v>5.4087945378467027E-3</v>
      </c>
      <c r="D88" s="199">
        <f t="shared" si="16"/>
        <v>5.6980369977660426E-3</v>
      </c>
      <c r="E88" s="199">
        <f t="shared" si="16"/>
        <v>5.814393152659224E-3</v>
      </c>
      <c r="F88" s="199">
        <f t="shared" si="16"/>
        <v>5.6902194207385029E-3</v>
      </c>
      <c r="G88" s="199">
        <f t="shared" si="16"/>
        <v>5.4767767535524965E-3</v>
      </c>
      <c r="H88" s="199">
        <f t="shared" si="16"/>
        <v>5.8017849327688872E-3</v>
      </c>
      <c r="I88" s="199">
        <f t="shared" si="16"/>
        <v>3.9413581072039912E-3</v>
      </c>
      <c r="J88" s="199">
        <f t="shared" si="16"/>
        <v>3.9668381948372569E-3</v>
      </c>
      <c r="K88" s="199">
        <f t="shared" si="16"/>
        <v>3.9152326439617496E-3</v>
      </c>
      <c r="L88" s="199">
        <f t="shared" si="16"/>
        <v>4.1409492480779875E-3</v>
      </c>
      <c r="M88" s="199">
        <f t="shared" si="16"/>
        <v>3.6183028809208214E-3</v>
      </c>
      <c r="N88" s="199">
        <f t="shared" si="16"/>
        <v>3.6353231814416475E-3</v>
      </c>
      <c r="O88" s="199">
        <f t="shared" si="16"/>
        <v>3.5434984456150847E-3</v>
      </c>
      <c r="P88" s="199">
        <f t="shared" si="16"/>
        <v>3.5128050060031506E-3</v>
      </c>
      <c r="Q88" s="199">
        <f t="shared" si="16"/>
        <v>3.581751728135E-3</v>
      </c>
    </row>
    <row r="89" spans="1:17" x14ac:dyDescent="0.25">
      <c r="A89" s="142" t="s">
        <v>326</v>
      </c>
      <c r="B89" s="199">
        <f t="shared" ref="B89:Q89" si="17">IF(B$66=0,0,B$66/B$5)</f>
        <v>3.0090444748767483E-2</v>
      </c>
      <c r="C89" s="199">
        <f t="shared" si="17"/>
        <v>2.9732075385532793E-2</v>
      </c>
      <c r="D89" s="199">
        <f t="shared" si="17"/>
        <v>2.8274426897172526E-2</v>
      </c>
      <c r="E89" s="199">
        <f t="shared" si="17"/>
        <v>3.013365552242199E-2</v>
      </c>
      <c r="F89" s="199">
        <f t="shared" si="17"/>
        <v>3.0159377541850118E-2</v>
      </c>
      <c r="G89" s="199">
        <f t="shared" si="17"/>
        <v>3.0351827606521994E-2</v>
      </c>
      <c r="H89" s="199">
        <f t="shared" si="17"/>
        <v>2.8802409594317301E-2</v>
      </c>
      <c r="I89" s="199">
        <f t="shared" si="17"/>
        <v>3.1420609178706392E-2</v>
      </c>
      <c r="J89" s="199">
        <f t="shared" si="17"/>
        <v>3.0980745355380392E-2</v>
      </c>
      <c r="K89" s="199">
        <f t="shared" si="17"/>
        <v>3.1083856966195169E-2</v>
      </c>
      <c r="L89" s="199">
        <f t="shared" si="17"/>
        <v>3.1706988952189007E-2</v>
      </c>
      <c r="M89" s="199">
        <f t="shared" si="17"/>
        <v>3.0196215284438749E-2</v>
      </c>
      <c r="N89" s="199">
        <f t="shared" si="17"/>
        <v>2.8969767017505348E-2</v>
      </c>
      <c r="O89" s="199">
        <f t="shared" si="17"/>
        <v>2.7589320885173383E-2</v>
      </c>
      <c r="P89" s="199">
        <f t="shared" si="17"/>
        <v>2.7970737190991198E-2</v>
      </c>
      <c r="Q89" s="199">
        <f t="shared" si="17"/>
        <v>2.8335095909339893E-2</v>
      </c>
    </row>
    <row r="90" spans="1:17" x14ac:dyDescent="0.25">
      <c r="A90" s="127" t="s">
        <v>321</v>
      </c>
      <c r="B90" s="200">
        <f t="shared" ref="B90:Q90" si="18">IF(B$67=0,0,B$67/B$5)</f>
        <v>6.3194408979113492E-2</v>
      </c>
      <c r="C90" s="200">
        <f t="shared" si="18"/>
        <v>6.3606740645143045E-2</v>
      </c>
      <c r="D90" s="200">
        <f t="shared" si="18"/>
        <v>6.8554244291597483E-2</v>
      </c>
      <c r="E90" s="200">
        <f t="shared" si="18"/>
        <v>6.5829873297980249E-2</v>
      </c>
      <c r="F90" s="200">
        <f t="shared" si="18"/>
        <v>6.19065825005473E-2</v>
      </c>
      <c r="G90" s="200">
        <f t="shared" si="18"/>
        <v>6.1522839168793017E-2</v>
      </c>
      <c r="H90" s="200">
        <f t="shared" si="18"/>
        <v>5.9981486252218608E-2</v>
      </c>
      <c r="I90" s="200">
        <f t="shared" si="18"/>
        <v>5.9285064374596172E-2</v>
      </c>
      <c r="J90" s="200">
        <f t="shared" si="18"/>
        <v>6.2566571983216177E-2</v>
      </c>
      <c r="K90" s="200">
        <f t="shared" si="18"/>
        <v>6.1681723131867913E-2</v>
      </c>
      <c r="L90" s="200">
        <f t="shared" si="18"/>
        <v>5.613845024129694E-2</v>
      </c>
      <c r="M90" s="200">
        <f t="shared" si="18"/>
        <v>6.0115716080156527E-2</v>
      </c>
      <c r="N90" s="200">
        <f t="shared" si="18"/>
        <v>6.0718937698855391E-2</v>
      </c>
      <c r="O90" s="200">
        <f t="shared" si="18"/>
        <v>6.5990377425662897E-2</v>
      </c>
      <c r="P90" s="200">
        <f t="shared" si="18"/>
        <v>6.7194641015905138E-2</v>
      </c>
      <c r="Q90" s="200">
        <f t="shared" si="18"/>
        <v>7.2260245472811818E-2</v>
      </c>
    </row>
    <row r="91" spans="1:17" x14ac:dyDescent="0.25">
      <c r="A91" s="72" t="s">
        <v>320</v>
      </c>
      <c r="B91" s="71">
        <f t="shared" ref="B91:Q91" si="19">IF(B$68=0,0,B$68/B$5)</f>
        <v>0.21694926559717317</v>
      </c>
      <c r="C91" s="71">
        <f t="shared" si="19"/>
        <v>0.22870216252948142</v>
      </c>
      <c r="D91" s="71">
        <f t="shared" si="19"/>
        <v>0.2351129489042979</v>
      </c>
      <c r="E91" s="71">
        <f t="shared" si="19"/>
        <v>0.26439105764655291</v>
      </c>
      <c r="F91" s="71">
        <f t="shared" si="19"/>
        <v>0.28028062316242047</v>
      </c>
      <c r="G91" s="71">
        <f t="shared" si="19"/>
        <v>0.2940841614627846</v>
      </c>
      <c r="H91" s="71">
        <f t="shared" si="19"/>
        <v>0.29832868241356164</v>
      </c>
      <c r="I91" s="71">
        <f t="shared" si="19"/>
        <v>0.29990338946477063</v>
      </c>
      <c r="J91" s="71">
        <f t="shared" si="19"/>
        <v>0.26828236454043147</v>
      </c>
      <c r="K91" s="71">
        <f t="shared" si="19"/>
        <v>0.28619161893269263</v>
      </c>
      <c r="L91" s="71">
        <f t="shared" si="19"/>
        <v>0.26110026816304244</v>
      </c>
      <c r="M91" s="71">
        <f t="shared" si="19"/>
        <v>0.30221393493524523</v>
      </c>
      <c r="N91" s="71">
        <f t="shared" si="19"/>
        <v>0.30172035208968528</v>
      </c>
      <c r="O91" s="71">
        <f t="shared" si="19"/>
        <v>0.31289993654844661</v>
      </c>
      <c r="P91" s="71">
        <f t="shared" si="19"/>
        <v>0.30716951319448954</v>
      </c>
      <c r="Q91" s="71">
        <f t="shared" si="19"/>
        <v>0.31983941711676489</v>
      </c>
    </row>
    <row r="93" spans="1:17" ht="12.75" x14ac:dyDescent="0.25">
      <c r="A93" s="98" t="s">
        <v>129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0.2820916228772844</v>
      </c>
      <c r="C95" s="253">
        <f>IF(C$5=0,0,C$5/OIS_fec!C$5)</f>
        <v>0.28368162177029832</v>
      </c>
      <c r="D95" s="253">
        <f>IF(D$5=0,0,D$5/OIS_fec!D$5)</f>
        <v>0.28688384425386765</v>
      </c>
      <c r="E95" s="253">
        <f>IF(E$5=0,0,E$5/OIS_fec!E$5)</f>
        <v>0.28160637880793749</v>
      </c>
      <c r="F95" s="253">
        <f>IF(F$5=0,0,F$5/OIS_fec!F$5)</f>
        <v>0.28477074639439565</v>
      </c>
      <c r="G95" s="253">
        <f>IF(G$5=0,0,G$5/OIS_fec!G$5)</f>
        <v>0.29128699196420588</v>
      </c>
      <c r="H95" s="253">
        <f>IF(H$5=0,0,H$5/OIS_fec!H$5)</f>
        <v>0.29280518078248996</v>
      </c>
      <c r="I95" s="253">
        <f>IF(I$5=0,0,I$5/OIS_fec!I$5)</f>
        <v>0.29757848041112844</v>
      </c>
      <c r="J95" s="253">
        <f>IF(J$5=0,0,J$5/OIS_fec!J$5)</f>
        <v>0.29360080860030974</v>
      </c>
      <c r="K95" s="253">
        <f>IF(K$5=0,0,K$5/OIS_fec!K$5)</f>
        <v>0.29427748931984832</v>
      </c>
      <c r="L95" s="253">
        <f>IF(L$5=0,0,L$5/OIS_fec!L$5)</f>
        <v>0.29931381089445275</v>
      </c>
      <c r="M95" s="253">
        <f>IF(M$5=0,0,M$5/OIS_fec!M$5)</f>
        <v>0.30239555702506254</v>
      </c>
      <c r="N95" s="253">
        <f>IF(N$5=0,0,N$5/OIS_fec!N$5)</f>
        <v>0.30150018364494158</v>
      </c>
      <c r="O95" s="253">
        <f>IF(O$5=0,0,O$5/OIS_fec!O$5)</f>
        <v>0.30617432910664905</v>
      </c>
      <c r="P95" s="253">
        <f>IF(P$5=0,0,P$5/OIS_fec!P$5)</f>
        <v>0.30502522140667093</v>
      </c>
      <c r="Q95" s="253">
        <f>IF(Q$5=0,0,Q$5/OIS_fec!Q$5)</f>
        <v>0.31150152535128667</v>
      </c>
    </row>
    <row r="96" spans="1:17" x14ac:dyDescent="0.25">
      <c r="A96" s="132" t="s">
        <v>84</v>
      </c>
      <c r="B96" s="282">
        <f>IF(B$6=0,0,B$6/OIS_fec!B$6)</f>
        <v>0.3988877784030479</v>
      </c>
      <c r="C96" s="282">
        <f>IF(C$6=0,0,C$6/OIS_fec!C$6)</f>
        <v>0.398873842935282</v>
      </c>
      <c r="D96" s="282">
        <f>IF(D$6=0,0,D$6/OIS_fec!D$6)</f>
        <v>0.39981690575568568</v>
      </c>
      <c r="E96" s="282">
        <f>IF(E$6=0,0,E$6/OIS_fec!E$6)</f>
        <v>0.39689768698676453</v>
      </c>
      <c r="F96" s="282">
        <f>IF(F$6=0,0,F$6/OIS_fec!F$6)</f>
        <v>0.40065179374106602</v>
      </c>
      <c r="G96" s="282">
        <f>IF(G$6=0,0,G$6/OIS_fec!G$6)</f>
        <v>0.40246616885732678</v>
      </c>
      <c r="H96" s="282">
        <f>IF(H$6=0,0,H$6/OIS_fec!H$6)</f>
        <v>0.40746619943429424</v>
      </c>
      <c r="I96" s="282">
        <f>IF(I$6=0,0,I$6/OIS_fec!I$6)</f>
        <v>0.41391584624435085</v>
      </c>
      <c r="J96" s="282">
        <f>IF(J$6=0,0,J$6/OIS_fec!J$6)</f>
        <v>0.41152390019049784</v>
      </c>
      <c r="K96" s="282">
        <f>IF(K$6=0,0,K$6/OIS_fec!K$6)</f>
        <v>0.41035886108693553</v>
      </c>
      <c r="L96" s="282">
        <f>IF(L$6=0,0,L$6/OIS_fec!L$6)</f>
        <v>0.41611856618967491</v>
      </c>
      <c r="M96" s="282">
        <f>IF(M$6=0,0,M$6/OIS_fec!M$6)</f>
        <v>0.42446297671271638</v>
      </c>
      <c r="N96" s="282">
        <f>IF(N$6=0,0,N$6/OIS_fec!N$6)</f>
        <v>0.42677448751731134</v>
      </c>
      <c r="O96" s="282">
        <f>IF(O$6=0,0,O$6/OIS_fec!O$6)</f>
        <v>0.43059605336098722</v>
      </c>
      <c r="P96" s="282">
        <f>IF(P$6=0,0,P$6/OIS_fec!P$6)</f>
        <v>0.436576599859408</v>
      </c>
      <c r="Q96" s="282">
        <f>IF(Q$6=0,0,Q$6/OIS_fec!Q$6)</f>
        <v>0.44532446364037936</v>
      </c>
    </row>
    <row r="97" spans="1:17" x14ac:dyDescent="0.25">
      <c r="A97" s="76" t="s">
        <v>83</v>
      </c>
      <c r="B97" s="281">
        <f>IF(B$7=0,0,B$7/OIS_fec!B$7)</f>
        <v>0.1055296099908153</v>
      </c>
      <c r="C97" s="281">
        <f>IF(C$7=0,0,C$7/OIS_fec!C$7)</f>
        <v>0.10559487468862823</v>
      </c>
      <c r="D97" s="281">
        <f>IF(D$7=0,0,D$7/OIS_fec!D$7)</f>
        <v>0.10570640478216901</v>
      </c>
      <c r="E97" s="281">
        <f>IF(E$7=0,0,E$7/OIS_fec!E$7)</f>
        <v>0.10492435276714425</v>
      </c>
      <c r="F97" s="281">
        <f>IF(F$7=0,0,F$7/OIS_fec!F$7)</f>
        <v>0.10574972225214217</v>
      </c>
      <c r="G97" s="281">
        <f>IF(G$7=0,0,G$7/OIS_fec!G$7)</f>
        <v>0.10624285588114646</v>
      </c>
      <c r="H97" s="281">
        <f>IF(H$7=0,0,H$7/OIS_fec!H$7)</f>
        <v>0.10758710910819226</v>
      </c>
      <c r="I97" s="281">
        <f>IF(I$7=0,0,I$7/OIS_fec!I$7)</f>
        <v>0.10909270127284576</v>
      </c>
      <c r="J97" s="281">
        <f>IF(J$7=0,0,J$7/OIS_fec!J$7)</f>
        <v>0.10861576320265916</v>
      </c>
      <c r="K97" s="281">
        <f>IF(K$7=0,0,K$7/OIS_fec!K$7)</f>
        <v>0.1081993329711791</v>
      </c>
      <c r="L97" s="281">
        <f>IF(L$7=0,0,L$7/OIS_fec!L$7)</f>
        <v>0.10995482074443258</v>
      </c>
      <c r="M97" s="281">
        <f>IF(M$7=0,0,M$7/OIS_fec!M$7)</f>
        <v>0.1125024787837718</v>
      </c>
      <c r="N97" s="281">
        <f>IF(N$7=0,0,N$7/OIS_fec!N$7)</f>
        <v>0.11316437732493313</v>
      </c>
      <c r="O97" s="281">
        <f>IF(O$7=0,0,O$7/OIS_fec!O$7)</f>
        <v>0.11420288648385782</v>
      </c>
      <c r="P97" s="281">
        <f>IF(P$7=0,0,P$7/OIS_fec!P$7)</f>
        <v>0.11577374319099583</v>
      </c>
      <c r="Q97" s="281">
        <f>IF(Q$7=0,0,Q$7/OIS_fec!Q$7)</f>
        <v>0.11817143391997367</v>
      </c>
    </row>
    <row r="98" spans="1:17" x14ac:dyDescent="0.25">
      <c r="A98" s="76" t="s">
        <v>82</v>
      </c>
      <c r="B98" s="281">
        <f>IF(B$8=0,0,B$8/OIS_fec!B$8)</f>
        <v>0.56604323879738239</v>
      </c>
      <c r="C98" s="281">
        <f>IF(C$8=0,0,C$8/OIS_fec!C$8)</f>
        <v>0.56900063615455032</v>
      </c>
      <c r="D98" s="281">
        <f>IF(D$8=0,0,D$8/OIS_fec!D$8)</f>
        <v>0.5696625615830625</v>
      </c>
      <c r="E98" s="281">
        <f>IF(E$8=0,0,E$8/OIS_fec!E$8)</f>
        <v>0.56385935737029846</v>
      </c>
      <c r="F98" s="281">
        <f>IF(F$8=0,0,F$8/OIS_fec!F$8)</f>
        <v>0.56966510611329313</v>
      </c>
      <c r="G98" s="281">
        <f>IF(G$8=0,0,G$8/OIS_fec!G$8)</f>
        <v>0.57253112883388202</v>
      </c>
      <c r="H98" s="281">
        <f>IF(H$8=0,0,H$8/OIS_fec!H$8)</f>
        <v>0.579556363706619</v>
      </c>
      <c r="I98" s="281">
        <f>IF(I$8=0,0,I$8/OIS_fec!I$8)</f>
        <v>0.58775268978166639</v>
      </c>
      <c r="J98" s="281">
        <f>IF(J$8=0,0,J$8/OIS_fec!J$8)</f>
        <v>0.58520013539876481</v>
      </c>
      <c r="K98" s="281">
        <f>IF(K$8=0,0,K$8/OIS_fec!K$8)</f>
        <v>0.58421802628658703</v>
      </c>
      <c r="L98" s="281">
        <f>IF(L$8=0,0,L$8/OIS_fec!L$8)</f>
        <v>0.58913559617653166</v>
      </c>
      <c r="M98" s="281">
        <f>IF(M$8=0,0,M$8/OIS_fec!M$8)</f>
        <v>0.60010014459296601</v>
      </c>
      <c r="N98" s="281">
        <f>IF(N$8=0,0,N$8/OIS_fec!N$8)</f>
        <v>0.60272813482418519</v>
      </c>
      <c r="O98" s="281">
        <f>IF(O$8=0,0,O$8/OIS_fec!O$8)</f>
        <v>0.60731885823022302</v>
      </c>
      <c r="P98" s="281">
        <f>IF(P$8=0,0,P$8/OIS_fec!P$8)</f>
        <v>0.61537354697508284</v>
      </c>
      <c r="Q98" s="281">
        <f>IF(Q$8=0,0,Q$8/OIS_fec!Q$8)</f>
        <v>0.62618029787624674</v>
      </c>
    </row>
    <row r="99" spans="1:17" x14ac:dyDescent="0.25">
      <c r="A99" s="76" t="s">
        <v>81</v>
      </c>
      <c r="B99" s="281">
        <f>IF(B$9=0,0,B$9/OIS_fec!B$9)</f>
        <v>0.37553874674775944</v>
      </c>
      <c r="C99" s="281">
        <f>IF(C$9=0,0,C$9/OIS_fec!C$9)</f>
        <v>0.37815051482915712</v>
      </c>
      <c r="D99" s="281">
        <f>IF(D$9=0,0,D$9/OIS_fec!D$9)</f>
        <v>0.37864116081318261</v>
      </c>
      <c r="E99" s="281">
        <f>IF(E$9=0,0,E$9/OIS_fec!E$9)</f>
        <v>0.37406314771485488</v>
      </c>
      <c r="F99" s="281">
        <f>IF(F$9=0,0,F$9/OIS_fec!F$9)</f>
        <v>0.38058476304785982</v>
      </c>
      <c r="G99" s="281">
        <f>IF(G$9=0,0,G$9/OIS_fec!G$9)</f>
        <v>0.38148848540069313</v>
      </c>
      <c r="H99" s="281">
        <f>IF(H$9=0,0,H$9/OIS_fec!H$9)</f>
        <v>0.38506349694743042</v>
      </c>
      <c r="I99" s="281">
        <f>IF(I$9=0,0,I$9/OIS_fec!I$9)</f>
        <v>0.39088795857298586</v>
      </c>
      <c r="J99" s="281">
        <f>IF(J$9=0,0,J$9/OIS_fec!J$9)</f>
        <v>0.38816777994180907</v>
      </c>
      <c r="K99" s="281">
        <f>IF(K$9=0,0,K$9/OIS_fec!K$9)</f>
        <v>0.38885165622446183</v>
      </c>
      <c r="L99" s="281">
        <f>IF(L$9=0,0,L$9/OIS_fec!L$9)</f>
        <v>0.38987243958465839</v>
      </c>
      <c r="M99" s="281">
        <f>IF(M$9=0,0,M$9/OIS_fec!M$9)</f>
        <v>0.39827760409231555</v>
      </c>
      <c r="N99" s="281">
        <f>IF(N$9=0,0,N$9/OIS_fec!N$9)</f>
        <v>0.39974678074486569</v>
      </c>
      <c r="O99" s="281">
        <f>IF(O$9=0,0,O$9/OIS_fec!O$9)</f>
        <v>0.40199949586922762</v>
      </c>
      <c r="P99" s="281">
        <f>IF(P$9=0,0,P$9/OIS_fec!P$9)</f>
        <v>0.4067983328719415</v>
      </c>
      <c r="Q99" s="281">
        <f>IF(Q$9=0,0,Q$9/OIS_fec!Q$9)</f>
        <v>0.41126777099527906</v>
      </c>
    </row>
    <row r="100" spans="1:17" x14ac:dyDescent="0.25">
      <c r="A100" s="129" t="s">
        <v>80</v>
      </c>
      <c r="B100" s="280">
        <f>IF(B$10=0,0,B$10/OIS_fec!B$10)</f>
        <v>0.61336242650008443</v>
      </c>
      <c r="C100" s="280">
        <f>IF(C$10=0,0,C$10/OIS_fec!C$10)</f>
        <v>0.61111187416636181</v>
      </c>
      <c r="D100" s="280">
        <f>IF(D$10=0,0,D$10/OIS_fec!D$10)</f>
        <v>0.61234510845504064</v>
      </c>
      <c r="E100" s="280">
        <f>IF(E$10=0,0,E$10/OIS_fec!E$10)</f>
        <v>0.60478471500461572</v>
      </c>
      <c r="F100" s="280">
        <f>IF(F$10=0,0,F$10/OIS_fec!F$10)</f>
        <v>0.61156666349299771</v>
      </c>
      <c r="G100" s="280">
        <f>IF(G$10=0,0,G$10/OIS_fec!G$10)</f>
        <v>0.61264289180034748</v>
      </c>
      <c r="H100" s="280">
        <f>IF(H$10=0,0,H$10/OIS_fec!H$10)</f>
        <v>0.62012080717639873</v>
      </c>
      <c r="I100" s="280">
        <f>IF(I$10=0,0,I$10/OIS_fec!I$10)</f>
        <v>0.63295130373959174</v>
      </c>
      <c r="J100" s="280">
        <f>IF(J$10=0,0,J$10/OIS_fec!J$10)</f>
        <v>0.6268803565057679</v>
      </c>
      <c r="K100" s="280">
        <f>IF(K$10=0,0,K$10/OIS_fec!K$10)</f>
        <v>0.62443980236839691</v>
      </c>
      <c r="L100" s="280">
        <f>IF(L$10=0,0,L$10/OIS_fec!L$10)</f>
        <v>0.63521118440969027</v>
      </c>
      <c r="M100" s="280">
        <f>IF(M$10=0,0,M$10/OIS_fec!M$10)</f>
        <v>0.64457464963127986</v>
      </c>
      <c r="N100" s="280">
        <f>IF(N$10=0,0,N$10/OIS_fec!N$10)</f>
        <v>0.64723216973400932</v>
      </c>
      <c r="O100" s="280">
        <f>IF(O$10=0,0,O$10/OIS_fec!O$10)</f>
        <v>0.65230572417441013</v>
      </c>
      <c r="P100" s="280">
        <f>IF(P$10=0,0,P$10/OIS_fec!P$10)</f>
        <v>0.65196965942533291</v>
      </c>
      <c r="Q100" s="280">
        <f>IF(Q$10=0,0,Q$10/OIS_fec!Q$10)</f>
        <v>0.66468196720871631</v>
      </c>
    </row>
    <row r="101" spans="1:17" x14ac:dyDescent="0.25">
      <c r="A101" s="127" t="s">
        <v>325</v>
      </c>
      <c r="B101" s="305">
        <f>IF(B$15=0,0,B$15/OIS_fec!B$15)</f>
        <v>0.28075539685585582</v>
      </c>
      <c r="C101" s="305">
        <f>IF(C$15=0,0,C$15/OIS_fec!C$15)</f>
        <v>0.28495770166937201</v>
      </c>
      <c r="D101" s="305">
        <f>IF(D$15=0,0,D$15/OIS_fec!D$15)</f>
        <v>0.28738912655040927</v>
      </c>
      <c r="E101" s="305">
        <f>IF(E$15=0,0,E$15/OIS_fec!E$15)</f>
        <v>0.27589921591045197</v>
      </c>
      <c r="F101" s="305">
        <f>IF(F$15=0,0,F$15/OIS_fec!F$15)</f>
        <v>0.27244191251576955</v>
      </c>
      <c r="G101" s="305">
        <f>IF(G$15=0,0,G$15/OIS_fec!G$15)</f>
        <v>0.28413576433883198</v>
      </c>
      <c r="H101" s="305">
        <f>IF(H$15=0,0,H$15/OIS_fec!H$15)</f>
        <v>0.28084993362741678</v>
      </c>
      <c r="I101" s="305">
        <f>IF(I$15=0,0,I$15/OIS_fec!I$15)</f>
        <v>0.28358898345088568</v>
      </c>
      <c r="J101" s="305">
        <f>IF(J$15=0,0,J$15/OIS_fec!J$15)</f>
        <v>0.29681118273686802</v>
      </c>
      <c r="K101" s="305">
        <f>IF(K$15=0,0,K$15/OIS_fec!K$15)</f>
        <v>0.29644356373624475</v>
      </c>
      <c r="L101" s="305">
        <f>IF(L$15=0,0,L$15/OIS_fec!L$15)</f>
        <v>0.31088156753133767</v>
      </c>
      <c r="M101" s="305">
        <f>IF(M$15=0,0,M$15/OIS_fec!M$15)</f>
        <v>0.2952343956620444</v>
      </c>
      <c r="N101" s="305">
        <f>IF(N$15=0,0,N$15/OIS_fec!N$15)</f>
        <v>0.28517671069413381</v>
      </c>
      <c r="O101" s="305">
        <f>IF(O$15=0,0,O$15/OIS_fec!O$15)</f>
        <v>0.28539369394367647</v>
      </c>
      <c r="P101" s="305">
        <f>IF(P$15=0,0,P$15/OIS_fec!P$15)</f>
        <v>0.28607423798374199</v>
      </c>
      <c r="Q101" s="305">
        <f>IF(Q$15=0,0,Q$15/OIS_fec!Q$15)</f>
        <v>0.28941100074090564</v>
      </c>
    </row>
    <row r="102" spans="1:17" x14ac:dyDescent="0.25">
      <c r="A102" s="127" t="s">
        <v>324</v>
      </c>
      <c r="B102" s="305">
        <f>IF(B$26=0,0,B$26/OIS_fec!B$26)</f>
        <v>0.17277603102052491</v>
      </c>
      <c r="C102" s="305">
        <f>IF(C$26=0,0,C$26/OIS_fec!C$26)</f>
        <v>0.17459518212560479</v>
      </c>
      <c r="D102" s="305">
        <f>IF(D$26=0,0,D$26/OIS_fec!D$26)</f>
        <v>0.17683488477312531</v>
      </c>
      <c r="E102" s="305">
        <f>IF(E$26=0,0,E$26/OIS_fec!E$26)</f>
        <v>0.17279039004119709</v>
      </c>
      <c r="F102" s="305">
        <f>IF(F$26=0,0,F$26/OIS_fec!F$26)</f>
        <v>0.17586929773451135</v>
      </c>
      <c r="G102" s="305">
        <f>IF(G$26=0,0,G$26/OIS_fec!G$26)</f>
        <v>0.1780676142540627</v>
      </c>
      <c r="H102" s="305">
        <f>IF(H$26=0,0,H$26/OIS_fec!H$26)</f>
        <v>0.17569783642086262</v>
      </c>
      <c r="I102" s="305">
        <f>IF(I$26=0,0,I$26/OIS_fec!I$26)</f>
        <v>0.1799688801829214</v>
      </c>
      <c r="J102" s="305">
        <f>IF(J$26=0,0,J$26/OIS_fec!J$26)</f>
        <v>0.18100332552257664</v>
      </c>
      <c r="K102" s="305">
        <f>IF(K$26=0,0,K$26/OIS_fec!K$26)</f>
        <v>0.18177760593982412</v>
      </c>
      <c r="L102" s="305">
        <f>IF(L$26=0,0,L$26/OIS_fec!L$26)</f>
        <v>0.18366194321125856</v>
      </c>
      <c r="M102" s="305">
        <f>IF(M$26=0,0,M$26/OIS_fec!M$26)</f>
        <v>0.18744807735098487</v>
      </c>
      <c r="N102" s="305">
        <f>IF(N$26=0,0,N$26/OIS_fec!N$26)</f>
        <v>0.18958041517747168</v>
      </c>
      <c r="O102" s="305">
        <f>IF(O$26=0,0,O$26/OIS_fec!O$26)</f>
        <v>0.1928044773844623</v>
      </c>
      <c r="P102" s="305">
        <f>IF(P$26=0,0,P$26/OIS_fec!P$26)</f>
        <v>0.19265838743791477</v>
      </c>
      <c r="Q102" s="305">
        <f>IF(Q$26=0,0,Q$26/OIS_fec!Q$26)</f>
        <v>0.19416663647513321</v>
      </c>
    </row>
    <row r="103" spans="1:17" x14ac:dyDescent="0.25">
      <c r="A103" s="127" t="s">
        <v>323</v>
      </c>
      <c r="B103" s="305">
        <f>IF(B$34=0,0,B$34/OIS_fec!B$34)</f>
        <v>0.17999273785680955</v>
      </c>
      <c r="C103" s="305">
        <f>IF(C$34=0,0,C$34/OIS_fec!C$34)</f>
        <v>0.18144542318215331</v>
      </c>
      <c r="D103" s="305">
        <f>IF(D$34=0,0,D$34/OIS_fec!D$34)</f>
        <v>0.18297808089445528</v>
      </c>
      <c r="E103" s="305">
        <f>IF(E$34=0,0,E$34/OIS_fec!E$34)</f>
        <v>0.17902182437264505</v>
      </c>
      <c r="F103" s="305">
        <f>IF(F$34=0,0,F$34/OIS_fec!F$34)</f>
        <v>0.18127083035690553</v>
      </c>
      <c r="G103" s="305">
        <f>IF(G$34=0,0,G$34/OIS_fec!G$34)</f>
        <v>0.18621122104853299</v>
      </c>
      <c r="H103" s="305">
        <f>IF(H$34=0,0,H$34/OIS_fec!H$34)</f>
        <v>0.18379442358323686</v>
      </c>
      <c r="I103" s="305">
        <f>IF(I$34=0,0,I$34/OIS_fec!I$34)</f>
        <v>0.18883166827952583</v>
      </c>
      <c r="J103" s="305">
        <f>IF(J$34=0,0,J$34/OIS_fec!J$34)</f>
        <v>0.18930883940558654</v>
      </c>
      <c r="K103" s="305">
        <f>IF(K$34=0,0,K$34/OIS_fec!K$34)</f>
        <v>0.1894432314501806</v>
      </c>
      <c r="L103" s="305">
        <f>IF(L$34=0,0,L$34/OIS_fec!L$34)</f>
        <v>0.19485336837118852</v>
      </c>
      <c r="M103" s="305">
        <f>IF(M$34=0,0,M$34/OIS_fec!M$34)</f>
        <v>0.19413339308253272</v>
      </c>
      <c r="N103" s="305">
        <f>IF(N$34=0,0,N$34/OIS_fec!N$34)</f>
        <v>0.19189571399931615</v>
      </c>
      <c r="O103" s="305">
        <f>IF(O$34=0,0,O$34/OIS_fec!O$34)</f>
        <v>0.19301471620489305</v>
      </c>
      <c r="P103" s="305">
        <f>IF(P$34=0,0,P$34/OIS_fec!P$34)</f>
        <v>0.19201333485332245</v>
      </c>
      <c r="Q103" s="305">
        <f>IF(Q$34=0,0,Q$34/OIS_fec!Q$34)</f>
        <v>0.19559799250085524</v>
      </c>
    </row>
    <row r="104" spans="1:17" x14ac:dyDescent="0.25">
      <c r="A104" s="127" t="s">
        <v>322</v>
      </c>
      <c r="B104" s="305">
        <f>IF(B$53=0,0,B$53/OIS_fec!B$53)</f>
        <v>0.47482135852635587</v>
      </c>
      <c r="C104" s="305">
        <f>IF(C$53=0,0,C$53/OIS_fec!C$53)</f>
        <v>0.47562547759754309</v>
      </c>
      <c r="D104" s="305">
        <f>IF(D$53=0,0,D$53/OIS_fec!D$53)</f>
        <v>0.47405460818785095</v>
      </c>
      <c r="E104" s="305">
        <f>IF(E$53=0,0,E$53/OIS_fec!E$53)</f>
        <v>0.46856218557768814</v>
      </c>
      <c r="F104" s="305">
        <f>IF(F$53=0,0,F$53/OIS_fec!F$53)</f>
        <v>0.4700032903538986</v>
      </c>
      <c r="G104" s="305">
        <f>IF(G$53=0,0,G$53/OIS_fec!G$53)</f>
        <v>0.48217082615631002</v>
      </c>
      <c r="H104" s="305">
        <f>IF(H$53=0,0,H$53/OIS_fec!H$53)</f>
        <v>0.47720242895975723</v>
      </c>
      <c r="I104" s="305">
        <f>IF(I$53=0,0,I$53/OIS_fec!I$53)</f>
        <v>0.50035457497143232</v>
      </c>
      <c r="J104" s="305">
        <f>IF(J$53=0,0,J$53/OIS_fec!J$53)</f>
        <v>0.50108742567337416</v>
      </c>
      <c r="K104" s="305">
        <f>IF(K$53=0,0,K$53/OIS_fec!K$53)</f>
        <v>0.50317682065891556</v>
      </c>
      <c r="L104" s="305">
        <f>IF(L$53=0,0,L$53/OIS_fec!L$53)</f>
        <v>0.51180491162539776</v>
      </c>
      <c r="M104" s="305">
        <f>IF(M$53=0,0,M$53/OIS_fec!M$53)</f>
        <v>0.51334163828230805</v>
      </c>
      <c r="N104" s="305">
        <f>IF(N$53=0,0,N$53/OIS_fec!N$53)</f>
        <v>0.50788802609920802</v>
      </c>
      <c r="O104" s="305">
        <f>IF(O$53=0,0,O$53/OIS_fec!O$53)</f>
        <v>0.51126893334312107</v>
      </c>
      <c r="P104" s="305">
        <f>IF(P$53=0,0,P$53/OIS_fec!P$53)</f>
        <v>0.51051016533394056</v>
      </c>
      <c r="Q104" s="305">
        <f>IF(Q$53=0,0,Q$53/OIS_fec!Q$53)</f>
        <v>0.51980903573116077</v>
      </c>
    </row>
    <row r="105" spans="1:17" x14ac:dyDescent="0.25">
      <c r="A105" s="127" t="s">
        <v>321</v>
      </c>
      <c r="B105" s="305">
        <f>IF(B$67=0,0,B$67/OIS_fec!B$67)</f>
        <v>0.25195835398507438</v>
      </c>
      <c r="C105" s="305">
        <f>IF(C$67=0,0,C$67/OIS_fec!C$67)</f>
        <v>0.25262418841990841</v>
      </c>
      <c r="D105" s="305">
        <f>IF(D$67=0,0,D$67/OIS_fec!D$67)</f>
        <v>0.25380777287475886</v>
      </c>
      <c r="E105" s="305">
        <f>IF(E$67=0,0,E$67/OIS_fec!E$67)</f>
        <v>0.25430796535749234</v>
      </c>
      <c r="F105" s="305">
        <f>IF(F$67=0,0,F$67/OIS_fec!F$67)</f>
        <v>0.26253414640418543</v>
      </c>
      <c r="G105" s="305">
        <f>IF(G$67=0,0,G$67/OIS_fec!G$67)</f>
        <v>0.26251772273267793</v>
      </c>
      <c r="H105" s="305">
        <f>IF(H$67=0,0,H$67/OIS_fec!H$67)</f>
        <v>0.2636166627866286</v>
      </c>
      <c r="I105" s="305">
        <f>IF(I$67=0,0,I$67/OIS_fec!I$67)</f>
        <v>0.26514731630664412</v>
      </c>
      <c r="J105" s="305">
        <f>IF(J$67=0,0,J$67/OIS_fec!J$67)</f>
        <v>0.2686205005664013</v>
      </c>
      <c r="K105" s="305">
        <f>IF(K$67=0,0,K$67/OIS_fec!K$67)</f>
        <v>0.26705628586744273</v>
      </c>
      <c r="L105" s="305">
        <f>IF(L$67=0,0,L$67/OIS_fec!L$67)</f>
        <v>0.26857190603895026</v>
      </c>
      <c r="M105" s="305">
        <f>IF(M$67=0,0,M$67/OIS_fec!M$67)</f>
        <v>0.26657078598880785</v>
      </c>
      <c r="N105" s="305">
        <f>IF(N$67=0,0,N$67/OIS_fec!N$67)</f>
        <v>0.26704557973355425</v>
      </c>
      <c r="O105" s="305">
        <f>IF(O$67=0,0,O$67/OIS_fec!O$67)</f>
        <v>0.27138755258574759</v>
      </c>
      <c r="P105" s="305">
        <f>IF(P$67=0,0,P$67/OIS_fec!P$67)</f>
        <v>0.27225350681347188</v>
      </c>
      <c r="Q105" s="305">
        <f>IF(Q$67=0,0,Q$67/OIS_fec!Q$67)</f>
        <v>0.27721953600248839</v>
      </c>
    </row>
    <row r="106" spans="1:17" x14ac:dyDescent="0.25">
      <c r="A106" s="72" t="s">
        <v>320</v>
      </c>
      <c r="B106" s="304">
        <f>IF(B$68=0,0,B$68/OIS_fec!B$68)</f>
        <v>0.37361512391649698</v>
      </c>
      <c r="C106" s="304">
        <f>IF(C$68=0,0,C$68/OIS_fec!C$68)</f>
        <v>0.37075836573559001</v>
      </c>
      <c r="D106" s="304">
        <f>IF(D$68=0,0,D$68/OIS_fec!D$68)</f>
        <v>0.37117171727026699</v>
      </c>
      <c r="E106" s="304">
        <f>IF(E$68=0,0,E$68/OIS_fec!E$68)</f>
        <v>0.37755489916839852</v>
      </c>
      <c r="F106" s="304">
        <f>IF(F$68=0,0,F$68/OIS_fec!F$68)</f>
        <v>0.38278250792439317</v>
      </c>
      <c r="G106" s="304">
        <f>IF(G$68=0,0,G$68/OIS_fec!G$68)</f>
        <v>0.38473157224459764</v>
      </c>
      <c r="H106" s="304">
        <f>IF(H$68=0,0,H$68/OIS_fec!H$68)</f>
        <v>0.38875161867524527</v>
      </c>
      <c r="I106" s="304">
        <f>IF(I$68=0,0,I$68/OIS_fec!I$68)</f>
        <v>0.39370908698365986</v>
      </c>
      <c r="J106" s="304">
        <f>IF(J$68=0,0,J$68/OIS_fec!J$68)</f>
        <v>0.38137100442159522</v>
      </c>
      <c r="K106" s="304">
        <f>IF(K$68=0,0,K$68/OIS_fec!K$68)</f>
        <v>0.38128542453554898</v>
      </c>
      <c r="L106" s="304">
        <f>IF(L$68=0,0,L$68/OIS_fec!L$68)</f>
        <v>0.3812635909301621</v>
      </c>
      <c r="M106" s="304">
        <f>IF(M$68=0,0,M$68/OIS_fec!M$68)</f>
        <v>0.39193879369444817</v>
      </c>
      <c r="N106" s="304">
        <f>IF(N$68=0,0,N$68/OIS_fec!N$68)</f>
        <v>0.39509546839891296</v>
      </c>
      <c r="O106" s="304">
        <f>IF(O$68=0,0,O$68/OIS_fec!O$68)</f>
        <v>0.39507855256932489</v>
      </c>
      <c r="P106" s="304">
        <f>IF(P$68=0,0,P$68/OIS_fec!P$68)</f>
        <v>0.39692668375256557</v>
      </c>
      <c r="Q106" s="304">
        <f>IF(Q$68=0,0,Q$68/OIS_fec!Q$68)</f>
        <v>0.39998605921815333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EU28: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89</v>
      </c>
      <c r="B5" s="96">
        <f t="shared" ref="B5" si="0">SUM(B6:B10,B15,B26)</f>
        <v>153380.09279153153</v>
      </c>
      <c r="C5" s="96">
        <f t="shared" ref="C5:Q5" si="1">SUM(C6:C10,C15,C26)</f>
        <v>152817.94190563599</v>
      </c>
      <c r="D5" s="96">
        <f t="shared" si="1"/>
        <v>152073.31759203089</v>
      </c>
      <c r="E5" s="96">
        <f t="shared" si="1"/>
        <v>157483.85448245273</v>
      </c>
      <c r="F5" s="96">
        <f t="shared" si="1"/>
        <v>157633.58664462913</v>
      </c>
      <c r="G5" s="96">
        <f t="shared" si="1"/>
        <v>156725.84594522911</v>
      </c>
      <c r="H5" s="96">
        <f t="shared" si="1"/>
        <v>155517.90419567208</v>
      </c>
      <c r="I5" s="96">
        <f t="shared" si="1"/>
        <v>158374.48333810925</v>
      </c>
      <c r="J5" s="96">
        <f t="shared" si="1"/>
        <v>153125.65229726461</v>
      </c>
      <c r="K5" s="96">
        <f t="shared" si="1"/>
        <v>130537.689443721</v>
      </c>
      <c r="L5" s="96">
        <f t="shared" si="1"/>
        <v>141992.24337503011</v>
      </c>
      <c r="M5" s="96">
        <f t="shared" si="1"/>
        <v>141974.9596930132</v>
      </c>
      <c r="N5" s="96">
        <f t="shared" si="1"/>
        <v>139949.0033578829</v>
      </c>
      <c r="O5" s="96">
        <f t="shared" si="1"/>
        <v>141162.07643661497</v>
      </c>
      <c r="P5" s="96">
        <f t="shared" si="1"/>
        <v>140060.4541742485</v>
      </c>
      <c r="Q5" s="96">
        <f t="shared" si="1"/>
        <v>142883.07756487082</v>
      </c>
    </row>
    <row r="6" spans="1:17" x14ac:dyDescent="0.25">
      <c r="A6" s="76" t="s">
        <v>84</v>
      </c>
      <c r="B6" s="95">
        <v>1633.5784390392889</v>
      </c>
      <c r="C6" s="95">
        <v>1647.5846459292679</v>
      </c>
      <c r="D6" s="95">
        <v>1646.7416605495762</v>
      </c>
      <c r="E6" s="95">
        <v>1609.0738622471931</v>
      </c>
      <c r="F6" s="95">
        <v>1607.8780353607319</v>
      </c>
      <c r="G6" s="95">
        <v>1578.8266598832624</v>
      </c>
      <c r="H6" s="95">
        <v>1558.3714736914387</v>
      </c>
      <c r="I6" s="95">
        <v>1596.6632436887589</v>
      </c>
      <c r="J6" s="95">
        <v>1541.9601648969476</v>
      </c>
      <c r="K6" s="95">
        <v>1353.3096229640842</v>
      </c>
      <c r="L6" s="95">
        <v>1452.7169233823147</v>
      </c>
      <c r="M6" s="95">
        <v>1442.6275906146047</v>
      </c>
      <c r="N6" s="95">
        <v>1442.3901830431116</v>
      </c>
      <c r="O6" s="95">
        <v>1461.7606705274161</v>
      </c>
      <c r="P6" s="95">
        <v>1451.8256294132602</v>
      </c>
      <c r="Q6" s="95">
        <v>1485.7046850101383</v>
      </c>
    </row>
    <row r="7" spans="1:17" x14ac:dyDescent="0.25">
      <c r="A7" s="76" t="s">
        <v>83</v>
      </c>
      <c r="B7" s="95">
        <v>623.45522688754954</v>
      </c>
      <c r="C7" s="95">
        <v>625.79375159965059</v>
      </c>
      <c r="D7" s="95">
        <v>632.6855688034035</v>
      </c>
      <c r="E7" s="95">
        <v>645.57588394862944</v>
      </c>
      <c r="F7" s="95">
        <v>635.57251968438527</v>
      </c>
      <c r="G7" s="95">
        <v>634.96139762757468</v>
      </c>
      <c r="H7" s="95">
        <v>625.01465107420483</v>
      </c>
      <c r="I7" s="95">
        <v>650.50064253571736</v>
      </c>
      <c r="J7" s="95">
        <v>641.71179446403505</v>
      </c>
      <c r="K7" s="95">
        <v>569.81905949115617</v>
      </c>
      <c r="L7" s="95">
        <v>613.12898031823795</v>
      </c>
      <c r="M7" s="95">
        <v>613.75475451466309</v>
      </c>
      <c r="N7" s="95">
        <v>616.0846817809819</v>
      </c>
      <c r="O7" s="95">
        <v>628.32578071379726</v>
      </c>
      <c r="P7" s="95">
        <v>621.93840559441469</v>
      </c>
      <c r="Q7" s="95">
        <v>634.22268624759863</v>
      </c>
    </row>
    <row r="8" spans="1:17" x14ac:dyDescent="0.25">
      <c r="A8" s="76" t="s">
        <v>82</v>
      </c>
      <c r="B8" s="95">
        <v>5020.1093334684865</v>
      </c>
      <c r="C8" s="95">
        <v>5017.7086256820912</v>
      </c>
      <c r="D8" s="95">
        <v>4997.3420457275379</v>
      </c>
      <c r="E8" s="95">
        <v>5014.7975608452098</v>
      </c>
      <c r="F8" s="95">
        <v>5060.9387787457672</v>
      </c>
      <c r="G8" s="95">
        <v>4987.7572287386874</v>
      </c>
      <c r="H8" s="95">
        <v>4986.3946734431338</v>
      </c>
      <c r="I8" s="95">
        <v>5091.6807043027129</v>
      </c>
      <c r="J8" s="95">
        <v>4900.8357827079944</v>
      </c>
      <c r="K8" s="95">
        <v>4220.9523438479919</v>
      </c>
      <c r="L8" s="95">
        <v>4606.6921872321318</v>
      </c>
      <c r="M8" s="95">
        <v>4593.5381243428765</v>
      </c>
      <c r="N8" s="95">
        <v>4575.9869342289221</v>
      </c>
      <c r="O8" s="95">
        <v>4649.3986842994773</v>
      </c>
      <c r="P8" s="95">
        <v>4617.3785802071116</v>
      </c>
      <c r="Q8" s="95">
        <v>4739.5125434379588</v>
      </c>
    </row>
    <row r="9" spans="1:17" x14ac:dyDescent="0.25">
      <c r="A9" s="76" t="s">
        <v>81</v>
      </c>
      <c r="B9" s="95">
        <v>3325.0952752291232</v>
      </c>
      <c r="C9" s="95">
        <v>3318.8566544968535</v>
      </c>
      <c r="D9" s="95">
        <v>3372.1825841410086</v>
      </c>
      <c r="E9" s="95">
        <v>3478.3881641369417</v>
      </c>
      <c r="F9" s="95">
        <v>3447.3545379857228</v>
      </c>
      <c r="G9" s="95">
        <v>3434.9237944770921</v>
      </c>
      <c r="H9" s="95">
        <v>3371.6608492267064</v>
      </c>
      <c r="I9" s="95">
        <v>3529.4929779800996</v>
      </c>
      <c r="J9" s="95">
        <v>3478.4517229270946</v>
      </c>
      <c r="K9" s="95">
        <v>3143.0212251609669</v>
      </c>
      <c r="L9" s="95">
        <v>3367.8683882783653</v>
      </c>
      <c r="M9" s="95">
        <v>3375.9231662669472</v>
      </c>
      <c r="N9" s="95">
        <v>3386.8310546753901</v>
      </c>
      <c r="O9" s="95">
        <v>3479.4979441306668</v>
      </c>
      <c r="P9" s="95">
        <v>3468.0787824795484</v>
      </c>
      <c r="Q9" s="95">
        <v>3547.2543027767974</v>
      </c>
    </row>
    <row r="10" spans="1:17" x14ac:dyDescent="0.25">
      <c r="A10" s="94" t="s">
        <v>80</v>
      </c>
      <c r="B10" s="93">
        <f t="shared" ref="B10" si="2">SUM(B11:B14)</f>
        <v>3925.8967330498535</v>
      </c>
      <c r="C10" s="93">
        <f t="shared" ref="C10:Q10" si="3">SUM(C11:C14)</f>
        <v>3942.5794351464133</v>
      </c>
      <c r="D10" s="93">
        <f t="shared" si="3"/>
        <v>3963.3762680262907</v>
      </c>
      <c r="E10" s="93">
        <f t="shared" si="3"/>
        <v>3931.6627857568365</v>
      </c>
      <c r="F10" s="93">
        <f t="shared" si="3"/>
        <v>3868.8908168946282</v>
      </c>
      <c r="G10" s="93">
        <f t="shared" si="3"/>
        <v>3804.9729109673881</v>
      </c>
      <c r="H10" s="93">
        <f t="shared" si="3"/>
        <v>3749.9252946466995</v>
      </c>
      <c r="I10" s="93">
        <f t="shared" si="3"/>
        <v>3832.5496740074977</v>
      </c>
      <c r="J10" s="93">
        <f t="shared" si="3"/>
        <v>3695.7080046594938</v>
      </c>
      <c r="K10" s="93">
        <f t="shared" si="3"/>
        <v>3317.6970992923825</v>
      </c>
      <c r="L10" s="93">
        <f t="shared" si="3"/>
        <v>3520.4428431864112</v>
      </c>
      <c r="M10" s="93">
        <f t="shared" si="3"/>
        <v>3496.9990454194922</v>
      </c>
      <c r="N10" s="93">
        <f t="shared" si="3"/>
        <v>3492.9829074956619</v>
      </c>
      <c r="O10" s="93">
        <f t="shared" si="3"/>
        <v>3566.3394925848061</v>
      </c>
      <c r="P10" s="93">
        <f t="shared" si="3"/>
        <v>3496.0955684946634</v>
      </c>
      <c r="Q10" s="93">
        <f t="shared" si="3"/>
        <v>3561.5558000468554</v>
      </c>
    </row>
    <row r="11" spans="1:17" x14ac:dyDescent="0.25">
      <c r="A11" s="92" t="s">
        <v>69</v>
      </c>
      <c r="B11" s="91">
        <v>410.93409619407566</v>
      </c>
      <c r="C11" s="91">
        <v>421.62123676802349</v>
      </c>
      <c r="D11" s="91">
        <v>415.84041263561801</v>
      </c>
      <c r="E11" s="91">
        <v>414.96042159183258</v>
      </c>
      <c r="F11" s="91">
        <v>428.87889092332216</v>
      </c>
      <c r="G11" s="91">
        <v>428.41038852128963</v>
      </c>
      <c r="H11" s="91">
        <v>405.65804515820543</v>
      </c>
      <c r="I11" s="91">
        <v>421.13058048590335</v>
      </c>
      <c r="J11" s="91">
        <v>402.91288599455129</v>
      </c>
      <c r="K11" s="91">
        <v>329.69773058673229</v>
      </c>
      <c r="L11" s="91">
        <v>351.73844449977304</v>
      </c>
      <c r="M11" s="91">
        <v>355.15875490614684</v>
      </c>
      <c r="N11" s="91">
        <v>350.99092476534577</v>
      </c>
      <c r="O11" s="91">
        <v>345.18234227624885</v>
      </c>
      <c r="P11" s="91">
        <v>337.27489664395307</v>
      </c>
      <c r="Q11" s="91">
        <v>341.80327562806667</v>
      </c>
    </row>
    <row r="12" spans="1:17" x14ac:dyDescent="0.25">
      <c r="A12" s="92" t="s">
        <v>67</v>
      </c>
      <c r="B12" s="91">
        <v>1175.0129317836618</v>
      </c>
      <c r="C12" s="91">
        <v>1187.6178065175552</v>
      </c>
      <c r="D12" s="91">
        <v>1195.2920790387859</v>
      </c>
      <c r="E12" s="91">
        <v>1185.3115755023207</v>
      </c>
      <c r="F12" s="91">
        <v>1152.6139508758265</v>
      </c>
      <c r="G12" s="91">
        <v>1105.6359926363643</v>
      </c>
      <c r="H12" s="91">
        <v>1073.9342458095273</v>
      </c>
      <c r="I12" s="91">
        <v>1102.7632897468343</v>
      </c>
      <c r="J12" s="91">
        <v>1055.7057170498028</v>
      </c>
      <c r="K12" s="91">
        <v>928.763886694745</v>
      </c>
      <c r="L12" s="91">
        <v>991.35637626225048</v>
      </c>
      <c r="M12" s="91">
        <v>977.74141754148195</v>
      </c>
      <c r="N12" s="91">
        <v>988.45164652539984</v>
      </c>
      <c r="O12" s="91">
        <v>1037.315192567165</v>
      </c>
      <c r="P12" s="91">
        <v>1008.9261346111855</v>
      </c>
      <c r="Q12" s="91">
        <v>1021.9504760933568</v>
      </c>
    </row>
    <row r="13" spans="1:17" x14ac:dyDescent="0.25">
      <c r="A13" s="92" t="s">
        <v>73</v>
      </c>
      <c r="B13" s="91">
        <v>0.2265967869017482</v>
      </c>
      <c r="C13" s="91">
        <v>0.60955829021795738</v>
      </c>
      <c r="D13" s="91">
        <v>0.66998015633735464</v>
      </c>
      <c r="E13" s="91">
        <v>1.8948160016235274</v>
      </c>
      <c r="F13" s="91">
        <v>1.7410996386405437</v>
      </c>
      <c r="G13" s="91">
        <v>2.2566686946292087</v>
      </c>
      <c r="H13" s="91">
        <v>2.3062823004923736</v>
      </c>
      <c r="I13" s="91">
        <v>1.8130044495662074</v>
      </c>
      <c r="J13" s="91">
        <v>1.8529087213898805</v>
      </c>
      <c r="K13" s="91">
        <v>1.8850408011909994</v>
      </c>
      <c r="L13" s="91">
        <v>10.537710180363248</v>
      </c>
      <c r="M13" s="91">
        <v>11.556733042096493</v>
      </c>
      <c r="N13" s="91">
        <v>11.276084329211312</v>
      </c>
      <c r="O13" s="91">
        <v>12.278597176327439</v>
      </c>
      <c r="P13" s="91">
        <v>13.258292541971276</v>
      </c>
      <c r="Q13" s="91">
        <v>13.331900949665794</v>
      </c>
    </row>
    <row r="14" spans="1:17" x14ac:dyDescent="0.25">
      <c r="A14" s="90" t="s">
        <v>22</v>
      </c>
      <c r="B14" s="89">
        <v>2339.723108285214</v>
      </c>
      <c r="C14" s="89">
        <v>2332.7308335706166</v>
      </c>
      <c r="D14" s="89">
        <v>2351.5737961955497</v>
      </c>
      <c r="E14" s="89">
        <v>2329.49597266106</v>
      </c>
      <c r="F14" s="89">
        <v>2285.6568754568393</v>
      </c>
      <c r="G14" s="89">
        <v>2268.669861115105</v>
      </c>
      <c r="H14" s="89">
        <v>2268.0267213784746</v>
      </c>
      <c r="I14" s="89">
        <v>2306.8427993251935</v>
      </c>
      <c r="J14" s="89">
        <v>2235.2364928937495</v>
      </c>
      <c r="K14" s="89">
        <v>2057.3504412097145</v>
      </c>
      <c r="L14" s="89">
        <v>2166.8103122440243</v>
      </c>
      <c r="M14" s="89">
        <v>2152.542139929767</v>
      </c>
      <c r="N14" s="89">
        <v>2142.2642518757052</v>
      </c>
      <c r="O14" s="89">
        <v>2171.5633605650651</v>
      </c>
      <c r="P14" s="89">
        <v>2136.6362446975536</v>
      </c>
      <c r="Q14" s="89">
        <v>2184.4701473757659</v>
      </c>
    </row>
    <row r="15" spans="1:17" x14ac:dyDescent="0.25">
      <c r="A15" s="86" t="s">
        <v>88</v>
      </c>
      <c r="B15" s="85">
        <f t="shared" ref="B15" si="4">SUM(B16:B25)</f>
        <v>46766.422510330842</v>
      </c>
      <c r="C15" s="85">
        <f t="shared" ref="C15:Q15" si="5">SUM(C16:C25)</f>
        <v>46519.532316245022</v>
      </c>
      <c r="D15" s="85">
        <f t="shared" si="5"/>
        <v>47023.748902968793</v>
      </c>
      <c r="E15" s="85">
        <f t="shared" si="5"/>
        <v>49274.520419290478</v>
      </c>
      <c r="F15" s="85">
        <f t="shared" si="5"/>
        <v>48217.046482874066</v>
      </c>
      <c r="G15" s="85">
        <f t="shared" si="5"/>
        <v>47709.736672243664</v>
      </c>
      <c r="H15" s="85">
        <f t="shared" si="5"/>
        <v>46999.649897717682</v>
      </c>
      <c r="I15" s="85">
        <f t="shared" si="5"/>
        <v>48565.140249601391</v>
      </c>
      <c r="J15" s="85">
        <f t="shared" si="5"/>
        <v>46519.511708804828</v>
      </c>
      <c r="K15" s="85">
        <f t="shared" si="5"/>
        <v>42203.305960027086</v>
      </c>
      <c r="L15" s="85">
        <f t="shared" si="5"/>
        <v>45776.615079302064</v>
      </c>
      <c r="M15" s="85">
        <f t="shared" si="5"/>
        <v>44537.867437968373</v>
      </c>
      <c r="N15" s="85">
        <f t="shared" si="5"/>
        <v>44853.656143167856</v>
      </c>
      <c r="O15" s="85">
        <f t="shared" si="5"/>
        <v>46411.936113272925</v>
      </c>
      <c r="P15" s="85">
        <f t="shared" si="5"/>
        <v>45513.555586473311</v>
      </c>
      <c r="Q15" s="85">
        <f t="shared" si="5"/>
        <v>46606.597700752245</v>
      </c>
    </row>
    <row r="16" spans="1:17" x14ac:dyDescent="0.25">
      <c r="A16" s="88" t="s">
        <v>34</v>
      </c>
      <c r="B16" s="87">
        <v>3896.6275356553397</v>
      </c>
      <c r="C16" s="87">
        <v>3712.9868401179206</v>
      </c>
      <c r="D16" s="87">
        <v>3711.929729517838</v>
      </c>
      <c r="E16" s="87">
        <v>3668.1465137060068</v>
      </c>
      <c r="F16" s="87">
        <v>3615.9809656932161</v>
      </c>
      <c r="G16" s="87">
        <v>3541.8188710114541</v>
      </c>
      <c r="H16" s="87">
        <v>3383.928920926804</v>
      </c>
      <c r="I16" s="87">
        <v>3283.2663260189815</v>
      </c>
      <c r="J16" s="87">
        <v>3434.9116438485444</v>
      </c>
      <c r="K16" s="87">
        <v>2865.2215496014555</v>
      </c>
      <c r="L16" s="87">
        <v>3086.3404801267798</v>
      </c>
      <c r="M16" s="87">
        <v>3109.0605308550521</v>
      </c>
      <c r="N16" s="87">
        <v>3075.4668851999045</v>
      </c>
      <c r="O16" s="87">
        <v>3131.6747332076598</v>
      </c>
      <c r="P16" s="87">
        <v>3204.3365004070756</v>
      </c>
      <c r="Q16" s="87">
        <v>3389.7253502239319</v>
      </c>
    </row>
    <row r="17" spans="1:17" x14ac:dyDescent="0.25">
      <c r="A17" s="88" t="s">
        <v>32</v>
      </c>
      <c r="B17" s="87">
        <v>1522.7042793569678</v>
      </c>
      <c r="C17" s="87">
        <v>1669.6113772285039</v>
      </c>
      <c r="D17" s="87">
        <v>1822.2131515183298</v>
      </c>
      <c r="E17" s="87">
        <v>2186.4844712399276</v>
      </c>
      <c r="F17" s="87">
        <v>1971.2857911525448</v>
      </c>
      <c r="G17" s="87">
        <v>1791.3753261247527</v>
      </c>
      <c r="H17" s="87">
        <v>2026.0249575030819</v>
      </c>
      <c r="I17" s="87">
        <v>2409.4416595134808</v>
      </c>
      <c r="J17" s="87">
        <v>2198.5244783382445</v>
      </c>
      <c r="K17" s="87">
        <v>1967.26671641598</v>
      </c>
      <c r="L17" s="87">
        <v>2084.7963689533894</v>
      </c>
      <c r="M17" s="87">
        <v>1947.7057375389384</v>
      </c>
      <c r="N17" s="87">
        <v>1932.8592209652491</v>
      </c>
      <c r="O17" s="87">
        <v>1889.8383767949176</v>
      </c>
      <c r="P17" s="87">
        <v>1906.6065649914967</v>
      </c>
      <c r="Q17" s="87">
        <v>1943.3782499783129</v>
      </c>
    </row>
    <row r="18" spans="1:17" x14ac:dyDescent="0.25">
      <c r="A18" s="88" t="s">
        <v>31</v>
      </c>
      <c r="B18" s="87">
        <v>195.23436913579778</v>
      </c>
      <c r="C18" s="87">
        <v>202.220453604602</v>
      </c>
      <c r="D18" s="87">
        <v>212.25567618383678</v>
      </c>
      <c r="E18" s="87">
        <v>221.18170980858937</v>
      </c>
      <c r="F18" s="87">
        <v>203.17261287784495</v>
      </c>
      <c r="G18" s="87">
        <v>183.42842574283975</v>
      </c>
      <c r="H18" s="87">
        <v>210.84628655092675</v>
      </c>
      <c r="I18" s="87">
        <v>174.41110184228441</v>
      </c>
      <c r="J18" s="87">
        <v>177.1654112416324</v>
      </c>
      <c r="K18" s="87">
        <v>164.27087113742277</v>
      </c>
      <c r="L18" s="87">
        <v>192.58030782186887</v>
      </c>
      <c r="M18" s="87">
        <v>218.2474240858761</v>
      </c>
      <c r="N18" s="87">
        <v>225.57267403683051</v>
      </c>
      <c r="O18" s="87">
        <v>126.2794084408611</v>
      </c>
      <c r="P18" s="87">
        <v>126.94485092914304</v>
      </c>
      <c r="Q18" s="87">
        <v>130.32690489621217</v>
      </c>
    </row>
    <row r="19" spans="1:17" x14ac:dyDescent="0.25">
      <c r="A19" s="88" t="s">
        <v>69</v>
      </c>
      <c r="B19" s="87">
        <v>1366.25978153504</v>
      </c>
      <c r="C19" s="87">
        <v>1422.0441053825539</v>
      </c>
      <c r="D19" s="87">
        <v>1334.944595697614</v>
      </c>
      <c r="E19" s="87">
        <v>1464.8983572026011</v>
      </c>
      <c r="F19" s="87">
        <v>1400.483015746596</v>
      </c>
      <c r="G19" s="87">
        <v>1452.1860838899556</v>
      </c>
      <c r="H19" s="87">
        <v>1198.3408155483266</v>
      </c>
      <c r="I19" s="87">
        <v>1300.7281139038034</v>
      </c>
      <c r="J19" s="87">
        <v>1124.7480043817491</v>
      </c>
      <c r="K19" s="87">
        <v>941.67718807495851</v>
      </c>
      <c r="L19" s="87">
        <v>985.23648273364267</v>
      </c>
      <c r="M19" s="87">
        <v>775.82917273112434</v>
      </c>
      <c r="N19" s="87">
        <v>777.5858630897111</v>
      </c>
      <c r="O19" s="87">
        <v>698.65000778709475</v>
      </c>
      <c r="P19" s="87">
        <v>643.87039560287462</v>
      </c>
      <c r="Q19" s="87">
        <v>718.61484212852713</v>
      </c>
    </row>
    <row r="20" spans="1:17" x14ac:dyDescent="0.25">
      <c r="A20" s="88" t="s">
        <v>30</v>
      </c>
      <c r="B20" s="87">
        <v>4632.0282838436951</v>
      </c>
      <c r="C20" s="87">
        <v>4948.5507437137167</v>
      </c>
      <c r="D20" s="87">
        <v>4709.3882976900368</v>
      </c>
      <c r="E20" s="87">
        <v>4930.1005193168075</v>
      </c>
      <c r="F20" s="87">
        <v>4267.3680695931707</v>
      </c>
      <c r="G20" s="87">
        <v>3693.5522932549115</v>
      </c>
      <c r="H20" s="87">
        <v>3906.2647156951034</v>
      </c>
      <c r="I20" s="87">
        <v>3657.0235231434813</v>
      </c>
      <c r="J20" s="87">
        <v>3421.8658443615172</v>
      </c>
      <c r="K20" s="87">
        <v>2679.0505348843599</v>
      </c>
      <c r="L20" s="87">
        <v>2377.9448111244028</v>
      </c>
      <c r="M20" s="87">
        <v>2255.2885422375271</v>
      </c>
      <c r="N20" s="87">
        <v>1952.5697890035203</v>
      </c>
      <c r="O20" s="87">
        <v>1822.5814369163422</v>
      </c>
      <c r="P20" s="87">
        <v>1636.369389349017</v>
      </c>
      <c r="Q20" s="87">
        <v>1788.29391889216</v>
      </c>
    </row>
    <row r="21" spans="1:17" x14ac:dyDescent="0.25">
      <c r="A21" s="88" t="s">
        <v>29</v>
      </c>
      <c r="B21" s="87">
        <v>1038.1197645482196</v>
      </c>
      <c r="C21" s="87">
        <v>948.2056665464371</v>
      </c>
      <c r="D21" s="87">
        <v>945.82767463784614</v>
      </c>
      <c r="E21" s="87">
        <v>1059.0358912419711</v>
      </c>
      <c r="F21" s="87">
        <v>1043.8834222048381</v>
      </c>
      <c r="G21" s="87">
        <v>1007.0041390201</v>
      </c>
      <c r="H21" s="87">
        <v>1002.6390557492945</v>
      </c>
      <c r="I21" s="87">
        <v>963.27954256956116</v>
      </c>
      <c r="J21" s="87">
        <v>964.62526780400879</v>
      </c>
      <c r="K21" s="87">
        <v>912.54077599541768</v>
      </c>
      <c r="L21" s="87">
        <v>983.05226640857688</v>
      </c>
      <c r="M21" s="87">
        <v>804.10479958390488</v>
      </c>
      <c r="N21" s="87">
        <v>995.81767035969995</v>
      </c>
      <c r="O21" s="87">
        <v>800.05734274152633</v>
      </c>
      <c r="P21" s="87">
        <v>743.7201052622836</v>
      </c>
      <c r="Q21" s="87">
        <v>562.92385314477269</v>
      </c>
    </row>
    <row r="22" spans="1:17" x14ac:dyDescent="0.25">
      <c r="A22" s="88" t="s">
        <v>67</v>
      </c>
      <c r="B22" s="87">
        <v>21486.723518567251</v>
      </c>
      <c r="C22" s="87">
        <v>21308.312246613157</v>
      </c>
      <c r="D22" s="87">
        <v>21428.912503666594</v>
      </c>
      <c r="E22" s="87">
        <v>21093.381882384041</v>
      </c>
      <c r="F22" s="87">
        <v>19881.170464002233</v>
      </c>
      <c r="G22" s="87">
        <v>20065.878262094702</v>
      </c>
      <c r="H22" s="87">
        <v>18552.232030739891</v>
      </c>
      <c r="I22" s="87">
        <v>19094.197344728935</v>
      </c>
      <c r="J22" s="87">
        <v>17838.414715403796</v>
      </c>
      <c r="K22" s="87">
        <v>15870.774589953049</v>
      </c>
      <c r="L22" s="87">
        <v>17732.593949753784</v>
      </c>
      <c r="M22" s="87">
        <v>16964.166916038459</v>
      </c>
      <c r="N22" s="87">
        <v>17313.12166175176</v>
      </c>
      <c r="O22" s="87">
        <v>18741.505470529617</v>
      </c>
      <c r="P22" s="87">
        <v>18185.342295368475</v>
      </c>
      <c r="Q22" s="87">
        <v>18289.423661935802</v>
      </c>
    </row>
    <row r="23" spans="1:17" x14ac:dyDescent="0.25">
      <c r="A23" s="88" t="s">
        <v>26</v>
      </c>
      <c r="B23" s="87">
        <v>243.42897917763264</v>
      </c>
      <c r="C23" s="87">
        <v>252.98867812402656</v>
      </c>
      <c r="D23" s="87">
        <v>237.684252262656</v>
      </c>
      <c r="E23" s="87">
        <v>96.095751541655218</v>
      </c>
      <c r="F23" s="87">
        <v>103.73306974852106</v>
      </c>
      <c r="G23" s="87">
        <v>92.316987577158201</v>
      </c>
      <c r="H23" s="87">
        <v>102.81712956708462</v>
      </c>
      <c r="I23" s="87">
        <v>118.11569968805446</v>
      </c>
      <c r="J23" s="87">
        <v>103.38849980579741</v>
      </c>
      <c r="K23" s="87">
        <v>67.910098030912451</v>
      </c>
      <c r="L23" s="87">
        <v>146.07944732122178</v>
      </c>
      <c r="M23" s="87">
        <v>217.60545217233999</v>
      </c>
      <c r="N23" s="87">
        <v>173.33848566391649</v>
      </c>
      <c r="O23" s="87">
        <v>172.24794009321474</v>
      </c>
      <c r="P23" s="87">
        <v>167.82876570085588</v>
      </c>
      <c r="Q23" s="87">
        <v>170.338067965703</v>
      </c>
    </row>
    <row r="24" spans="1:17" x14ac:dyDescent="0.25">
      <c r="A24" s="88" t="s">
        <v>87</v>
      </c>
      <c r="B24" s="87">
        <v>6795.2144304391704</v>
      </c>
      <c r="C24" s="87">
        <v>6511.2435478944481</v>
      </c>
      <c r="D24" s="87">
        <v>6743.2699464343004</v>
      </c>
      <c r="E24" s="87">
        <v>7160.047027696789</v>
      </c>
      <c r="F24" s="87">
        <v>7455.4646135188186</v>
      </c>
      <c r="G24" s="87">
        <v>7466.4025002347189</v>
      </c>
      <c r="H24" s="87">
        <v>7933.2551024404756</v>
      </c>
      <c r="I24" s="87">
        <v>8361.1097465737803</v>
      </c>
      <c r="J24" s="87">
        <v>7968.487493332862</v>
      </c>
      <c r="K24" s="87">
        <v>7970.6574532677523</v>
      </c>
      <c r="L24" s="87">
        <v>8714.9036799136611</v>
      </c>
      <c r="M24" s="87">
        <v>8598.5211963667989</v>
      </c>
      <c r="N24" s="87">
        <v>8343.9311468696524</v>
      </c>
      <c r="O24" s="87">
        <v>9119.7938919572716</v>
      </c>
      <c r="P24" s="87">
        <v>9432.6920550677369</v>
      </c>
      <c r="Q24" s="87">
        <v>9990.5356091636822</v>
      </c>
    </row>
    <row r="25" spans="1:17" x14ac:dyDescent="0.25">
      <c r="A25" s="88" t="s">
        <v>23</v>
      </c>
      <c r="B25" s="87">
        <v>5590.0815680717287</v>
      </c>
      <c r="C25" s="87">
        <v>5543.3686570196551</v>
      </c>
      <c r="D25" s="87">
        <v>5877.3230753597409</v>
      </c>
      <c r="E25" s="87">
        <v>7395.1482951520939</v>
      </c>
      <c r="F25" s="87">
        <v>8274.5044583362869</v>
      </c>
      <c r="G25" s="87">
        <v>8415.7737832930707</v>
      </c>
      <c r="H25" s="87">
        <v>8683.3008829966966</v>
      </c>
      <c r="I25" s="87">
        <v>9203.5671916190331</v>
      </c>
      <c r="J25" s="87">
        <v>9287.3803502866758</v>
      </c>
      <c r="K25" s="87">
        <v>8763.9361826657769</v>
      </c>
      <c r="L25" s="87">
        <v>9473.0872851447366</v>
      </c>
      <c r="M25" s="87">
        <v>9647.3376663583458</v>
      </c>
      <c r="N25" s="87">
        <v>10063.392746227608</v>
      </c>
      <c r="O25" s="87">
        <v>9909.3075048044229</v>
      </c>
      <c r="P25" s="87">
        <v>9465.8446637943489</v>
      </c>
      <c r="Q25" s="87">
        <v>9623.0372424231427</v>
      </c>
    </row>
    <row r="26" spans="1:17" x14ac:dyDescent="0.25">
      <c r="A26" s="86" t="s">
        <v>86</v>
      </c>
      <c r="B26" s="85">
        <f t="shared" ref="B26" si="6">SUM(B27:B36)</f>
        <v>92085.535273526373</v>
      </c>
      <c r="C26" s="85">
        <f t="shared" ref="C26:Q26" si="7">SUM(C27:C36)</f>
        <v>91745.886476536689</v>
      </c>
      <c r="D26" s="85">
        <f t="shared" si="7"/>
        <v>90437.24056181428</v>
      </c>
      <c r="E26" s="85">
        <f t="shared" si="7"/>
        <v>93529.835806227464</v>
      </c>
      <c r="F26" s="85">
        <f t="shared" si="7"/>
        <v>94795.90547308384</v>
      </c>
      <c r="G26" s="85">
        <f t="shared" si="7"/>
        <v>94574.667281291462</v>
      </c>
      <c r="H26" s="85">
        <f t="shared" si="7"/>
        <v>94226.887355872212</v>
      </c>
      <c r="I26" s="85">
        <f t="shared" si="7"/>
        <v>95108.45584599307</v>
      </c>
      <c r="J26" s="85">
        <f t="shared" si="7"/>
        <v>92347.473118804191</v>
      </c>
      <c r="K26" s="85">
        <f t="shared" si="7"/>
        <v>75729.584132937336</v>
      </c>
      <c r="L26" s="85">
        <f t="shared" si="7"/>
        <v>82654.778973330569</v>
      </c>
      <c r="M26" s="85">
        <f t="shared" si="7"/>
        <v>83914.249573886234</v>
      </c>
      <c r="N26" s="85">
        <f t="shared" si="7"/>
        <v>81581.071453490993</v>
      </c>
      <c r="O26" s="85">
        <f t="shared" si="7"/>
        <v>80964.81775108588</v>
      </c>
      <c r="P26" s="85">
        <f t="shared" si="7"/>
        <v>80891.5816215862</v>
      </c>
      <c r="Q26" s="85">
        <f t="shared" si="7"/>
        <v>82308.229846599221</v>
      </c>
    </row>
    <row r="27" spans="1:17" x14ac:dyDescent="0.25">
      <c r="A27" s="84" t="s">
        <v>34</v>
      </c>
      <c r="B27" s="83">
        <v>8198.2337573652167</v>
      </c>
      <c r="C27" s="83">
        <v>7800.8979147262198</v>
      </c>
      <c r="D27" s="83">
        <v>7052.7674867996193</v>
      </c>
      <c r="E27" s="83">
        <v>7759.8708704985738</v>
      </c>
      <c r="F27" s="83">
        <v>7883.7713386461237</v>
      </c>
      <c r="G27" s="83">
        <v>7847.3724407304298</v>
      </c>
      <c r="H27" s="83">
        <v>7942.7705693269672</v>
      </c>
      <c r="I27" s="83">
        <v>8732.8931230401849</v>
      </c>
      <c r="J27" s="83">
        <v>8046.701712517226</v>
      </c>
      <c r="K27" s="83">
        <v>5661.6138176209661</v>
      </c>
      <c r="L27" s="83">
        <v>7187.0082194288452</v>
      </c>
      <c r="M27" s="83">
        <v>7747.0312752379923</v>
      </c>
      <c r="N27" s="83">
        <v>7770.0199472395225</v>
      </c>
      <c r="O27" s="83">
        <v>7581.0174116991784</v>
      </c>
      <c r="P27" s="83">
        <v>8048.2976319934596</v>
      </c>
      <c r="Q27" s="83">
        <v>8405.6937834230994</v>
      </c>
    </row>
    <row r="28" spans="1:17" x14ac:dyDescent="0.25">
      <c r="A28" s="84" t="s">
        <v>48</v>
      </c>
      <c r="B28" s="83">
        <v>11234.974222114028</v>
      </c>
      <c r="C28" s="83">
        <v>10668.46122293509</v>
      </c>
      <c r="D28" s="83">
        <v>10417.206486483627</v>
      </c>
      <c r="E28" s="83">
        <v>10831.48656680284</v>
      </c>
      <c r="F28" s="83">
        <v>10023.651846725244</v>
      </c>
      <c r="G28" s="83">
        <v>9340.6169740156383</v>
      </c>
      <c r="H28" s="83">
        <v>9677.8505084607041</v>
      </c>
      <c r="I28" s="83">
        <v>9486.6139617173903</v>
      </c>
      <c r="J28" s="83">
        <v>8873.6260082219087</v>
      </c>
      <c r="K28" s="83">
        <v>6679.781338364156</v>
      </c>
      <c r="L28" s="83">
        <v>7520.4905386207656</v>
      </c>
      <c r="M28" s="83">
        <v>7387.5280946359208</v>
      </c>
      <c r="N28" s="83">
        <v>6753.1366415666353</v>
      </c>
      <c r="O28" s="83">
        <v>6546.326206079314</v>
      </c>
      <c r="P28" s="83">
        <v>6333.5054113023889</v>
      </c>
      <c r="Q28" s="83">
        <v>6136.725730659512</v>
      </c>
    </row>
    <row r="29" spans="1:17" x14ac:dyDescent="0.25">
      <c r="A29" s="84" t="s">
        <v>31</v>
      </c>
      <c r="B29" s="83">
        <v>1481.8122317477723</v>
      </c>
      <c r="C29" s="83">
        <v>1460.2705518430882</v>
      </c>
      <c r="D29" s="83">
        <v>1344.1332165285994</v>
      </c>
      <c r="E29" s="83">
        <v>1254.4154717307474</v>
      </c>
      <c r="F29" s="83">
        <v>1095.0924075315718</v>
      </c>
      <c r="G29" s="83">
        <v>1096.2876689691191</v>
      </c>
      <c r="H29" s="83">
        <v>1143.4569548619393</v>
      </c>
      <c r="I29" s="83">
        <v>1159.2065176179519</v>
      </c>
      <c r="J29" s="83">
        <v>1046.8674722284786</v>
      </c>
      <c r="K29" s="83">
        <v>971.02807029129167</v>
      </c>
      <c r="L29" s="83">
        <v>1009.7152070253728</v>
      </c>
      <c r="M29" s="83">
        <v>998.7018316813253</v>
      </c>
      <c r="N29" s="83">
        <v>930.746177266735</v>
      </c>
      <c r="O29" s="83">
        <v>855.29431170517125</v>
      </c>
      <c r="P29" s="83">
        <v>902.23708491776381</v>
      </c>
      <c r="Q29" s="83">
        <v>928.37380612216054</v>
      </c>
    </row>
    <row r="30" spans="1:17" x14ac:dyDescent="0.25">
      <c r="A30" s="84" t="s">
        <v>69</v>
      </c>
      <c r="B30" s="83">
        <v>2528.1624643088303</v>
      </c>
      <c r="C30" s="83">
        <v>2710.1600431964403</v>
      </c>
      <c r="D30" s="83">
        <v>2626.5354506749991</v>
      </c>
      <c r="E30" s="83">
        <v>2473.7642539831741</v>
      </c>
      <c r="F30" s="83">
        <v>2378.9907836652228</v>
      </c>
      <c r="G30" s="83">
        <v>2370.3020141019783</v>
      </c>
      <c r="H30" s="83">
        <v>2143.335723741824</v>
      </c>
      <c r="I30" s="83">
        <v>2245.8142934169828</v>
      </c>
      <c r="J30" s="83">
        <v>2231.5098948553018</v>
      </c>
      <c r="K30" s="83">
        <v>2042.946894723877</v>
      </c>
      <c r="L30" s="83">
        <v>2023.953117698848</v>
      </c>
      <c r="M30" s="83">
        <v>1935.8060738786576</v>
      </c>
      <c r="N30" s="83">
        <v>1802.3247887738871</v>
      </c>
      <c r="O30" s="83">
        <v>1708.641867741236</v>
      </c>
      <c r="P30" s="83">
        <v>1647.2027647015836</v>
      </c>
      <c r="Q30" s="83">
        <v>1799.3715328114708</v>
      </c>
    </row>
    <row r="31" spans="1:17" x14ac:dyDescent="0.25">
      <c r="A31" s="84" t="s">
        <v>30</v>
      </c>
      <c r="B31" s="83">
        <v>3196.0998350097761</v>
      </c>
      <c r="C31" s="83">
        <v>2773.0525351422089</v>
      </c>
      <c r="D31" s="83">
        <v>2621.5733091246288</v>
      </c>
      <c r="E31" s="83">
        <v>2346.4299893710518</v>
      </c>
      <c r="F31" s="83">
        <v>2343.9786644855858</v>
      </c>
      <c r="G31" s="83">
        <v>2102.1081679854256</v>
      </c>
      <c r="H31" s="83">
        <v>2172.2169983092281</v>
      </c>
      <c r="I31" s="83">
        <v>2007.2186260065616</v>
      </c>
      <c r="J31" s="83">
        <v>1829.4504788335325</v>
      </c>
      <c r="K31" s="83">
        <v>1279.3003838210434</v>
      </c>
      <c r="L31" s="83">
        <v>1101.9124315242684</v>
      </c>
      <c r="M31" s="83">
        <v>986.01946381789321</v>
      </c>
      <c r="N31" s="83">
        <v>679.34031554065405</v>
      </c>
      <c r="O31" s="83">
        <v>601.40234977650834</v>
      </c>
      <c r="P31" s="83">
        <v>517.30149696914782</v>
      </c>
      <c r="Q31" s="83">
        <v>482.48969245534784</v>
      </c>
    </row>
    <row r="32" spans="1:17" x14ac:dyDescent="0.25">
      <c r="A32" s="84" t="s">
        <v>29</v>
      </c>
      <c r="B32" s="83">
        <v>2898.7881524664353</v>
      </c>
      <c r="C32" s="83">
        <v>3289.1892633039897</v>
      </c>
      <c r="D32" s="83">
        <v>3538.4396558362137</v>
      </c>
      <c r="E32" s="83">
        <v>3943.7381712780316</v>
      </c>
      <c r="F32" s="83">
        <v>4600.4707722851208</v>
      </c>
      <c r="G32" s="83">
        <v>4717.2264517619906</v>
      </c>
      <c r="H32" s="83">
        <v>4514.3519384353222</v>
      </c>
      <c r="I32" s="83">
        <v>4351.905007322981</v>
      </c>
      <c r="J32" s="83">
        <v>4361.7557848150973</v>
      </c>
      <c r="K32" s="83">
        <v>3516.0726598418132</v>
      </c>
      <c r="L32" s="83">
        <v>3469.0045348235526</v>
      </c>
      <c r="M32" s="83">
        <v>3335.9336562671315</v>
      </c>
      <c r="N32" s="83">
        <v>2994.5374050130113</v>
      </c>
      <c r="O32" s="83">
        <v>2660.4585929986961</v>
      </c>
      <c r="P32" s="83">
        <v>2461.0341329518164</v>
      </c>
      <c r="Q32" s="83">
        <v>2735.2617683047038</v>
      </c>
    </row>
    <row r="33" spans="1:17" x14ac:dyDescent="0.25">
      <c r="A33" s="84" t="s">
        <v>67</v>
      </c>
      <c r="B33" s="83">
        <v>24596.86987535188</v>
      </c>
      <c r="C33" s="83">
        <v>25022.417943775719</v>
      </c>
      <c r="D33" s="83">
        <v>24621.91381323948</v>
      </c>
      <c r="E33" s="83">
        <v>25894.010100993917</v>
      </c>
      <c r="F33" s="83">
        <v>25562.724683048014</v>
      </c>
      <c r="G33" s="83">
        <v>25286.806653632157</v>
      </c>
      <c r="H33" s="83">
        <v>24236.191772823782</v>
      </c>
      <c r="I33" s="83">
        <v>24226.494806227864</v>
      </c>
      <c r="J33" s="83">
        <v>23495.54725496746</v>
      </c>
      <c r="K33" s="83">
        <v>19478.720970932976</v>
      </c>
      <c r="L33" s="83">
        <v>20905.856624285308</v>
      </c>
      <c r="M33" s="83">
        <v>20976.848700657341</v>
      </c>
      <c r="N33" s="83">
        <v>21041.696451234409</v>
      </c>
      <c r="O33" s="83">
        <v>21758.623132523204</v>
      </c>
      <c r="P33" s="83">
        <v>21180.329137008826</v>
      </c>
      <c r="Q33" s="83">
        <v>21215.530982729819</v>
      </c>
    </row>
    <row r="34" spans="1:17" x14ac:dyDescent="0.25">
      <c r="A34" s="84" t="s">
        <v>26</v>
      </c>
      <c r="B34" s="83">
        <v>5374.7449779012068</v>
      </c>
      <c r="C34" s="83">
        <v>4959.4086951144618</v>
      </c>
      <c r="D34" s="83">
        <v>4848.7952683689773</v>
      </c>
      <c r="E34" s="83">
        <v>4883.1036052043592</v>
      </c>
      <c r="F34" s="83">
        <v>4991.1693198996327</v>
      </c>
      <c r="G34" s="83">
        <v>4760.0292410455368</v>
      </c>
      <c r="H34" s="83">
        <v>4853.354536602269</v>
      </c>
      <c r="I34" s="83">
        <v>4694.2143704384007</v>
      </c>
      <c r="J34" s="83">
        <v>4443.6887671435788</v>
      </c>
      <c r="K34" s="83">
        <v>3220.7785347019417</v>
      </c>
      <c r="L34" s="83">
        <v>4003.670784585197</v>
      </c>
      <c r="M34" s="83">
        <v>4008.5240779561368</v>
      </c>
      <c r="N34" s="83">
        <v>4064.681791258276</v>
      </c>
      <c r="O34" s="83">
        <v>3974.5699750882104</v>
      </c>
      <c r="P34" s="83">
        <v>3938.8005784201268</v>
      </c>
      <c r="Q34" s="83">
        <v>4048.6230146077064</v>
      </c>
    </row>
    <row r="35" spans="1:17" x14ac:dyDescent="0.25">
      <c r="A35" s="84" t="s">
        <v>24</v>
      </c>
      <c r="B35" s="83">
        <v>620.10533704461602</v>
      </c>
      <c r="C35" s="83">
        <v>594.64167504483169</v>
      </c>
      <c r="D35" s="83">
        <v>612.52355499866326</v>
      </c>
      <c r="E35" s="83">
        <v>810.67178397177963</v>
      </c>
      <c r="F35" s="83">
        <v>881.42984932434365</v>
      </c>
      <c r="G35" s="83">
        <v>1183.0764260718822</v>
      </c>
      <c r="H35" s="83">
        <v>1199.4132412672682</v>
      </c>
      <c r="I35" s="83">
        <v>1439.2809413456014</v>
      </c>
      <c r="J35" s="83">
        <v>1483.6354627813998</v>
      </c>
      <c r="K35" s="83">
        <v>1623.5485680345193</v>
      </c>
      <c r="L35" s="83">
        <v>1709.6053521897079</v>
      </c>
      <c r="M35" s="83">
        <v>1876.8435070104786</v>
      </c>
      <c r="N35" s="83">
        <v>1724.9516172067388</v>
      </c>
      <c r="O35" s="83">
        <v>2018.8530545951828</v>
      </c>
      <c r="P35" s="83">
        <v>2179.6434525456771</v>
      </c>
      <c r="Q35" s="83">
        <v>2196.5438190798982</v>
      </c>
    </row>
    <row r="36" spans="1:17" x14ac:dyDescent="0.25">
      <c r="A36" s="82" t="s">
        <v>22</v>
      </c>
      <c r="B36" s="81">
        <v>31955.744420216608</v>
      </c>
      <c r="C36" s="81">
        <v>32467.386631454639</v>
      </c>
      <c r="D36" s="81">
        <v>32753.352319759462</v>
      </c>
      <c r="E36" s="81">
        <v>33332.344992392987</v>
      </c>
      <c r="F36" s="81">
        <v>35034.625807472978</v>
      </c>
      <c r="G36" s="81">
        <v>35870.841242977309</v>
      </c>
      <c r="H36" s="81">
        <v>36343.945112042908</v>
      </c>
      <c r="I36" s="81">
        <v>36764.814198859152</v>
      </c>
      <c r="J36" s="81">
        <v>36534.69028244022</v>
      </c>
      <c r="K36" s="81">
        <v>31255.792894604754</v>
      </c>
      <c r="L36" s="81">
        <v>33723.562163148701</v>
      </c>
      <c r="M36" s="81">
        <v>34661.012892743362</v>
      </c>
      <c r="N36" s="81">
        <v>33819.636318391116</v>
      </c>
      <c r="O36" s="81">
        <v>33259.630848879176</v>
      </c>
      <c r="P36" s="81">
        <v>33683.229930775407</v>
      </c>
      <c r="Q36" s="81">
        <v>34359.615716405497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91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0.99999999999999989</v>
      </c>
      <c r="K40" s="77">
        <f t="shared" si="8"/>
        <v>1</v>
      </c>
      <c r="L40" s="77">
        <f t="shared" si="8"/>
        <v>0.99999999999999978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84</v>
      </c>
      <c r="B41" s="75">
        <f t="shared" ref="B41:Q41" si="9">IF(B6=0,0,B6/B$5)</f>
        <v>1.0650524519238539E-2</v>
      </c>
      <c r="C41" s="75">
        <f t="shared" si="9"/>
        <v>1.0781356072355953E-2</v>
      </c>
      <c r="D41" s="75">
        <f t="shared" si="9"/>
        <v>1.0828603509310634E-2</v>
      </c>
      <c r="E41" s="75">
        <f t="shared" si="9"/>
        <v>1.021738937959815E-2</v>
      </c>
      <c r="F41" s="75">
        <f t="shared" si="9"/>
        <v>1.0200098022165477E-2</v>
      </c>
      <c r="G41" s="75">
        <f t="shared" si="9"/>
        <v>1.0073811695583471E-2</v>
      </c>
      <c r="H41" s="75">
        <f t="shared" si="9"/>
        <v>1.0020527744064126E-2</v>
      </c>
      <c r="I41" s="75">
        <f t="shared" si="9"/>
        <v>1.0081568760543877E-2</v>
      </c>
      <c r="J41" s="75">
        <f t="shared" si="9"/>
        <v>1.0069901037244384E-2</v>
      </c>
      <c r="K41" s="75">
        <f t="shared" si="9"/>
        <v>1.0367194553014818E-2</v>
      </c>
      <c r="L41" s="75">
        <f t="shared" si="9"/>
        <v>1.0230959726056279E-2</v>
      </c>
      <c r="M41" s="75">
        <f t="shared" si="9"/>
        <v>1.0161141047223687E-2</v>
      </c>
      <c r="N41" s="75">
        <f t="shared" si="9"/>
        <v>1.0306541300294771E-2</v>
      </c>
      <c r="O41" s="75">
        <f t="shared" si="9"/>
        <v>1.0355193883704171E-2</v>
      </c>
      <c r="P41" s="75">
        <f t="shared" si="9"/>
        <v>1.0365706993974554E-2</v>
      </c>
      <c r="Q41" s="75">
        <f t="shared" si="9"/>
        <v>1.0398045103246104E-2</v>
      </c>
    </row>
    <row r="42" spans="1:17" x14ac:dyDescent="0.25">
      <c r="A42" s="76" t="s">
        <v>83</v>
      </c>
      <c r="B42" s="75">
        <f t="shared" ref="B42:Q42" si="10">IF(B7=0,0,B7/B$5)</f>
        <v>4.0647727846593916E-3</v>
      </c>
      <c r="C42" s="75">
        <f t="shared" si="10"/>
        <v>4.0950280038850005E-3</v>
      </c>
      <c r="D42" s="75">
        <f t="shared" si="10"/>
        <v>4.1603982790769222E-3</v>
      </c>
      <c r="E42" s="75">
        <f t="shared" si="10"/>
        <v>4.0993147270253103E-3</v>
      </c>
      <c r="F42" s="75">
        <f t="shared" si="10"/>
        <v>4.0319612920895267E-3</v>
      </c>
      <c r="G42" s="75">
        <f t="shared" si="10"/>
        <v>4.0514147095398311E-3</v>
      </c>
      <c r="H42" s="75">
        <f t="shared" si="10"/>
        <v>4.0189240866300106E-3</v>
      </c>
      <c r="I42" s="75">
        <f t="shared" si="10"/>
        <v>4.1073576299976416E-3</v>
      </c>
      <c r="J42" s="75">
        <f t="shared" si="10"/>
        <v>4.1907530504312401E-3</v>
      </c>
      <c r="K42" s="75">
        <f t="shared" si="10"/>
        <v>4.3651688789606126E-3</v>
      </c>
      <c r="L42" s="75">
        <f t="shared" si="10"/>
        <v>4.3180455899893121E-3</v>
      </c>
      <c r="M42" s="75">
        <f t="shared" si="10"/>
        <v>4.3229788960092719E-3</v>
      </c>
      <c r="N42" s="75">
        <f t="shared" si="10"/>
        <v>4.402208425918595E-3</v>
      </c>
      <c r="O42" s="75">
        <f t="shared" si="10"/>
        <v>4.4510947739985251E-3</v>
      </c>
      <c r="P42" s="75">
        <f t="shared" si="10"/>
        <v>4.4404997060816633E-3</v>
      </c>
      <c r="Q42" s="75">
        <f t="shared" si="10"/>
        <v>4.4387529794048079E-3</v>
      </c>
    </row>
    <row r="43" spans="1:17" x14ac:dyDescent="0.25">
      <c r="A43" s="76" t="s">
        <v>82</v>
      </c>
      <c r="B43" s="75">
        <f t="shared" ref="B43:Q43" si="11">IF(B8=0,0,B8/B$5)</f>
        <v>3.2729862409795453E-2</v>
      </c>
      <c r="C43" s="75">
        <f t="shared" si="11"/>
        <v>3.283455177521296E-2</v>
      </c>
      <c r="D43" s="75">
        <f t="shared" si="11"/>
        <v>3.2861399520026084E-2</v>
      </c>
      <c r="E43" s="75">
        <f t="shared" si="11"/>
        <v>3.1843248803666867E-2</v>
      </c>
      <c r="F43" s="75">
        <f t="shared" si="11"/>
        <v>3.2105713550470705E-2</v>
      </c>
      <c r="G43" s="75">
        <f t="shared" si="11"/>
        <v>3.1824726793829243E-2</v>
      </c>
      <c r="H43" s="75">
        <f t="shared" si="11"/>
        <v>3.2063155038208779E-2</v>
      </c>
      <c r="I43" s="75">
        <f t="shared" si="11"/>
        <v>3.2149627875550042E-2</v>
      </c>
      <c r="J43" s="75">
        <f t="shared" si="11"/>
        <v>3.2005321833300307E-2</v>
      </c>
      <c r="K43" s="75">
        <f t="shared" si="11"/>
        <v>3.2335123762610954E-2</v>
      </c>
      <c r="L43" s="75">
        <f t="shared" si="11"/>
        <v>3.2443266461146966E-2</v>
      </c>
      <c r="M43" s="75">
        <f t="shared" si="11"/>
        <v>3.2354565440802389E-2</v>
      </c>
      <c r="N43" s="75">
        <f t="shared" si="11"/>
        <v>3.2697531418119749E-2</v>
      </c>
      <c r="O43" s="75">
        <f t="shared" si="11"/>
        <v>3.2936598849104951E-2</v>
      </c>
      <c r="P43" s="75">
        <f t="shared" si="11"/>
        <v>3.2967039893092555E-2</v>
      </c>
      <c r="Q43" s="75">
        <f t="shared" si="11"/>
        <v>3.3170565921539288E-2</v>
      </c>
    </row>
    <row r="44" spans="1:17" x14ac:dyDescent="0.25">
      <c r="A44" s="76" t="s">
        <v>81</v>
      </c>
      <c r="B44" s="75">
        <f t="shared" ref="B44:Q44" si="12">IF(B9=0,0,B9/B$5)</f>
        <v>2.1678792956191961E-2</v>
      </c>
      <c r="C44" s="75">
        <f t="shared" si="12"/>
        <v>2.1717715950828758E-2</v>
      </c>
      <c r="D44" s="75">
        <f t="shared" si="12"/>
        <v>2.2174715706456852E-2</v>
      </c>
      <c r="E44" s="75">
        <f t="shared" si="12"/>
        <v>2.2087268409629338E-2</v>
      </c>
      <c r="F44" s="75">
        <f t="shared" si="12"/>
        <v>2.1869416355776237E-2</v>
      </c>
      <c r="G44" s="75">
        <f t="shared" si="12"/>
        <v>2.1916766655561668E-2</v>
      </c>
      <c r="H44" s="75">
        <f t="shared" si="12"/>
        <v>2.1680210176858446E-2</v>
      </c>
      <c r="I44" s="75">
        <f t="shared" si="12"/>
        <v>2.2285742649875508E-2</v>
      </c>
      <c r="J44" s="75">
        <f t="shared" si="12"/>
        <v>2.2716322645759811E-2</v>
      </c>
      <c r="K44" s="75">
        <f t="shared" si="12"/>
        <v>2.4077500058065793E-2</v>
      </c>
      <c r="L44" s="75">
        <f t="shared" si="12"/>
        <v>2.371867862798073E-2</v>
      </c>
      <c r="M44" s="75">
        <f t="shared" si="12"/>
        <v>2.3778299874615716E-2</v>
      </c>
      <c r="N44" s="75">
        <f t="shared" si="12"/>
        <v>2.4200465694024682E-2</v>
      </c>
      <c r="O44" s="75">
        <f t="shared" si="12"/>
        <v>2.4648956943425535E-2</v>
      </c>
      <c r="P44" s="75">
        <f t="shared" si="12"/>
        <v>2.4761298989969927E-2</v>
      </c>
      <c r="Q44" s="75">
        <f t="shared" si="12"/>
        <v>2.4826273084482636E-2</v>
      </c>
    </row>
    <row r="45" spans="1:17" x14ac:dyDescent="0.25">
      <c r="A45" s="76" t="s">
        <v>80</v>
      </c>
      <c r="B45" s="75">
        <f t="shared" ref="B45:Q45" si="13">IF(B10=0,0,B10/B$5)</f>
        <v>2.5595868809297078E-2</v>
      </c>
      <c r="C45" s="75">
        <f t="shared" si="13"/>
        <v>2.5799192071183162E-2</v>
      </c>
      <c r="D45" s="75">
        <f t="shared" si="13"/>
        <v>2.6062272664155936E-2</v>
      </c>
      <c r="E45" s="75">
        <f t="shared" si="13"/>
        <v>2.4965497565941991E-2</v>
      </c>
      <c r="F45" s="75">
        <f t="shared" si="13"/>
        <v>2.4543569040376512E-2</v>
      </c>
      <c r="G45" s="75">
        <f t="shared" si="13"/>
        <v>2.4277890401670631E-2</v>
      </c>
      <c r="H45" s="75">
        <f t="shared" si="13"/>
        <v>2.4112498905132857E-2</v>
      </c>
      <c r="I45" s="75">
        <f t="shared" si="13"/>
        <v>2.4199287620250635E-2</v>
      </c>
      <c r="J45" s="75">
        <f t="shared" si="13"/>
        <v>2.4135133135530899E-2</v>
      </c>
      <c r="K45" s="75">
        <f t="shared" si="13"/>
        <v>2.5415626042030938E-2</v>
      </c>
      <c r="L45" s="75">
        <f t="shared" si="13"/>
        <v>2.4793205315365097E-2</v>
      </c>
      <c r="M45" s="75">
        <f t="shared" si="13"/>
        <v>2.4631097293360139E-2</v>
      </c>
      <c r="N45" s="75">
        <f t="shared" si="13"/>
        <v>2.4958969508080551E-2</v>
      </c>
      <c r="O45" s="75">
        <f t="shared" si="13"/>
        <v>2.5264147302240733E-2</v>
      </c>
      <c r="P45" s="75">
        <f t="shared" si="13"/>
        <v>2.4961332512496274E-2</v>
      </c>
      <c r="Q45" s="75">
        <f t="shared" si="13"/>
        <v>2.4926365394319434E-2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0.30490542585532276</v>
      </c>
      <c r="C46" s="73">
        <f t="shared" si="14"/>
        <v>0.30441145677102827</v>
      </c>
      <c r="D46" s="73">
        <f t="shared" si="14"/>
        <v>0.30921761718331175</v>
      </c>
      <c r="E46" s="73">
        <f t="shared" si="14"/>
        <v>0.31288617224428411</v>
      </c>
      <c r="F46" s="73">
        <f t="shared" si="14"/>
        <v>0.30588053922528008</v>
      </c>
      <c r="G46" s="73">
        <f t="shared" si="14"/>
        <v>0.30441524424067717</v>
      </c>
      <c r="H46" s="73">
        <f t="shared" si="14"/>
        <v>0.30221375564952885</v>
      </c>
      <c r="I46" s="73">
        <f t="shared" si="14"/>
        <v>0.30664750549443648</v>
      </c>
      <c r="J46" s="73">
        <f t="shared" si="14"/>
        <v>0.3037995986361316</v>
      </c>
      <c r="K46" s="73">
        <f t="shared" si="14"/>
        <v>0.32330360786891582</v>
      </c>
      <c r="L46" s="73">
        <f t="shared" si="14"/>
        <v>0.32238813889570578</v>
      </c>
      <c r="M46" s="73">
        <f t="shared" si="14"/>
        <v>0.31370227210679147</v>
      </c>
      <c r="N46" s="73">
        <f t="shared" si="14"/>
        <v>0.32050000405123563</v>
      </c>
      <c r="O46" s="73">
        <f t="shared" si="14"/>
        <v>0.32878473655856821</v>
      </c>
      <c r="P46" s="73">
        <f t="shared" si="14"/>
        <v>0.32495650435240003</v>
      </c>
      <c r="Q46" s="73">
        <f t="shared" si="14"/>
        <v>0.32618696695969635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0.60037475266549478</v>
      </c>
      <c r="C47" s="71">
        <f t="shared" si="15"/>
        <v>0.60036069935550584</v>
      </c>
      <c r="D47" s="71">
        <f t="shared" si="15"/>
        <v>0.59469499313766183</v>
      </c>
      <c r="E47" s="71">
        <f t="shared" si="15"/>
        <v>0.59390110886985437</v>
      </c>
      <c r="F47" s="71">
        <f t="shared" si="15"/>
        <v>0.60136870251384156</v>
      </c>
      <c r="G47" s="71">
        <f t="shared" si="15"/>
        <v>0.60344014550313807</v>
      </c>
      <c r="H47" s="71">
        <f t="shared" si="15"/>
        <v>0.60589092839957692</v>
      </c>
      <c r="I47" s="71">
        <f t="shared" si="15"/>
        <v>0.60052890996934583</v>
      </c>
      <c r="J47" s="71">
        <f t="shared" si="15"/>
        <v>0.60308296966160169</v>
      </c>
      <c r="K47" s="71">
        <f t="shared" si="15"/>
        <v>0.58013577883640111</v>
      </c>
      <c r="L47" s="71">
        <f t="shared" si="15"/>
        <v>0.58210770538375567</v>
      </c>
      <c r="M47" s="71">
        <f t="shared" si="15"/>
        <v>0.59104964534119731</v>
      </c>
      <c r="N47" s="71">
        <f t="shared" si="15"/>
        <v>0.58293427960232613</v>
      </c>
      <c r="O47" s="71">
        <f t="shared" si="15"/>
        <v>0.57355927168895782</v>
      </c>
      <c r="P47" s="71">
        <f t="shared" si="15"/>
        <v>0.57754761755198503</v>
      </c>
      <c r="Q47" s="71">
        <f t="shared" si="15"/>
        <v>0.57605303055731139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67414.864314295861</v>
      </c>
      <c r="C5" s="96">
        <v>66130.426447226826</v>
      </c>
      <c r="D5" s="96">
        <v>61327.04019263167</v>
      </c>
      <c r="E5" s="96">
        <v>58288.266804194674</v>
      </c>
      <c r="F5" s="96">
        <v>54493.238832916104</v>
      </c>
      <c r="G5" s="96">
        <v>53674.24106089522</v>
      </c>
      <c r="H5" s="96">
        <v>50454.400431011869</v>
      </c>
      <c r="I5" s="96">
        <v>53709.655941039484</v>
      </c>
      <c r="J5" s="96">
        <v>53392.245385551592</v>
      </c>
      <c r="K5" s="96">
        <v>45746.179199904465</v>
      </c>
      <c r="L5" s="96">
        <v>48727.194261734723</v>
      </c>
      <c r="M5" s="96">
        <v>43204.054823901773</v>
      </c>
      <c r="N5" s="96">
        <v>42937.674230025732</v>
      </c>
      <c r="O5" s="96">
        <v>40962.575416123691</v>
      </c>
      <c r="P5" s="96">
        <v>40647.355310934923</v>
      </c>
      <c r="Q5" s="96">
        <v>39331.743881689283</v>
      </c>
    </row>
    <row r="6" spans="1:17" x14ac:dyDescent="0.25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80</v>
      </c>
      <c r="B10" s="158">
        <v>1436.1166178957073</v>
      </c>
      <c r="C10" s="158">
        <v>1420.2620593223003</v>
      </c>
      <c r="D10" s="158">
        <v>1399.607226528914</v>
      </c>
      <c r="E10" s="158">
        <v>1191.7263308043557</v>
      </c>
      <c r="F10" s="158">
        <v>1189.3615304992732</v>
      </c>
      <c r="G10" s="158">
        <v>1218.0365217821327</v>
      </c>
      <c r="H10" s="158">
        <v>1220.0781387903662</v>
      </c>
      <c r="I10" s="158">
        <v>1261.5983487375945</v>
      </c>
      <c r="J10" s="158">
        <v>1191.7028695660174</v>
      </c>
      <c r="K10" s="158">
        <v>1036.298855926384</v>
      </c>
      <c r="L10" s="158">
        <v>1070.675065771522</v>
      </c>
      <c r="M10" s="158">
        <v>1062.7263516966873</v>
      </c>
      <c r="N10" s="158">
        <v>1098.5601646025127</v>
      </c>
      <c r="O10" s="158">
        <v>1101.6981754303292</v>
      </c>
      <c r="P10" s="158">
        <v>1017.266993675295</v>
      </c>
      <c r="Q10" s="158">
        <v>1008.5115242947386</v>
      </c>
    </row>
    <row r="11" spans="1:17" x14ac:dyDescent="0.25">
      <c r="A11" s="92" t="s">
        <v>126</v>
      </c>
      <c r="B11" s="91">
        <v>641.44727551761719</v>
      </c>
      <c r="C11" s="91">
        <v>645.04945802606039</v>
      </c>
      <c r="D11" s="91">
        <v>652.52750113420234</v>
      </c>
      <c r="E11" s="91">
        <v>494.23347859584527</v>
      </c>
      <c r="F11" s="91">
        <v>493.26959011329598</v>
      </c>
      <c r="G11" s="91">
        <v>505.38108850265513</v>
      </c>
      <c r="H11" s="91">
        <v>508.44136128008654</v>
      </c>
      <c r="I11" s="91">
        <v>527.92068434470264</v>
      </c>
      <c r="J11" s="91">
        <v>489.47210313477734</v>
      </c>
      <c r="K11" s="91">
        <v>421.03173695506018</v>
      </c>
      <c r="L11" s="91">
        <v>437.36295339451846</v>
      </c>
      <c r="M11" s="91">
        <v>424.81228263718759</v>
      </c>
      <c r="N11" s="91">
        <v>431.29843204881439</v>
      </c>
      <c r="O11" s="91">
        <v>429.49460825894903</v>
      </c>
      <c r="P11" s="91">
        <v>393.58440401797947</v>
      </c>
      <c r="Q11" s="91">
        <v>396.51019897233266</v>
      </c>
    </row>
    <row r="12" spans="1:17" x14ac:dyDescent="0.25">
      <c r="A12" s="92" t="s">
        <v>27</v>
      </c>
      <c r="B12" s="91">
        <v>794.66934237809005</v>
      </c>
      <c r="C12" s="91">
        <v>775.21260129624011</v>
      </c>
      <c r="D12" s="91">
        <v>747.07972539471132</v>
      </c>
      <c r="E12" s="91">
        <v>697.49285220851084</v>
      </c>
      <c r="F12" s="91">
        <v>696.09194038597673</v>
      </c>
      <c r="G12" s="91">
        <v>712.65543327947807</v>
      </c>
      <c r="H12" s="91">
        <v>711.6367775102799</v>
      </c>
      <c r="I12" s="91">
        <v>733.67766439289187</v>
      </c>
      <c r="J12" s="91">
        <v>702.23076643124045</v>
      </c>
      <c r="K12" s="91">
        <v>615.26711897132407</v>
      </c>
      <c r="L12" s="91">
        <v>633.31211237700325</v>
      </c>
      <c r="M12" s="91">
        <v>637.91406905949998</v>
      </c>
      <c r="N12" s="91">
        <v>667.26173255369804</v>
      </c>
      <c r="O12" s="91">
        <v>672.2035671713802</v>
      </c>
      <c r="P12" s="91">
        <v>623.68258965731536</v>
      </c>
      <c r="Q12" s="91">
        <v>612.00132532240571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325</v>
      </c>
      <c r="B15" s="204">
        <v>22436.384176210449</v>
      </c>
      <c r="C15" s="204">
        <v>20266.64032223104</v>
      </c>
      <c r="D15" s="204">
        <v>17552.412988189149</v>
      </c>
      <c r="E15" s="204">
        <v>17530.523500947245</v>
      </c>
      <c r="F15" s="204">
        <v>14165.269247329361</v>
      </c>
      <c r="G15" s="204">
        <v>13619.87236636641</v>
      </c>
      <c r="H15" s="204">
        <v>12818.123448094981</v>
      </c>
      <c r="I15" s="204">
        <v>15058.938531779404</v>
      </c>
      <c r="J15" s="204">
        <v>14620.165709689816</v>
      </c>
      <c r="K15" s="204">
        <v>11442.626260622204</v>
      </c>
      <c r="L15" s="204">
        <v>13268.686515097332</v>
      </c>
      <c r="M15" s="204">
        <v>9872.3429657945344</v>
      </c>
      <c r="N15" s="204">
        <v>9647.497571013404</v>
      </c>
      <c r="O15" s="204">
        <v>8575.7510238751602</v>
      </c>
      <c r="P15" s="204">
        <v>7998.7355574479861</v>
      </c>
      <c r="Q15" s="204">
        <v>7091.4161381498907</v>
      </c>
    </row>
    <row r="16" spans="1:17" x14ac:dyDescent="0.25">
      <c r="A16" s="88" t="s">
        <v>34</v>
      </c>
      <c r="B16" s="87">
        <v>5576.6215278680938</v>
      </c>
      <c r="C16" s="87">
        <v>2881.6460499487703</v>
      </c>
      <c r="D16" s="87">
        <v>1668.3225689200831</v>
      </c>
      <c r="E16" s="87">
        <v>1437.3189269123152</v>
      </c>
      <c r="F16" s="87">
        <v>1334.1756164009562</v>
      </c>
      <c r="G16" s="87">
        <v>1237.5098486228055</v>
      </c>
      <c r="H16" s="87">
        <v>1404.9400841416439</v>
      </c>
      <c r="I16" s="87">
        <v>1412.5471412154334</v>
      </c>
      <c r="J16" s="87">
        <v>916.20946246753056</v>
      </c>
      <c r="K16" s="87">
        <v>387.56544653575111</v>
      </c>
      <c r="L16" s="87">
        <v>360.65290622791457</v>
      </c>
      <c r="M16" s="87">
        <v>221.44592031278628</v>
      </c>
      <c r="N16" s="87">
        <v>191.52971192630056</v>
      </c>
      <c r="O16" s="87">
        <v>189.32155190178727</v>
      </c>
      <c r="P16" s="87">
        <v>149.73802378153314</v>
      </c>
      <c r="Q16" s="87">
        <v>136.89725945100733</v>
      </c>
    </row>
    <row r="17" spans="1:17" x14ac:dyDescent="0.25">
      <c r="A17" s="88" t="s">
        <v>32</v>
      </c>
      <c r="B17" s="87">
        <v>220.77964669100251</v>
      </c>
      <c r="C17" s="87">
        <v>224.09221276403403</v>
      </c>
      <c r="D17" s="87">
        <v>196.46530119288974</v>
      </c>
      <c r="E17" s="87">
        <v>261.06365970787141</v>
      </c>
      <c r="F17" s="87">
        <v>207.87611050573156</v>
      </c>
      <c r="G17" s="87">
        <v>229.6011085685403</v>
      </c>
      <c r="H17" s="87">
        <v>265.12294350983626</v>
      </c>
      <c r="I17" s="87">
        <v>226.35521901305557</v>
      </c>
      <c r="J17" s="87">
        <v>60.301828228486045</v>
      </c>
      <c r="K17" s="87">
        <v>112.68359348114879</v>
      </c>
      <c r="L17" s="87">
        <v>128.7669181491685</v>
      </c>
      <c r="M17" s="87">
        <v>129.44360516779633</v>
      </c>
      <c r="N17" s="87">
        <v>85.610156887171087</v>
      </c>
      <c r="O17" s="87">
        <v>54.891012634430929</v>
      </c>
      <c r="P17" s="87">
        <v>143.73632828430127</v>
      </c>
      <c r="Q17" s="87">
        <v>190.46258340342868</v>
      </c>
    </row>
    <row r="18" spans="1:17" x14ac:dyDescent="0.25">
      <c r="A18" s="88" t="s">
        <v>31</v>
      </c>
      <c r="B18" s="87">
        <v>2.7555374316334892E-13</v>
      </c>
      <c r="C18" s="87">
        <v>0</v>
      </c>
      <c r="D18" s="87">
        <v>5.6809413759644351E-13</v>
      </c>
      <c r="E18" s="87">
        <v>0</v>
      </c>
      <c r="F18" s="87">
        <v>90.679740096965176</v>
      </c>
      <c r="G18" s="87">
        <v>0</v>
      </c>
      <c r="H18" s="87">
        <v>1.676868076875436E-14</v>
      </c>
      <c r="I18" s="87">
        <v>1.3882330034594032E-13</v>
      </c>
      <c r="J18" s="87">
        <v>1.3538537659211379E-13</v>
      </c>
      <c r="K18" s="87">
        <v>8.7322019739482766</v>
      </c>
      <c r="L18" s="87">
        <v>5.8052000000002746</v>
      </c>
      <c r="M18" s="87">
        <v>5.8053729897695909</v>
      </c>
      <c r="N18" s="87">
        <v>5.8051999999999948</v>
      </c>
      <c r="O18" s="87">
        <v>5.8058596743221349</v>
      </c>
      <c r="P18" s="87">
        <v>12.166491083547371</v>
      </c>
      <c r="Q18" s="87">
        <v>11.699842175972114</v>
      </c>
    </row>
    <row r="19" spans="1:17" x14ac:dyDescent="0.25">
      <c r="A19" s="88" t="s">
        <v>126</v>
      </c>
      <c r="B19" s="87">
        <v>2456.5012340224621</v>
      </c>
      <c r="C19" s="87">
        <v>2042.9856683520406</v>
      </c>
      <c r="D19" s="87">
        <v>1968.6147781654054</v>
      </c>
      <c r="E19" s="87">
        <v>3235.3513614426547</v>
      </c>
      <c r="F19" s="87">
        <v>1667.8503454120048</v>
      </c>
      <c r="G19" s="87">
        <v>2172.9333475577196</v>
      </c>
      <c r="H19" s="87">
        <v>1873.5516230765638</v>
      </c>
      <c r="I19" s="87">
        <v>2406.6654127057009</v>
      </c>
      <c r="J19" s="87">
        <v>1474.4898698544196</v>
      </c>
      <c r="K19" s="87">
        <v>628.02454190711921</v>
      </c>
      <c r="L19" s="87">
        <v>967.47517448164626</v>
      </c>
      <c r="M19" s="87">
        <v>438.84941526892453</v>
      </c>
      <c r="N19" s="87">
        <v>709.24880111904849</v>
      </c>
      <c r="O19" s="87">
        <v>418.48009300651472</v>
      </c>
      <c r="P19" s="87">
        <v>322.18922140869427</v>
      </c>
      <c r="Q19" s="87">
        <v>282.87940345818379</v>
      </c>
    </row>
    <row r="20" spans="1:17" x14ac:dyDescent="0.25">
      <c r="A20" s="88" t="s">
        <v>30</v>
      </c>
      <c r="B20" s="87">
        <v>1844.2866276047962</v>
      </c>
      <c r="C20" s="87">
        <v>3210.9331430494826</v>
      </c>
      <c r="D20" s="87">
        <v>2747.2826236762335</v>
      </c>
      <c r="E20" s="87">
        <v>3589.089236515535</v>
      </c>
      <c r="F20" s="87">
        <v>2543.8600655440664</v>
      </c>
      <c r="G20" s="87">
        <v>928.5058767740253</v>
      </c>
      <c r="H20" s="87">
        <v>1253.1200040853926</v>
      </c>
      <c r="I20" s="87">
        <v>1952.496778273988</v>
      </c>
      <c r="J20" s="87">
        <v>1569.7054153292959</v>
      </c>
      <c r="K20" s="87">
        <v>1007.5410386393734</v>
      </c>
      <c r="L20" s="87">
        <v>851.44963435839713</v>
      </c>
      <c r="M20" s="87">
        <v>452.90480254189202</v>
      </c>
      <c r="N20" s="87">
        <v>497.47597431788773</v>
      </c>
      <c r="O20" s="87">
        <v>247.28433547227829</v>
      </c>
      <c r="P20" s="87">
        <v>118.60926322381037</v>
      </c>
      <c r="Q20" s="87">
        <v>99.710773436645908</v>
      </c>
    </row>
    <row r="21" spans="1:17" x14ac:dyDescent="0.25">
      <c r="A21" s="88" t="s">
        <v>29</v>
      </c>
      <c r="B21" s="87">
        <v>6687.1404682445873</v>
      </c>
      <c r="C21" s="87">
        <v>6298.0694173943011</v>
      </c>
      <c r="D21" s="87">
        <v>5139.3289873961385</v>
      </c>
      <c r="E21" s="87">
        <v>4701.9842044503175</v>
      </c>
      <c r="F21" s="87">
        <v>5194.0397718647073</v>
      </c>
      <c r="G21" s="87">
        <v>4823.4293921614344</v>
      </c>
      <c r="H21" s="87">
        <v>5578.0382478621432</v>
      </c>
      <c r="I21" s="87">
        <v>5077.7469034341248</v>
      </c>
      <c r="J21" s="87">
        <v>7011.9064385750689</v>
      </c>
      <c r="K21" s="87">
        <v>6529.4650551931718</v>
      </c>
      <c r="L21" s="87">
        <v>6739.5048314158848</v>
      </c>
      <c r="M21" s="87">
        <v>6278.6608733554904</v>
      </c>
      <c r="N21" s="87">
        <v>6434.9209403022305</v>
      </c>
      <c r="O21" s="87">
        <v>5550.8891893119726</v>
      </c>
      <c r="P21" s="87">
        <v>5286.3728775855498</v>
      </c>
      <c r="Q21" s="87">
        <v>4812.1110024407817</v>
      </c>
    </row>
    <row r="22" spans="1:17" x14ac:dyDescent="0.25">
      <c r="A22" s="88" t="s">
        <v>27</v>
      </c>
      <c r="B22" s="87">
        <v>4944.0294235610827</v>
      </c>
      <c r="C22" s="87">
        <v>4943.2661160074385</v>
      </c>
      <c r="D22" s="87">
        <v>5184.9966821170683</v>
      </c>
      <c r="E22" s="87">
        <v>3611.550642367778</v>
      </c>
      <c r="F22" s="87">
        <v>2422.4895762826459</v>
      </c>
      <c r="G22" s="87">
        <v>3504.3837361638807</v>
      </c>
      <c r="H22" s="87">
        <v>1753.5750205129839</v>
      </c>
      <c r="I22" s="87">
        <v>3212.413400713388</v>
      </c>
      <c r="J22" s="87">
        <v>2924.1135205456048</v>
      </c>
      <c r="K22" s="87">
        <v>2203.3868109003856</v>
      </c>
      <c r="L22" s="87">
        <v>3954.1795190433254</v>
      </c>
      <c r="M22" s="87">
        <v>2064.6533350505247</v>
      </c>
      <c r="N22" s="87">
        <v>1477.9641336120133</v>
      </c>
      <c r="O22" s="87">
        <v>1735.3583966101926</v>
      </c>
      <c r="P22" s="87">
        <v>1539.8687575037709</v>
      </c>
      <c r="Q22" s="87">
        <v>1150.3837989523665</v>
      </c>
    </row>
    <row r="23" spans="1:17" x14ac:dyDescent="0.25">
      <c r="A23" s="88" t="s">
        <v>26</v>
      </c>
      <c r="B23" s="87">
        <v>174.67435179564029</v>
      </c>
      <c r="C23" s="87">
        <v>195.27278753404963</v>
      </c>
      <c r="D23" s="87">
        <v>127.7685724570422</v>
      </c>
      <c r="E23" s="87">
        <v>97.18818115702561</v>
      </c>
      <c r="F23" s="87">
        <v>132.22974672791926</v>
      </c>
      <c r="G23" s="87">
        <v>132.82697863738923</v>
      </c>
      <c r="H23" s="87">
        <v>109.50059107945191</v>
      </c>
      <c r="I23" s="87">
        <v>101.21351371129256</v>
      </c>
      <c r="J23" s="87">
        <v>69.397584637907244</v>
      </c>
      <c r="K23" s="87">
        <v>44.447984231980008</v>
      </c>
      <c r="L23" s="87">
        <v>46.335997629162677</v>
      </c>
      <c r="M23" s="87">
        <v>43.302525390794479</v>
      </c>
      <c r="N23" s="87">
        <v>45.419966702267018</v>
      </c>
      <c r="O23" s="87">
        <v>43.676872736366612</v>
      </c>
      <c r="P23" s="87">
        <v>37.692525189524659</v>
      </c>
      <c r="Q23" s="87">
        <v>9.4936390837517752</v>
      </c>
    </row>
    <row r="24" spans="1:17" x14ac:dyDescent="0.25">
      <c r="A24" s="88" t="s">
        <v>87</v>
      </c>
      <c r="B24" s="87">
        <v>532.35089642278433</v>
      </c>
      <c r="C24" s="87">
        <v>470.37492718092591</v>
      </c>
      <c r="D24" s="87">
        <v>519.6334742642922</v>
      </c>
      <c r="E24" s="87">
        <v>596.97728839375077</v>
      </c>
      <c r="F24" s="87">
        <v>572.06827449436719</v>
      </c>
      <c r="G24" s="87">
        <v>590.68207788061409</v>
      </c>
      <c r="H24" s="87">
        <v>580.27493382696662</v>
      </c>
      <c r="I24" s="87">
        <v>669.50016271242271</v>
      </c>
      <c r="J24" s="87">
        <v>594.04159005150166</v>
      </c>
      <c r="K24" s="87">
        <v>520.77958775932473</v>
      </c>
      <c r="L24" s="87">
        <v>214.51633379182994</v>
      </c>
      <c r="M24" s="87">
        <v>237.2771157165545</v>
      </c>
      <c r="N24" s="87">
        <v>199.52268614648676</v>
      </c>
      <c r="O24" s="87">
        <v>330.04371252729436</v>
      </c>
      <c r="P24" s="87">
        <v>388.36206938725525</v>
      </c>
      <c r="Q24" s="87">
        <v>397.77783574775316</v>
      </c>
    </row>
    <row r="25" spans="1:17" x14ac:dyDescent="0.25">
      <c r="A25" s="88" t="s">
        <v>23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324</v>
      </c>
      <c r="B26" s="204">
        <v>30370.066634940278</v>
      </c>
      <c r="C26" s="204">
        <v>31127.795188307344</v>
      </c>
      <c r="D26" s="204">
        <v>28957.735261733345</v>
      </c>
      <c r="E26" s="204">
        <v>27274.48047687392</v>
      </c>
      <c r="F26" s="204">
        <v>27846.773814817119</v>
      </c>
      <c r="G26" s="204">
        <v>27309.706007103421</v>
      </c>
      <c r="H26" s="204">
        <v>25763.387355712133</v>
      </c>
      <c r="I26" s="204">
        <v>26615.343863960334</v>
      </c>
      <c r="J26" s="204">
        <v>27168.075347170758</v>
      </c>
      <c r="K26" s="204">
        <v>24257.203416511187</v>
      </c>
      <c r="L26" s="204">
        <v>25175.091639019942</v>
      </c>
      <c r="M26" s="204">
        <v>23536.763674169502</v>
      </c>
      <c r="N26" s="204">
        <v>23601.434019075703</v>
      </c>
      <c r="O26" s="204">
        <v>22475.408381558107</v>
      </c>
      <c r="P26" s="204">
        <v>22880.129346763093</v>
      </c>
      <c r="Q26" s="204">
        <v>21914.178715116162</v>
      </c>
    </row>
    <row r="27" spans="1:17" x14ac:dyDescent="0.25">
      <c r="A27" s="152" t="s">
        <v>333</v>
      </c>
      <c r="B27" s="151">
        <v>30370.066634940278</v>
      </c>
      <c r="C27" s="151">
        <v>31127.795188307344</v>
      </c>
      <c r="D27" s="151">
        <v>28957.735261733345</v>
      </c>
      <c r="E27" s="151">
        <v>27274.48047687392</v>
      </c>
      <c r="F27" s="151">
        <v>27846.773814817119</v>
      </c>
      <c r="G27" s="151">
        <v>27309.706007103421</v>
      </c>
      <c r="H27" s="151">
        <v>25763.387355712133</v>
      </c>
      <c r="I27" s="151">
        <v>26615.343863960334</v>
      </c>
      <c r="J27" s="151">
        <v>27168.075347170758</v>
      </c>
      <c r="K27" s="151">
        <v>24257.203416511187</v>
      </c>
      <c r="L27" s="151">
        <v>25175.091639019942</v>
      </c>
      <c r="M27" s="151">
        <v>23536.763674169502</v>
      </c>
      <c r="N27" s="151">
        <v>23601.434019075703</v>
      </c>
      <c r="O27" s="151">
        <v>22475.408381558107</v>
      </c>
      <c r="P27" s="151">
        <v>22880.129346763093</v>
      </c>
      <c r="Q27" s="151">
        <v>21914.178715116162</v>
      </c>
    </row>
    <row r="28" spans="1:17" x14ac:dyDescent="0.25">
      <c r="A28" s="154" t="s">
        <v>34</v>
      </c>
      <c r="B28" s="83">
        <v>3805.3009206755391</v>
      </c>
      <c r="C28" s="83">
        <v>3822.8519039338016</v>
      </c>
      <c r="D28" s="83">
        <v>1330.6570016142659</v>
      </c>
      <c r="E28" s="83">
        <v>1467.0504712270317</v>
      </c>
      <c r="F28" s="83">
        <v>1762.2044982278899</v>
      </c>
      <c r="G28" s="83">
        <v>1288.7278600652032</v>
      </c>
      <c r="H28" s="83">
        <v>1264.7142797284207</v>
      </c>
      <c r="I28" s="83">
        <v>1151.7351846334514</v>
      </c>
      <c r="J28" s="83">
        <v>1499.5953693322399</v>
      </c>
      <c r="K28" s="83">
        <v>1731.5238839867288</v>
      </c>
      <c r="L28" s="83">
        <v>2034.461426670638</v>
      </c>
      <c r="M28" s="83">
        <v>1860.914988387683</v>
      </c>
      <c r="N28" s="83">
        <v>1671.0079462712592</v>
      </c>
      <c r="O28" s="83">
        <v>2381.4607892598242</v>
      </c>
      <c r="P28" s="83">
        <v>2490.1564340904501</v>
      </c>
      <c r="Q28" s="83">
        <v>2250.3060699710859</v>
      </c>
    </row>
    <row r="29" spans="1:17" x14ac:dyDescent="0.25">
      <c r="A29" s="154" t="s">
        <v>31</v>
      </c>
      <c r="B29" s="83">
        <v>3787.6409693086862</v>
      </c>
      <c r="C29" s="83">
        <v>2387.9803836202364</v>
      </c>
      <c r="D29" s="83">
        <v>2957.185647237693</v>
      </c>
      <c r="E29" s="83">
        <v>3287.1904544009913</v>
      </c>
      <c r="F29" s="83">
        <v>3049.8369493950581</v>
      </c>
      <c r="G29" s="83">
        <v>3184.4364585919543</v>
      </c>
      <c r="H29" s="83">
        <v>3658.2203749828118</v>
      </c>
      <c r="I29" s="83">
        <v>3854.3909586912737</v>
      </c>
      <c r="J29" s="83">
        <v>2771.5203089834199</v>
      </c>
      <c r="K29" s="83">
        <v>2538.1765246466075</v>
      </c>
      <c r="L29" s="83">
        <v>2622.1039092512401</v>
      </c>
      <c r="M29" s="83">
        <v>2443.2254566740044</v>
      </c>
      <c r="N29" s="83">
        <v>1845.7008733408384</v>
      </c>
      <c r="O29" s="83">
        <v>1253.4013003833343</v>
      </c>
      <c r="P29" s="83">
        <v>1700.6778069010279</v>
      </c>
      <c r="Q29" s="83">
        <v>1739.6990198980343</v>
      </c>
    </row>
    <row r="30" spans="1:17" x14ac:dyDescent="0.25">
      <c r="A30" s="154" t="s">
        <v>126</v>
      </c>
      <c r="B30" s="83">
        <v>11519.288485429528</v>
      </c>
      <c r="C30" s="83">
        <v>13452.970906332022</v>
      </c>
      <c r="D30" s="83">
        <v>13264.397156997911</v>
      </c>
      <c r="E30" s="83">
        <v>13056.073418104053</v>
      </c>
      <c r="F30" s="83">
        <v>12878.001614811063</v>
      </c>
      <c r="G30" s="83">
        <v>12077.040449984939</v>
      </c>
      <c r="H30" s="83">
        <v>11451.123869780193</v>
      </c>
      <c r="I30" s="83">
        <v>11288.560571449194</v>
      </c>
      <c r="J30" s="83">
        <v>11275.578100402876</v>
      </c>
      <c r="K30" s="83">
        <v>9511.1887665845243</v>
      </c>
      <c r="L30" s="83">
        <v>9048.6749514932544</v>
      </c>
      <c r="M30" s="83">
        <v>8190.4415305789898</v>
      </c>
      <c r="N30" s="83">
        <v>8859.1386748403056</v>
      </c>
      <c r="O30" s="83">
        <v>7486.8268576317796</v>
      </c>
      <c r="P30" s="83">
        <v>7603.5019865715485</v>
      </c>
      <c r="Q30" s="83">
        <v>7920.7930387234755</v>
      </c>
    </row>
    <row r="31" spans="1:17" x14ac:dyDescent="0.25">
      <c r="A31" s="154" t="s">
        <v>30</v>
      </c>
      <c r="B31" s="83">
        <v>2507.9639663350918</v>
      </c>
      <c r="C31" s="83">
        <v>2070.0307230237117</v>
      </c>
      <c r="D31" s="83">
        <v>1751.7954427390334</v>
      </c>
      <c r="E31" s="83">
        <v>1753.5485985264183</v>
      </c>
      <c r="F31" s="83">
        <v>1591.5811105193256</v>
      </c>
      <c r="G31" s="83">
        <v>1723.6389289370684</v>
      </c>
      <c r="H31" s="83">
        <v>1906.9516758266057</v>
      </c>
      <c r="I31" s="83">
        <v>1688.0902464230928</v>
      </c>
      <c r="J31" s="83">
        <v>1551.8539854322155</v>
      </c>
      <c r="K31" s="83">
        <v>1751.6481388509294</v>
      </c>
      <c r="L31" s="83">
        <v>1637.27201324001</v>
      </c>
      <c r="M31" s="83">
        <v>1232.8230178322194</v>
      </c>
      <c r="N31" s="83">
        <v>910.30814163198181</v>
      </c>
      <c r="O31" s="83">
        <v>816.42758040981096</v>
      </c>
      <c r="P31" s="83">
        <v>926.70989635265153</v>
      </c>
      <c r="Q31" s="83">
        <v>893.00650855159756</v>
      </c>
    </row>
    <row r="32" spans="1:17" x14ac:dyDescent="0.25">
      <c r="A32" s="154" t="s">
        <v>27</v>
      </c>
      <c r="B32" s="83">
        <v>8749.872293191429</v>
      </c>
      <c r="C32" s="83">
        <v>9393.9612713975712</v>
      </c>
      <c r="D32" s="83">
        <v>9653.7000131444383</v>
      </c>
      <c r="E32" s="83">
        <v>7710.617534615425</v>
      </c>
      <c r="F32" s="83">
        <v>8565.1496418637835</v>
      </c>
      <c r="G32" s="83">
        <v>9035.8623095242492</v>
      </c>
      <c r="H32" s="83">
        <v>7482.377155394096</v>
      </c>
      <c r="I32" s="83">
        <v>8632.5669027633121</v>
      </c>
      <c r="J32" s="83">
        <v>10069.52758302001</v>
      </c>
      <c r="K32" s="83">
        <v>8724.666102442392</v>
      </c>
      <c r="L32" s="83">
        <v>9832.5793383647979</v>
      </c>
      <c r="M32" s="83">
        <v>9809.3586806966068</v>
      </c>
      <c r="N32" s="83">
        <v>10315.278382991321</v>
      </c>
      <c r="O32" s="83">
        <v>10537.291853873361</v>
      </c>
      <c r="P32" s="83">
        <v>10159.083222847414</v>
      </c>
      <c r="Q32" s="83">
        <v>9110.3740779719701</v>
      </c>
    </row>
    <row r="33" spans="1:17" x14ac:dyDescent="0.25">
      <c r="A33" s="152" t="s">
        <v>332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323</v>
      </c>
      <c r="B34" s="204">
        <v>4184.7267522342408</v>
      </c>
      <c r="C34" s="204">
        <v>4143.3526905243398</v>
      </c>
      <c r="D34" s="204">
        <v>3722.3748389442703</v>
      </c>
      <c r="E34" s="204">
        <v>3787.737143605174</v>
      </c>
      <c r="F34" s="204">
        <v>3484.4499596379401</v>
      </c>
      <c r="G34" s="204">
        <v>3512.8032253937026</v>
      </c>
      <c r="H34" s="204">
        <v>3241.4384375507989</v>
      </c>
      <c r="I34" s="204">
        <v>3362.2328161273881</v>
      </c>
      <c r="J34" s="204">
        <v>3048.3571050625264</v>
      </c>
      <c r="K34" s="204">
        <v>2599.9214163341635</v>
      </c>
      <c r="L34" s="204">
        <v>2787.0504911304629</v>
      </c>
      <c r="M34" s="204">
        <v>2385.2937099015289</v>
      </c>
      <c r="N34" s="204">
        <v>2297.4043776106469</v>
      </c>
      <c r="O34" s="204">
        <v>2148.9689072681367</v>
      </c>
      <c r="P34" s="204">
        <v>2098.0563645196626</v>
      </c>
      <c r="Q34" s="204">
        <v>2080.5833577374488</v>
      </c>
    </row>
    <row r="35" spans="1:17" x14ac:dyDescent="0.25">
      <c r="A35" s="152" t="s">
        <v>331</v>
      </c>
      <c r="B35" s="151">
        <v>1860.7550141910365</v>
      </c>
      <c r="C35" s="151">
        <v>1891.1290265931393</v>
      </c>
      <c r="D35" s="151">
        <v>1675.1053462975815</v>
      </c>
      <c r="E35" s="151">
        <v>1702.7727708580614</v>
      </c>
      <c r="F35" s="151">
        <v>1758.569677568425</v>
      </c>
      <c r="G35" s="151">
        <v>1760.2266462507223</v>
      </c>
      <c r="H35" s="151">
        <v>1622.1373228954374</v>
      </c>
      <c r="I35" s="151">
        <v>1575.2769264541748</v>
      </c>
      <c r="J35" s="151">
        <v>1500.3335369226374</v>
      </c>
      <c r="K35" s="151">
        <v>1324.0857735660343</v>
      </c>
      <c r="L35" s="151">
        <v>1480.0002351128849</v>
      </c>
      <c r="M35" s="151">
        <v>1298.626894555784</v>
      </c>
      <c r="N35" s="151">
        <v>1254.0472382636603</v>
      </c>
      <c r="O35" s="151">
        <v>1200.3087210498904</v>
      </c>
      <c r="P35" s="151">
        <v>1204.1944914605401</v>
      </c>
      <c r="Q35" s="151">
        <v>1228.3809821766602</v>
      </c>
    </row>
    <row r="36" spans="1:17" x14ac:dyDescent="0.25">
      <c r="A36" s="154" t="s">
        <v>34</v>
      </c>
      <c r="B36" s="83">
        <v>229.8922308404843</v>
      </c>
      <c r="C36" s="83">
        <v>270.58596346807815</v>
      </c>
      <c r="D36" s="83">
        <v>39.94455913281098</v>
      </c>
      <c r="E36" s="83">
        <v>44.796928269525971</v>
      </c>
      <c r="F36" s="83">
        <v>45.280251854440721</v>
      </c>
      <c r="G36" s="83">
        <v>47.365924939589334</v>
      </c>
      <c r="H36" s="83">
        <v>48.708651070895826</v>
      </c>
      <c r="I36" s="83">
        <v>44.180624984786739</v>
      </c>
      <c r="J36" s="83">
        <v>56.546247077707889</v>
      </c>
      <c r="K36" s="83">
        <v>73.408164922125593</v>
      </c>
      <c r="L36" s="83">
        <v>120.8598909701555</v>
      </c>
      <c r="M36" s="83">
        <v>97.749080585168755</v>
      </c>
      <c r="N36" s="83">
        <v>94.538112895485227</v>
      </c>
      <c r="O36" s="83">
        <v>182.24724800059818</v>
      </c>
      <c r="P36" s="83">
        <v>184.82589352189785</v>
      </c>
      <c r="Q36" s="83">
        <v>161.58738236145518</v>
      </c>
    </row>
    <row r="37" spans="1:17" x14ac:dyDescent="0.25">
      <c r="A37" s="154" t="s">
        <v>31</v>
      </c>
      <c r="B37" s="83">
        <v>388.99022424408895</v>
      </c>
      <c r="C37" s="83">
        <v>253.24601125422788</v>
      </c>
      <c r="D37" s="83">
        <v>302.99126308381449</v>
      </c>
      <c r="E37" s="83">
        <v>329.04369475444554</v>
      </c>
      <c r="F37" s="83">
        <v>289.88317866672082</v>
      </c>
      <c r="G37" s="83">
        <v>312.89039622020476</v>
      </c>
      <c r="H37" s="83">
        <v>317.30727831784498</v>
      </c>
      <c r="I37" s="83">
        <v>346.64852973211134</v>
      </c>
      <c r="J37" s="83">
        <v>225.58967455728839</v>
      </c>
      <c r="K37" s="83">
        <v>204.46978437350006</v>
      </c>
      <c r="L37" s="83">
        <v>214.58622721838196</v>
      </c>
      <c r="M37" s="83">
        <v>213.80868981148294</v>
      </c>
      <c r="N37" s="83">
        <v>166.18648169834822</v>
      </c>
      <c r="O37" s="83">
        <v>115.33743302281052</v>
      </c>
      <c r="P37" s="83">
        <v>153.96183000589815</v>
      </c>
      <c r="Q37" s="83">
        <v>158.35093269294293</v>
      </c>
    </row>
    <row r="38" spans="1:17" x14ac:dyDescent="0.25">
      <c r="A38" s="154" t="s">
        <v>126</v>
      </c>
      <c r="B38" s="83">
        <v>483.61486264376151</v>
      </c>
      <c r="C38" s="83">
        <v>575.03857838067256</v>
      </c>
      <c r="D38" s="83">
        <v>493.66245198461229</v>
      </c>
      <c r="E38" s="83">
        <v>597.96377654177445</v>
      </c>
      <c r="F38" s="83">
        <v>676.89049628026407</v>
      </c>
      <c r="G38" s="83">
        <v>605.35029579722891</v>
      </c>
      <c r="H38" s="83">
        <v>552.00883956525672</v>
      </c>
      <c r="I38" s="83">
        <v>537.96389390824311</v>
      </c>
      <c r="J38" s="83">
        <v>601.55705478897119</v>
      </c>
      <c r="K38" s="83">
        <v>481.97236900288561</v>
      </c>
      <c r="L38" s="83">
        <v>502.28406486012977</v>
      </c>
      <c r="M38" s="83">
        <v>403.14276000125324</v>
      </c>
      <c r="N38" s="83">
        <v>504.8650534261393</v>
      </c>
      <c r="O38" s="83">
        <v>395.1372983611659</v>
      </c>
      <c r="P38" s="83">
        <v>374.59087644403132</v>
      </c>
      <c r="Q38" s="83">
        <v>398.44070022976223</v>
      </c>
    </row>
    <row r="39" spans="1:17" x14ac:dyDescent="0.25">
      <c r="A39" s="154" t="s">
        <v>30</v>
      </c>
      <c r="B39" s="83">
        <v>154.24365043657718</v>
      </c>
      <c r="C39" s="83">
        <v>132.022295387898</v>
      </c>
      <c r="D39" s="83">
        <v>138.90215033740898</v>
      </c>
      <c r="E39" s="83">
        <v>171.62274986870187</v>
      </c>
      <c r="F39" s="83">
        <v>139.43580960676678</v>
      </c>
      <c r="G39" s="83">
        <v>152.71007571256689</v>
      </c>
      <c r="H39" s="83">
        <v>173.30986460460525</v>
      </c>
      <c r="I39" s="83">
        <v>39.606067917590714</v>
      </c>
      <c r="J39" s="83">
        <v>56.033225954315654</v>
      </c>
      <c r="K39" s="83">
        <v>96.385398230263917</v>
      </c>
      <c r="L39" s="83">
        <v>72.477543502623604</v>
      </c>
      <c r="M39" s="83">
        <v>38.022760362401414</v>
      </c>
      <c r="N39" s="83">
        <v>20.802112626109196</v>
      </c>
      <c r="O39" s="83">
        <v>41.335741970994214</v>
      </c>
      <c r="P39" s="83">
        <v>35.021746721081307</v>
      </c>
      <c r="Q39" s="83">
        <v>31.64506288759096</v>
      </c>
    </row>
    <row r="40" spans="1:17" x14ac:dyDescent="0.25">
      <c r="A40" s="154" t="s">
        <v>27</v>
      </c>
      <c r="B40" s="83">
        <v>604.01404602612433</v>
      </c>
      <c r="C40" s="83">
        <v>660.23617810226278</v>
      </c>
      <c r="D40" s="83">
        <v>699.60492175893501</v>
      </c>
      <c r="E40" s="83">
        <v>559.34562142361369</v>
      </c>
      <c r="F40" s="83">
        <v>607.07994116023281</v>
      </c>
      <c r="G40" s="83">
        <v>641.90995358113241</v>
      </c>
      <c r="H40" s="83">
        <v>530.80268933683453</v>
      </c>
      <c r="I40" s="83">
        <v>606.8778099114428</v>
      </c>
      <c r="J40" s="83">
        <v>560.60733454435422</v>
      </c>
      <c r="K40" s="83">
        <v>467.85005703725915</v>
      </c>
      <c r="L40" s="83">
        <v>569.79250856159388</v>
      </c>
      <c r="M40" s="83">
        <v>545.90360379547747</v>
      </c>
      <c r="N40" s="83">
        <v>467.65547761757847</v>
      </c>
      <c r="O40" s="83">
        <v>466.25099969432171</v>
      </c>
      <c r="P40" s="83">
        <v>455.79414476763134</v>
      </c>
      <c r="Q40" s="83">
        <v>478.35690400490898</v>
      </c>
    </row>
    <row r="41" spans="1:17" x14ac:dyDescent="0.25">
      <c r="A41" s="152" t="s">
        <v>330</v>
      </c>
      <c r="B41" s="151">
        <v>2323.9717380432044</v>
      </c>
      <c r="C41" s="151">
        <v>2252.2236639312005</v>
      </c>
      <c r="D41" s="151">
        <v>2047.2694926466879</v>
      </c>
      <c r="E41" s="151">
        <v>2084.9643727471139</v>
      </c>
      <c r="F41" s="151">
        <v>1725.8802820695148</v>
      </c>
      <c r="G41" s="151">
        <v>1752.5765791429815</v>
      </c>
      <c r="H41" s="151">
        <v>1619.3011146553613</v>
      </c>
      <c r="I41" s="151">
        <v>1786.9558896732137</v>
      </c>
      <c r="J41" s="151">
        <v>1548.023568139889</v>
      </c>
      <c r="K41" s="151">
        <v>1275.8356427681292</v>
      </c>
      <c r="L41" s="151">
        <v>1307.0502560175782</v>
      </c>
      <c r="M41" s="151">
        <v>1086.6668153457454</v>
      </c>
      <c r="N41" s="151">
        <v>1043.3571393469867</v>
      </c>
      <c r="O41" s="151">
        <v>948.66018621824605</v>
      </c>
      <c r="P41" s="151">
        <v>893.86187305912267</v>
      </c>
      <c r="Q41" s="151">
        <v>852.2023755607886</v>
      </c>
    </row>
    <row r="42" spans="1:17" x14ac:dyDescent="0.25">
      <c r="A42" s="150" t="s">
        <v>34</v>
      </c>
      <c r="B42" s="87">
        <v>582.44126511335128</v>
      </c>
      <c r="C42" s="87">
        <v>364.71647772432902</v>
      </c>
      <c r="D42" s="87">
        <v>202.36991955203729</v>
      </c>
      <c r="E42" s="87">
        <v>159.77632598444035</v>
      </c>
      <c r="F42" s="87">
        <v>150.11131397814694</v>
      </c>
      <c r="G42" s="87">
        <v>149.72646637969811</v>
      </c>
      <c r="H42" s="87">
        <v>174.54311499248968</v>
      </c>
      <c r="I42" s="87">
        <v>168.79880815594672</v>
      </c>
      <c r="J42" s="87">
        <v>123.16783443688061</v>
      </c>
      <c r="K42" s="87">
        <v>66.305046323690192</v>
      </c>
      <c r="L42" s="87">
        <v>60.381239011771385</v>
      </c>
      <c r="M42" s="87">
        <v>51.52781931075851</v>
      </c>
      <c r="N42" s="87">
        <v>38.083985225121396</v>
      </c>
      <c r="O42" s="87">
        <v>39.345085688280911</v>
      </c>
      <c r="P42" s="87">
        <v>20.178984566004019</v>
      </c>
      <c r="Q42" s="87">
        <v>19.98392637679769</v>
      </c>
    </row>
    <row r="43" spans="1:17" x14ac:dyDescent="0.25">
      <c r="A43" s="150" t="s">
        <v>32</v>
      </c>
      <c r="B43" s="87">
        <v>21.384595290874316</v>
      </c>
      <c r="C43" s="87">
        <v>23.857375271345955</v>
      </c>
      <c r="D43" s="87">
        <v>21.255154359707213</v>
      </c>
      <c r="E43" s="87">
        <v>25.663948617532245</v>
      </c>
      <c r="F43" s="87">
        <v>18.88063506240692</v>
      </c>
      <c r="G43" s="87">
        <v>23.724469587386992</v>
      </c>
      <c r="H43" s="87">
        <v>28.312683760958524</v>
      </c>
      <c r="I43" s="87">
        <v>23.881078124688283</v>
      </c>
      <c r="J43" s="87">
        <v>4.4362003450311445</v>
      </c>
      <c r="K43" s="87">
        <v>9.9755505474826016</v>
      </c>
      <c r="L43" s="87">
        <v>10.879882694642708</v>
      </c>
      <c r="M43" s="87">
        <v>12.343739113068075</v>
      </c>
      <c r="N43" s="87">
        <v>8.1114376171286384</v>
      </c>
      <c r="O43" s="87">
        <v>5.1964836541130222</v>
      </c>
      <c r="P43" s="87">
        <v>14.631555771909426</v>
      </c>
      <c r="Q43" s="87">
        <v>18.039426314801961</v>
      </c>
    </row>
    <row r="44" spans="1:17" x14ac:dyDescent="0.25">
      <c r="A44" s="150" t="s">
        <v>31</v>
      </c>
      <c r="B44" s="87">
        <v>2.1087770783412488E-14</v>
      </c>
      <c r="C44" s="87">
        <v>0</v>
      </c>
      <c r="D44" s="87">
        <v>4.3832602563902274E-14</v>
      </c>
      <c r="E44" s="87">
        <v>0</v>
      </c>
      <c r="F44" s="87">
        <v>12.360871042397047</v>
      </c>
      <c r="G44" s="87">
        <v>0</v>
      </c>
      <c r="H44" s="87">
        <v>1.849849311324004E-15</v>
      </c>
      <c r="I44" s="87">
        <v>9.653812889948317E-15</v>
      </c>
      <c r="J44" s="87">
        <v>1.3657330069563744E-14</v>
      </c>
      <c r="K44" s="87">
        <v>2.6685502180249618E-14</v>
      </c>
      <c r="L44" s="87">
        <v>2.5257033927632726E-14</v>
      </c>
      <c r="M44" s="87">
        <v>2.5702405037853534E-14</v>
      </c>
      <c r="N44" s="87">
        <v>0</v>
      </c>
      <c r="O44" s="87">
        <v>2.5535177999070455E-14</v>
      </c>
      <c r="P44" s="87">
        <v>0.76753550449392116</v>
      </c>
      <c r="Q44" s="87">
        <v>0.99810284943540528</v>
      </c>
    </row>
    <row r="45" spans="1:17" x14ac:dyDescent="0.25">
      <c r="A45" s="150" t="s">
        <v>126</v>
      </c>
      <c r="B45" s="87">
        <v>261.56995903282217</v>
      </c>
      <c r="C45" s="87">
        <v>203.70802123196952</v>
      </c>
      <c r="D45" s="87">
        <v>211.50955428992</v>
      </c>
      <c r="E45" s="87">
        <v>330.36929194421486</v>
      </c>
      <c r="F45" s="87">
        <v>184.25059661694837</v>
      </c>
      <c r="G45" s="87">
        <v>230.108368867965</v>
      </c>
      <c r="H45" s="87">
        <v>198.9683602638201</v>
      </c>
      <c r="I45" s="87">
        <v>238.22460199036098</v>
      </c>
      <c r="J45" s="87">
        <v>144.03336960416587</v>
      </c>
      <c r="K45" s="87">
        <v>71.377788082249609</v>
      </c>
      <c r="L45" s="87">
        <v>100.43864912760266</v>
      </c>
      <c r="M45" s="87">
        <v>55.999695720242372</v>
      </c>
      <c r="N45" s="87">
        <v>87.554573354834616</v>
      </c>
      <c r="O45" s="87">
        <v>69.334643174098119</v>
      </c>
      <c r="P45" s="87">
        <v>66.610986711272048</v>
      </c>
      <c r="Q45" s="87">
        <v>56.550930966611148</v>
      </c>
    </row>
    <row r="46" spans="1:17" x14ac:dyDescent="0.25">
      <c r="A46" s="150" t="s">
        <v>30</v>
      </c>
      <c r="B46" s="87">
        <v>237.05022841626459</v>
      </c>
      <c r="C46" s="87">
        <v>391.55771065513272</v>
      </c>
      <c r="D46" s="87">
        <v>357.14272860120013</v>
      </c>
      <c r="E46" s="87">
        <v>432.09381037484798</v>
      </c>
      <c r="F46" s="87">
        <v>270.1296186326104</v>
      </c>
      <c r="G46" s="87">
        <v>95.43261658443032</v>
      </c>
      <c r="H46" s="87">
        <v>158.06929759131367</v>
      </c>
      <c r="I46" s="87">
        <v>256.32766401435606</v>
      </c>
      <c r="J46" s="87">
        <v>190.81256421359413</v>
      </c>
      <c r="K46" s="87">
        <v>146.40460215340394</v>
      </c>
      <c r="L46" s="87">
        <v>79.033883387410768</v>
      </c>
      <c r="M46" s="87">
        <v>88.827686772895248</v>
      </c>
      <c r="N46" s="87">
        <v>54.109257489574716</v>
      </c>
      <c r="O46" s="87">
        <v>49.630658277517796</v>
      </c>
      <c r="P46" s="87">
        <v>19.660877896845729</v>
      </c>
      <c r="Q46" s="87">
        <v>31.530565438726462</v>
      </c>
    </row>
    <row r="47" spans="1:17" x14ac:dyDescent="0.25">
      <c r="A47" s="150" t="s">
        <v>29</v>
      </c>
      <c r="B47" s="87">
        <v>627.87645142823078</v>
      </c>
      <c r="C47" s="87">
        <v>683.36565459166286</v>
      </c>
      <c r="D47" s="87">
        <v>649.28752006936418</v>
      </c>
      <c r="E47" s="87">
        <v>631.96072532039898</v>
      </c>
      <c r="F47" s="87">
        <v>685.19289263115456</v>
      </c>
      <c r="G47" s="87">
        <v>721.55420048376664</v>
      </c>
      <c r="H47" s="87">
        <v>723.04006254587784</v>
      </c>
      <c r="I47" s="87">
        <v>647.05181689376934</v>
      </c>
      <c r="J47" s="87">
        <v>685.67365664005149</v>
      </c>
      <c r="K47" s="87">
        <v>672.29688575180239</v>
      </c>
      <c r="L47" s="87">
        <v>671.18187327927467</v>
      </c>
      <c r="M47" s="87">
        <v>611.64780170351878</v>
      </c>
      <c r="N47" s="87">
        <v>630.15353337816919</v>
      </c>
      <c r="O47" s="87">
        <v>498.54512300845204</v>
      </c>
      <c r="P47" s="87">
        <v>490.25879637776194</v>
      </c>
      <c r="Q47" s="87">
        <v>432.25965361513357</v>
      </c>
    </row>
    <row r="48" spans="1:17" x14ac:dyDescent="0.25">
      <c r="A48" s="150" t="s">
        <v>27</v>
      </c>
      <c r="B48" s="87">
        <v>516.65477321347055</v>
      </c>
      <c r="C48" s="87">
        <v>508.3692691597609</v>
      </c>
      <c r="D48" s="87">
        <v>531.92503332010119</v>
      </c>
      <c r="E48" s="87">
        <v>428.61661502968252</v>
      </c>
      <c r="F48" s="87">
        <v>303.52678613549972</v>
      </c>
      <c r="G48" s="87">
        <v>430.73403354184421</v>
      </c>
      <c r="H48" s="87">
        <v>239.37537474475471</v>
      </c>
      <c r="I48" s="87">
        <v>334.71031592133227</v>
      </c>
      <c r="J48" s="87">
        <v>302.31555772691434</v>
      </c>
      <c r="K48" s="87">
        <v>218.70114002614139</v>
      </c>
      <c r="L48" s="87">
        <v>357.11559985449094</v>
      </c>
      <c r="M48" s="87">
        <v>232.82117513305101</v>
      </c>
      <c r="N48" s="87">
        <v>185.20027616005331</v>
      </c>
      <c r="O48" s="87">
        <v>231.00200094380406</v>
      </c>
      <c r="P48" s="87">
        <v>190.7646525485064</v>
      </c>
      <c r="Q48" s="87">
        <v>182.84114019175547</v>
      </c>
    </row>
    <row r="49" spans="1:17" x14ac:dyDescent="0.25">
      <c r="A49" s="150" t="s">
        <v>26</v>
      </c>
      <c r="B49" s="87">
        <v>14.032182982960967</v>
      </c>
      <c r="C49" s="87">
        <v>16.453059251180797</v>
      </c>
      <c r="D49" s="87">
        <v>8.9468183923526379</v>
      </c>
      <c r="E49" s="87">
        <v>5.8326916164194031</v>
      </c>
      <c r="F49" s="87">
        <v>9.1312465009489472</v>
      </c>
      <c r="G49" s="87">
        <v>10.03055433136953</v>
      </c>
      <c r="H49" s="87">
        <v>8.4335673402921802</v>
      </c>
      <c r="I49" s="87">
        <v>7.6242084224398372</v>
      </c>
      <c r="J49" s="87">
        <v>5.6238999057778756</v>
      </c>
      <c r="K49" s="87">
        <v>3.5487512971916404</v>
      </c>
      <c r="L49" s="87">
        <v>3.278162504447641</v>
      </c>
      <c r="M49" s="87">
        <v>2.9330473549447</v>
      </c>
      <c r="N49" s="87">
        <v>2.6948931465232397</v>
      </c>
      <c r="O49" s="87">
        <v>2.2460621370701537</v>
      </c>
      <c r="P49" s="87">
        <v>2.2063756032783282</v>
      </c>
      <c r="Q49" s="87">
        <v>0.15646426013063675</v>
      </c>
    </row>
    <row r="50" spans="1:17" x14ac:dyDescent="0.25">
      <c r="A50" s="150" t="s">
        <v>87</v>
      </c>
      <c r="B50" s="87">
        <v>62.962282565229749</v>
      </c>
      <c r="C50" s="87">
        <v>60.19609604581904</v>
      </c>
      <c r="D50" s="87">
        <v>64.83276406200514</v>
      </c>
      <c r="E50" s="87">
        <v>70.650963859576706</v>
      </c>
      <c r="F50" s="87">
        <v>92.296321469401931</v>
      </c>
      <c r="G50" s="87">
        <v>91.265869366520576</v>
      </c>
      <c r="H50" s="87">
        <v>88.558653415854678</v>
      </c>
      <c r="I50" s="87">
        <v>110.33739615032052</v>
      </c>
      <c r="J50" s="87">
        <v>91.960485267473615</v>
      </c>
      <c r="K50" s="87">
        <v>87.225878586167255</v>
      </c>
      <c r="L50" s="87">
        <v>24.740966157937649</v>
      </c>
      <c r="M50" s="87">
        <v>30.56585023726679</v>
      </c>
      <c r="N50" s="87">
        <v>37.449182975581465</v>
      </c>
      <c r="O50" s="87">
        <v>53.360129334910098</v>
      </c>
      <c r="P50" s="87">
        <v>88.782108079050928</v>
      </c>
      <c r="Q50" s="87">
        <v>109.84216554739636</v>
      </c>
    </row>
    <row r="51" spans="1:17" x14ac:dyDescent="0.25">
      <c r="A51" s="150" t="s">
        <v>23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329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322</v>
      </c>
      <c r="B53" s="204">
        <v>649.90264395976101</v>
      </c>
      <c r="C53" s="204">
        <v>654.70816217200399</v>
      </c>
      <c r="D53" s="204">
        <v>587.84712609979579</v>
      </c>
      <c r="E53" s="204">
        <v>560.29237719640423</v>
      </c>
      <c r="F53" s="204">
        <v>501.39604368902945</v>
      </c>
      <c r="G53" s="204">
        <v>509.75355102968854</v>
      </c>
      <c r="H53" s="204">
        <v>469.67266999962686</v>
      </c>
      <c r="I53" s="204">
        <v>518.03122633576675</v>
      </c>
      <c r="J53" s="204">
        <v>461.26507159552989</v>
      </c>
      <c r="K53" s="204">
        <v>384.0811007748971</v>
      </c>
      <c r="L53" s="204">
        <v>422.59800125009122</v>
      </c>
      <c r="M53" s="204">
        <v>362.20475480419486</v>
      </c>
      <c r="N53" s="204">
        <v>353.38218066563991</v>
      </c>
      <c r="O53" s="204">
        <v>333.97254361502667</v>
      </c>
      <c r="P53" s="204">
        <v>335.55599410817945</v>
      </c>
      <c r="Q53" s="204">
        <v>337.23732524310935</v>
      </c>
    </row>
    <row r="54" spans="1:17" x14ac:dyDescent="0.25">
      <c r="A54" s="152" t="s">
        <v>328</v>
      </c>
      <c r="B54" s="151">
        <v>374.43124195881569</v>
      </c>
      <c r="C54" s="151">
        <v>390.3871826489202</v>
      </c>
      <c r="D54" s="151">
        <v>346.48048710669195</v>
      </c>
      <c r="E54" s="151">
        <v>321.20158939633831</v>
      </c>
      <c r="F54" s="151">
        <v>324.52151928831699</v>
      </c>
      <c r="G54" s="151">
        <v>327.43436669828696</v>
      </c>
      <c r="H54" s="151">
        <v>294.17157269950286</v>
      </c>
      <c r="I54" s="151">
        <v>315.0717507705499</v>
      </c>
      <c r="J54" s="151">
        <v>294.60463466329406</v>
      </c>
      <c r="K54" s="151">
        <v>251.80537742158333</v>
      </c>
      <c r="L54" s="151">
        <v>287.8152846894846</v>
      </c>
      <c r="M54" s="151">
        <v>252.27357154177281</v>
      </c>
      <c r="N54" s="151">
        <v>244.7868136892267</v>
      </c>
      <c r="O54" s="151">
        <v>232.72532639946877</v>
      </c>
      <c r="P54" s="151">
        <v>235.49558328406755</v>
      </c>
      <c r="Q54" s="151">
        <v>238.91436514123998</v>
      </c>
    </row>
    <row r="55" spans="1:17" x14ac:dyDescent="0.25">
      <c r="A55" s="152" t="s">
        <v>327</v>
      </c>
      <c r="B55" s="151">
        <v>275.47140200094537</v>
      </c>
      <c r="C55" s="151">
        <v>264.32097952308368</v>
      </c>
      <c r="D55" s="151">
        <v>241.36663899310386</v>
      </c>
      <c r="E55" s="151">
        <v>239.09078780006604</v>
      </c>
      <c r="F55" s="151">
        <v>176.87452440071257</v>
      </c>
      <c r="G55" s="151">
        <v>182.31918433140152</v>
      </c>
      <c r="H55" s="151">
        <v>175.50109730012394</v>
      </c>
      <c r="I55" s="151">
        <v>202.95947556521685</v>
      </c>
      <c r="J55" s="151">
        <v>166.66043693223583</v>
      </c>
      <c r="K55" s="151">
        <v>132.27572335331382</v>
      </c>
      <c r="L55" s="151">
        <v>134.78271656060659</v>
      </c>
      <c r="M55" s="151">
        <v>109.931183262422</v>
      </c>
      <c r="N55" s="151">
        <v>108.59536697641325</v>
      </c>
      <c r="O55" s="151">
        <v>101.24721721555795</v>
      </c>
      <c r="P55" s="151">
        <v>100.06041082411195</v>
      </c>
      <c r="Q55" s="151">
        <v>98.322960101869398</v>
      </c>
    </row>
    <row r="56" spans="1:17" x14ac:dyDescent="0.25">
      <c r="A56" s="150" t="s">
        <v>34</v>
      </c>
      <c r="B56" s="87">
        <v>52.525011789222503</v>
      </c>
      <c r="C56" s="87">
        <v>33.325306919053318</v>
      </c>
      <c r="D56" s="87">
        <v>19.387504563646573</v>
      </c>
      <c r="E56" s="87">
        <v>14.50169370527437</v>
      </c>
      <c r="F56" s="87">
        <v>13.873754223870291</v>
      </c>
      <c r="G56" s="87">
        <v>14.610022157150208</v>
      </c>
      <c r="H56" s="87">
        <v>19.474898554025152</v>
      </c>
      <c r="I56" s="87">
        <v>16.563658579573261</v>
      </c>
      <c r="J56" s="87">
        <v>10.915580475192598</v>
      </c>
      <c r="K56" s="87">
        <v>5.2881105964923192</v>
      </c>
      <c r="L56" s="87">
        <v>5.4503726043868337</v>
      </c>
      <c r="M56" s="87">
        <v>5.8002223875443475</v>
      </c>
      <c r="N56" s="87">
        <v>3.9131411713077857</v>
      </c>
      <c r="O56" s="87">
        <v>4.087161356181463</v>
      </c>
      <c r="P56" s="87">
        <v>2.9752915704607839</v>
      </c>
      <c r="Q56" s="87">
        <v>2.9981423192296148</v>
      </c>
    </row>
    <row r="57" spans="1:17" x14ac:dyDescent="0.25">
      <c r="A57" s="150" t="s">
        <v>32</v>
      </c>
      <c r="B57" s="87">
        <v>1.7697596102792539</v>
      </c>
      <c r="C57" s="87">
        <v>1.9744034707320797</v>
      </c>
      <c r="D57" s="87">
        <v>1.7590472573550799</v>
      </c>
      <c r="E57" s="87">
        <v>2.8162641735083414</v>
      </c>
      <c r="F57" s="87">
        <v>1.5625353155095381</v>
      </c>
      <c r="G57" s="87">
        <v>2.498409518038633</v>
      </c>
      <c r="H57" s="87">
        <v>3.5548458401172591</v>
      </c>
      <c r="I57" s="87">
        <v>3.250665187696173</v>
      </c>
      <c r="J57" s="87">
        <v>0.8825332251388216</v>
      </c>
      <c r="K57" s="87">
        <v>1.9845259709846015</v>
      </c>
      <c r="L57" s="87">
        <v>2.1644328968122091</v>
      </c>
      <c r="M57" s="87">
        <v>2.4556510171886079</v>
      </c>
      <c r="N57" s="87">
        <v>1.6136812235667046</v>
      </c>
      <c r="O57" s="87">
        <v>1.0337832203142614</v>
      </c>
      <c r="P57" s="87">
        <v>2.9107869572764105</v>
      </c>
      <c r="Q57" s="87">
        <v>3.5887452880905739</v>
      </c>
    </row>
    <row r="58" spans="1:17" x14ac:dyDescent="0.25">
      <c r="A58" s="150" t="s">
        <v>31</v>
      </c>
      <c r="B58" s="87">
        <v>3.7044229743144907E-15</v>
      </c>
      <c r="C58" s="87">
        <v>0</v>
      </c>
      <c r="D58" s="87">
        <v>7.5367547393733376E-15</v>
      </c>
      <c r="E58" s="87">
        <v>0</v>
      </c>
      <c r="F58" s="87">
        <v>1.022968637991482</v>
      </c>
      <c r="G58" s="87">
        <v>0</v>
      </c>
      <c r="H58" s="87">
        <v>1.5309097748888311E-16</v>
      </c>
      <c r="I58" s="87">
        <v>1.6958552246493466E-15</v>
      </c>
      <c r="J58" s="87">
        <v>1.1302617988604478E-15</v>
      </c>
      <c r="K58" s="87">
        <v>5.0011353041624655E-15</v>
      </c>
      <c r="L58" s="87">
        <v>4.7673588961131226E-15</v>
      </c>
      <c r="M58" s="87">
        <v>5.1132105512971201E-15</v>
      </c>
      <c r="N58" s="87">
        <v>0</v>
      </c>
      <c r="O58" s="87">
        <v>5.0799425727593721E-15</v>
      </c>
      <c r="P58" s="87">
        <v>0.79400224602818326</v>
      </c>
      <c r="Q58" s="87">
        <v>1.0325201890710876</v>
      </c>
    </row>
    <row r="59" spans="1:17" x14ac:dyDescent="0.25">
      <c r="A59" s="150" t="s">
        <v>126</v>
      </c>
      <c r="B59" s="87">
        <v>30.705341609703169</v>
      </c>
      <c r="C59" s="87">
        <v>26.047431597304925</v>
      </c>
      <c r="D59" s="87">
        <v>23.313339735137482</v>
      </c>
      <c r="E59" s="87">
        <v>34.32093433851594</v>
      </c>
      <c r="F59" s="87">
        <v>21.838340784981977</v>
      </c>
      <c r="G59" s="87">
        <v>25.387969504240349</v>
      </c>
      <c r="H59" s="87">
        <v>22.83498786729233</v>
      </c>
      <c r="I59" s="87">
        <v>26.511648103901457</v>
      </c>
      <c r="J59" s="87">
        <v>20.107435866648107</v>
      </c>
      <c r="K59" s="87">
        <v>8.6292115735009496</v>
      </c>
      <c r="L59" s="87">
        <v>13.967229159537068</v>
      </c>
      <c r="M59" s="87">
        <v>8.3850252390876108</v>
      </c>
      <c r="N59" s="87">
        <v>11.507183163007749</v>
      </c>
      <c r="O59" s="87">
        <v>10.034523912354819</v>
      </c>
      <c r="P59" s="87">
        <v>9.9532447821003114</v>
      </c>
      <c r="Q59" s="87">
        <v>8.460616326325221</v>
      </c>
    </row>
    <row r="60" spans="1:17" x14ac:dyDescent="0.25">
      <c r="A60" s="150" t="s">
        <v>30</v>
      </c>
      <c r="B60" s="87">
        <v>33.48580469625071</v>
      </c>
      <c r="C60" s="87">
        <v>54.756782994519746</v>
      </c>
      <c r="D60" s="87">
        <v>48.47298092975646</v>
      </c>
      <c r="E60" s="87">
        <v>56.913672895889306</v>
      </c>
      <c r="F60" s="87">
        <v>25.646003904215213</v>
      </c>
      <c r="G60" s="87">
        <v>9.8888067939765811</v>
      </c>
      <c r="H60" s="87">
        <v>17.457442915218881</v>
      </c>
      <c r="I60" s="87">
        <v>39.472584973461629</v>
      </c>
      <c r="J60" s="87">
        <v>24.867808288179109</v>
      </c>
      <c r="K60" s="87">
        <v>20.210296730141359</v>
      </c>
      <c r="L60" s="87">
        <v>9.9108338258121886</v>
      </c>
      <c r="M60" s="87">
        <v>7.8641698977863443</v>
      </c>
      <c r="N60" s="87">
        <v>6.4654819668904473</v>
      </c>
      <c r="O60" s="87">
        <v>6.3386253796472634</v>
      </c>
      <c r="P60" s="87">
        <v>2.1375026195159257</v>
      </c>
      <c r="Q60" s="87">
        <v>2.9971220652666353</v>
      </c>
    </row>
    <row r="61" spans="1:17" x14ac:dyDescent="0.25">
      <c r="A61" s="150" t="s">
        <v>29</v>
      </c>
      <c r="B61" s="87">
        <v>68.797667775493522</v>
      </c>
      <c r="C61" s="87">
        <v>59.170409851788591</v>
      </c>
      <c r="D61" s="87">
        <v>56.660880897544772</v>
      </c>
      <c r="E61" s="87">
        <v>55.05053050056398</v>
      </c>
      <c r="F61" s="87">
        <v>58.089073468414462</v>
      </c>
      <c r="G61" s="87">
        <v>60.905780824143463</v>
      </c>
      <c r="H61" s="87">
        <v>60.302329258733977</v>
      </c>
      <c r="I61" s="87">
        <v>56.839362798498556</v>
      </c>
      <c r="J61" s="87">
        <v>59.285838217529893</v>
      </c>
      <c r="K61" s="87">
        <v>57.143941260624558</v>
      </c>
      <c r="L61" s="87">
        <v>57.887008722785801</v>
      </c>
      <c r="M61" s="87">
        <v>52.652835775267498</v>
      </c>
      <c r="N61" s="87">
        <v>54.32690433207582</v>
      </c>
      <c r="O61" s="87">
        <v>43.018442714326916</v>
      </c>
      <c r="P61" s="87">
        <v>41.858734099333915</v>
      </c>
      <c r="Q61" s="87">
        <v>37.876056714915997</v>
      </c>
    </row>
    <row r="62" spans="1:17" x14ac:dyDescent="0.25">
      <c r="A62" s="150" t="s">
        <v>27</v>
      </c>
      <c r="B62" s="87">
        <v>75.983447781940981</v>
      </c>
      <c r="C62" s="87">
        <v>77.112157773832266</v>
      </c>
      <c r="D62" s="87">
        <v>80.490020062023589</v>
      </c>
      <c r="E62" s="87">
        <v>63.844738813234706</v>
      </c>
      <c r="F62" s="87">
        <v>38.981236654534918</v>
      </c>
      <c r="G62" s="87">
        <v>53.861156356020828</v>
      </c>
      <c r="H62" s="87">
        <v>36.830951091641708</v>
      </c>
      <c r="I62" s="87">
        <v>41.801786681069323</v>
      </c>
      <c r="J62" s="87">
        <v>34.523160372599676</v>
      </c>
      <c r="K62" s="87">
        <v>25.298592439521425</v>
      </c>
      <c r="L62" s="87">
        <v>39.021753494312286</v>
      </c>
      <c r="M62" s="87">
        <v>28.56083862695715</v>
      </c>
      <c r="N62" s="87">
        <v>25.032685819612922</v>
      </c>
      <c r="O62" s="87">
        <v>29.797277995041117</v>
      </c>
      <c r="P62" s="87">
        <v>26.060237849182574</v>
      </c>
      <c r="Q62" s="87">
        <v>24.719062456349715</v>
      </c>
    </row>
    <row r="63" spans="1:17" x14ac:dyDescent="0.25">
      <c r="A63" s="150" t="s">
        <v>26</v>
      </c>
      <c r="B63" s="87">
        <v>1.3863727014074183</v>
      </c>
      <c r="C63" s="87">
        <v>1.5908840416815704</v>
      </c>
      <c r="D63" s="87">
        <v>0.96446274794914932</v>
      </c>
      <c r="E63" s="87">
        <v>0.48270551308298504</v>
      </c>
      <c r="F63" s="87">
        <v>0.75568936559577482</v>
      </c>
      <c r="G63" s="87">
        <v>0.83063877349689674</v>
      </c>
      <c r="H63" s="87">
        <v>0.69795040057590463</v>
      </c>
      <c r="I63" s="87">
        <v>0.63096897289157283</v>
      </c>
      <c r="J63" s="87">
        <v>0.46542619909885874</v>
      </c>
      <c r="K63" s="87">
        <v>0.29638569614034843</v>
      </c>
      <c r="L63" s="87">
        <v>0.27796393794062874</v>
      </c>
      <c r="M63" s="87">
        <v>0.25187208000580263</v>
      </c>
      <c r="N63" s="87">
        <v>0.23580662052252965</v>
      </c>
      <c r="O63" s="87">
        <v>0.20482022806191486</v>
      </c>
      <c r="P63" s="87">
        <v>0.1968359312112119</v>
      </c>
      <c r="Q63" s="87">
        <v>2.9147131592494688E-2</v>
      </c>
    </row>
    <row r="64" spans="1:17" x14ac:dyDescent="0.25">
      <c r="A64" s="150" t="s">
        <v>87</v>
      </c>
      <c r="B64" s="87">
        <v>10.817996036647804</v>
      </c>
      <c r="C64" s="87">
        <v>10.343602874171157</v>
      </c>
      <c r="D64" s="87">
        <v>10.318402799690768</v>
      </c>
      <c r="E64" s="87">
        <v>11.160247859996435</v>
      </c>
      <c r="F64" s="87">
        <v>15.10492204559889</v>
      </c>
      <c r="G64" s="87">
        <v>14.336400404334565</v>
      </c>
      <c r="H64" s="87">
        <v>14.347691372518746</v>
      </c>
      <c r="I64" s="87">
        <v>17.888800268124918</v>
      </c>
      <c r="J64" s="87">
        <v>15.612654287848768</v>
      </c>
      <c r="K64" s="87">
        <v>13.424659085908242</v>
      </c>
      <c r="L64" s="87">
        <v>6.1031219190196184</v>
      </c>
      <c r="M64" s="87">
        <v>3.9605682385846332</v>
      </c>
      <c r="N64" s="87">
        <v>5.5004826794293038</v>
      </c>
      <c r="O64" s="87">
        <v>6.732582409630183</v>
      </c>
      <c r="P64" s="87">
        <v>13.173774769002648</v>
      </c>
      <c r="Q64" s="87">
        <v>16.621547611028049</v>
      </c>
    </row>
    <row r="65" spans="1:17" x14ac:dyDescent="0.25">
      <c r="A65" s="150" t="s">
        <v>23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326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334</v>
      </c>
      <c r="B67" s="204">
        <v>8337.6674890554114</v>
      </c>
      <c r="C67" s="204">
        <v>8517.6680246697797</v>
      </c>
      <c r="D67" s="204">
        <v>9107.0627511361836</v>
      </c>
      <c r="E67" s="204">
        <v>7943.506974767578</v>
      </c>
      <c r="F67" s="204">
        <v>7305.988236943379</v>
      </c>
      <c r="G67" s="204">
        <v>7504.0693892198706</v>
      </c>
      <c r="H67" s="204">
        <v>6941.7003808639693</v>
      </c>
      <c r="I67" s="204">
        <v>6893.5111540990138</v>
      </c>
      <c r="J67" s="204">
        <v>6902.6792824669365</v>
      </c>
      <c r="K67" s="204">
        <v>6026.0481497356341</v>
      </c>
      <c r="L67" s="204">
        <v>6003.0925494653829</v>
      </c>
      <c r="M67" s="204">
        <v>5984.7233675353136</v>
      </c>
      <c r="N67" s="204">
        <v>5939.3959170578191</v>
      </c>
      <c r="O67" s="204">
        <v>6326.7763843769399</v>
      </c>
      <c r="P67" s="204">
        <v>6317.611054420704</v>
      </c>
      <c r="Q67" s="204">
        <v>6899.8168211479388</v>
      </c>
    </row>
    <row r="68" spans="1:17" x14ac:dyDescent="0.25">
      <c r="A68" s="72" t="s">
        <v>320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135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0.99999999999999967</v>
      </c>
      <c r="D72" s="77">
        <f t="shared" si="0"/>
        <v>0.99999999999999978</v>
      </c>
      <c r="E72" s="77">
        <f t="shared" si="0"/>
        <v>1</v>
      </c>
      <c r="F72" s="77">
        <f t="shared" si="0"/>
        <v>0.99999999999999989</v>
      </c>
      <c r="G72" s="77">
        <f t="shared" si="0"/>
        <v>1</v>
      </c>
      <c r="H72" s="77">
        <f t="shared" si="0"/>
        <v>1.0000000000000002</v>
      </c>
      <c r="I72" s="77">
        <f t="shared" si="0"/>
        <v>1.0000000000000002</v>
      </c>
      <c r="J72" s="77">
        <f t="shared" si="0"/>
        <v>0.99999999999999989</v>
      </c>
      <c r="K72" s="77">
        <f t="shared" si="0"/>
        <v>1</v>
      </c>
      <c r="L72" s="77">
        <f t="shared" si="0"/>
        <v>1.0000000000000002</v>
      </c>
      <c r="M72" s="77">
        <f t="shared" si="0"/>
        <v>1</v>
      </c>
      <c r="N72" s="77">
        <f t="shared" si="0"/>
        <v>0.99999999999999978</v>
      </c>
      <c r="O72" s="77">
        <f t="shared" si="0"/>
        <v>1.0000000000000002</v>
      </c>
      <c r="P72" s="77">
        <f t="shared" si="0"/>
        <v>0.99999999999999989</v>
      </c>
      <c r="Q72" s="77">
        <f t="shared" si="0"/>
        <v>1</v>
      </c>
    </row>
    <row r="73" spans="1:17" x14ac:dyDescent="0.25">
      <c r="A73" s="132" t="s">
        <v>84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83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82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81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80</v>
      </c>
      <c r="B77" s="201">
        <f t="shared" ref="B77:Q77" si="5">IF(B$10=0,0,B$10/B$5)</f>
        <v>2.1302670152985346E-2</v>
      </c>
      <c r="C77" s="201">
        <f t="shared" si="5"/>
        <v>2.1476680790130591E-2</v>
      </c>
      <c r="D77" s="201">
        <f t="shared" si="5"/>
        <v>2.2822024707741792E-2</v>
      </c>
      <c r="E77" s="201">
        <f t="shared" si="5"/>
        <v>2.0445389718100074E-2</v>
      </c>
      <c r="F77" s="201">
        <f t="shared" si="5"/>
        <v>2.1825855022969402E-2</v>
      </c>
      <c r="G77" s="201">
        <f t="shared" si="5"/>
        <v>2.2693129846032282E-2</v>
      </c>
      <c r="H77" s="201">
        <f t="shared" si="5"/>
        <v>2.4181798383643927E-2</v>
      </c>
      <c r="I77" s="201">
        <f t="shared" si="5"/>
        <v>2.3489227898285767E-2</v>
      </c>
      <c r="J77" s="201">
        <f t="shared" si="5"/>
        <v>2.2319774359751923E-2</v>
      </c>
      <c r="K77" s="201">
        <f t="shared" si="5"/>
        <v>2.2653232992375202E-2</v>
      </c>
      <c r="L77" s="201">
        <f t="shared" si="5"/>
        <v>2.1972844568486041E-2</v>
      </c>
      <c r="M77" s="201">
        <f t="shared" si="5"/>
        <v>2.4597838235978612E-2</v>
      </c>
      <c r="N77" s="201">
        <f t="shared" si="5"/>
        <v>2.5584994630060903E-2</v>
      </c>
      <c r="O77" s="201">
        <f t="shared" si="5"/>
        <v>2.6895237036211321E-2</v>
      </c>
      <c r="P77" s="201">
        <f t="shared" si="5"/>
        <v>2.5026646528258395E-2</v>
      </c>
      <c r="Q77" s="201">
        <f t="shared" si="5"/>
        <v>2.5641159652833156E-2</v>
      </c>
    </row>
    <row r="78" spans="1:17" x14ac:dyDescent="0.25">
      <c r="A78" s="127" t="s">
        <v>325</v>
      </c>
      <c r="B78" s="200">
        <f t="shared" ref="B78:Q78" si="6">IF(B$15=0,0,B$15/B$5)</f>
        <v>0.33281064056747844</v>
      </c>
      <c r="C78" s="200">
        <f t="shared" si="6"/>
        <v>0.3064646851839698</v>
      </c>
      <c r="D78" s="200">
        <f t="shared" si="6"/>
        <v>0.28621001328379841</v>
      </c>
      <c r="E78" s="200">
        <f t="shared" si="6"/>
        <v>0.30075561450191679</v>
      </c>
      <c r="F78" s="200">
        <f t="shared" si="6"/>
        <v>0.25994544553980464</v>
      </c>
      <c r="G78" s="200">
        <f t="shared" si="6"/>
        <v>0.25375062780886293</v>
      </c>
      <c r="H78" s="200">
        <f t="shared" si="6"/>
        <v>0.25405362740603105</v>
      </c>
      <c r="I78" s="200">
        <f t="shared" si="6"/>
        <v>0.28037674544611796</v>
      </c>
      <c r="J78" s="200">
        <f t="shared" si="6"/>
        <v>0.27382563898775758</v>
      </c>
      <c r="K78" s="200">
        <f t="shared" si="6"/>
        <v>0.25013293920393903</v>
      </c>
      <c r="L78" s="200">
        <f t="shared" si="6"/>
        <v>0.27230557219907858</v>
      </c>
      <c r="M78" s="200">
        <f t="shared" si="6"/>
        <v>0.22850500968100937</v>
      </c>
      <c r="N78" s="200">
        <f t="shared" si="6"/>
        <v>0.22468607683149824</v>
      </c>
      <c r="O78" s="200">
        <f t="shared" si="6"/>
        <v>0.20935575795118519</v>
      </c>
      <c r="P78" s="200">
        <f t="shared" si="6"/>
        <v>0.19678366516741549</v>
      </c>
      <c r="Q78" s="200">
        <f t="shared" si="6"/>
        <v>0.18029752658516796</v>
      </c>
    </row>
    <row r="79" spans="1:17" x14ac:dyDescent="0.25">
      <c r="A79" s="127" t="s">
        <v>324</v>
      </c>
      <c r="B79" s="200">
        <f t="shared" ref="B79:Q79" si="7">IF(B$26=0,0,B$26/B$5)</f>
        <v>0.45049510881385935</v>
      </c>
      <c r="C79" s="200">
        <f t="shared" si="7"/>
        <v>0.47070307664124683</v>
      </c>
      <c r="D79" s="200">
        <f t="shared" si="7"/>
        <v>0.47218543681181213</v>
      </c>
      <c r="E79" s="200">
        <f t="shared" si="7"/>
        <v>0.46792402609080719</v>
      </c>
      <c r="F79" s="200">
        <f t="shared" si="7"/>
        <v>0.51101337360767318</v>
      </c>
      <c r="G79" s="200">
        <f t="shared" si="7"/>
        <v>0.50880469788328531</v>
      </c>
      <c r="H79" s="200">
        <f t="shared" si="7"/>
        <v>0.51062716305467448</v>
      </c>
      <c r="I79" s="200">
        <f t="shared" si="7"/>
        <v>0.49554113497166496</v>
      </c>
      <c r="J79" s="200">
        <f t="shared" si="7"/>
        <v>0.50883934831709987</v>
      </c>
      <c r="K79" s="200">
        <f t="shared" si="7"/>
        <v>0.53025638076811987</v>
      </c>
      <c r="L79" s="200">
        <f t="shared" si="7"/>
        <v>0.5166538320222932</v>
      </c>
      <c r="M79" s="200">
        <f t="shared" si="7"/>
        <v>0.54478135837260033</v>
      </c>
      <c r="N79" s="200">
        <f t="shared" si="7"/>
        <v>0.54966726638797636</v>
      </c>
      <c r="O79" s="200">
        <f t="shared" si="7"/>
        <v>0.54868152583763896</v>
      </c>
      <c r="P79" s="200">
        <f t="shared" si="7"/>
        <v>0.56289343234608669</v>
      </c>
      <c r="Q79" s="200">
        <f t="shared" si="7"/>
        <v>0.55716265164937706</v>
      </c>
    </row>
    <row r="80" spans="1:17" x14ac:dyDescent="0.25">
      <c r="A80" s="142" t="s">
        <v>333</v>
      </c>
      <c r="B80" s="199">
        <f t="shared" ref="B80:Q80" si="8">IF(B$27=0,0,B$27/B$5)</f>
        <v>0.45049510881385935</v>
      </c>
      <c r="C80" s="199">
        <f t="shared" si="8"/>
        <v>0.47070307664124683</v>
      </c>
      <c r="D80" s="199">
        <f t="shared" si="8"/>
        <v>0.47218543681181213</v>
      </c>
      <c r="E80" s="199">
        <f t="shared" si="8"/>
        <v>0.46792402609080719</v>
      </c>
      <c r="F80" s="199">
        <f t="shared" si="8"/>
        <v>0.51101337360767318</v>
      </c>
      <c r="G80" s="199">
        <f t="shared" si="8"/>
        <v>0.50880469788328531</v>
      </c>
      <c r="H80" s="199">
        <f t="shared" si="8"/>
        <v>0.51062716305467448</v>
      </c>
      <c r="I80" s="199">
        <f t="shared" si="8"/>
        <v>0.49554113497166496</v>
      </c>
      <c r="J80" s="199">
        <f t="shared" si="8"/>
        <v>0.50883934831709987</v>
      </c>
      <c r="K80" s="199">
        <f t="shared" si="8"/>
        <v>0.53025638076811987</v>
      </c>
      <c r="L80" s="199">
        <f t="shared" si="8"/>
        <v>0.5166538320222932</v>
      </c>
      <c r="M80" s="199">
        <f t="shared" si="8"/>
        <v>0.54478135837260033</v>
      </c>
      <c r="N80" s="199">
        <f t="shared" si="8"/>
        <v>0.54966726638797636</v>
      </c>
      <c r="O80" s="199">
        <f t="shared" si="8"/>
        <v>0.54868152583763896</v>
      </c>
      <c r="P80" s="199">
        <f t="shared" si="8"/>
        <v>0.56289343234608669</v>
      </c>
      <c r="Q80" s="199">
        <f t="shared" si="8"/>
        <v>0.55716265164937706</v>
      </c>
    </row>
    <row r="81" spans="1:17" x14ac:dyDescent="0.25">
      <c r="A81" s="142" t="s">
        <v>332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323</v>
      </c>
      <c r="B82" s="200">
        <f t="shared" ref="B82:Q82" si="10">IF(B$34=0,0,B$34/B$5)</f>
        <v>6.2074244230835546E-2</v>
      </c>
      <c r="C82" s="200">
        <f t="shared" si="10"/>
        <v>6.2654256340397313E-2</v>
      </c>
      <c r="D82" s="200">
        <f t="shared" si="10"/>
        <v>6.0697121975104004E-2</v>
      </c>
      <c r="E82" s="200">
        <f t="shared" si="10"/>
        <v>6.498284048021466E-2</v>
      </c>
      <c r="F82" s="200">
        <f t="shared" si="10"/>
        <v>6.3942794267042039E-2</v>
      </c>
      <c r="G82" s="200">
        <f t="shared" si="10"/>
        <v>6.5446723716285252E-2</v>
      </c>
      <c r="H82" s="200">
        <f t="shared" si="10"/>
        <v>6.4244910451030632E-2</v>
      </c>
      <c r="I82" s="200">
        <f t="shared" si="10"/>
        <v>6.2600155544066893E-2</v>
      </c>
      <c r="J82" s="200">
        <f t="shared" si="10"/>
        <v>5.7093630040279938E-2</v>
      </c>
      <c r="K82" s="200">
        <f t="shared" si="10"/>
        <v>5.6833629863881463E-2</v>
      </c>
      <c r="L82" s="200">
        <f t="shared" si="10"/>
        <v>5.7197023825341052E-2</v>
      </c>
      <c r="M82" s="200">
        <f t="shared" si="10"/>
        <v>5.5209950075841334E-2</v>
      </c>
      <c r="N82" s="200">
        <f t="shared" si="10"/>
        <v>5.3505561696308719E-2</v>
      </c>
      <c r="O82" s="200">
        <f t="shared" si="10"/>
        <v>5.2461762607393561E-2</v>
      </c>
      <c r="P82" s="200">
        <f t="shared" si="10"/>
        <v>5.1616060835211211E-2</v>
      </c>
      <c r="Q82" s="200">
        <f t="shared" si="10"/>
        <v>5.2898324671183855E-2</v>
      </c>
    </row>
    <row r="83" spans="1:17" x14ac:dyDescent="0.25">
      <c r="A83" s="142" t="s">
        <v>331</v>
      </c>
      <c r="B83" s="199">
        <f t="shared" ref="B83:Q83" si="11">IF(B$35=0,0,B$35/B$5)</f>
        <v>2.7601553946856323E-2</v>
      </c>
      <c r="C83" s="199">
        <f t="shared" si="11"/>
        <v>2.8596957984269034E-2</v>
      </c>
      <c r="D83" s="199">
        <f t="shared" si="11"/>
        <v>2.7314302810570699E-2</v>
      </c>
      <c r="E83" s="199">
        <f t="shared" si="11"/>
        <v>2.9212959386459618E-2</v>
      </c>
      <c r="F83" s="199">
        <f t="shared" si="11"/>
        <v>3.2271337054500387E-2</v>
      </c>
      <c r="G83" s="199">
        <f t="shared" si="11"/>
        <v>3.2794625717272582E-2</v>
      </c>
      <c r="H83" s="199">
        <f t="shared" si="11"/>
        <v>3.2150561874448286E-2</v>
      </c>
      <c r="I83" s="199">
        <f t="shared" si="11"/>
        <v>2.9329492041123048E-2</v>
      </c>
      <c r="J83" s="199">
        <f t="shared" si="11"/>
        <v>2.8100214293078612E-2</v>
      </c>
      <c r="K83" s="199">
        <f t="shared" si="11"/>
        <v>2.8944182808797275E-2</v>
      </c>
      <c r="L83" s="199">
        <f t="shared" si="11"/>
        <v>3.0373188063387499E-2</v>
      </c>
      <c r="M83" s="199">
        <f t="shared" si="11"/>
        <v>3.0057986451710195E-2</v>
      </c>
      <c r="N83" s="199">
        <f t="shared" si="11"/>
        <v>2.9206221826209723E-2</v>
      </c>
      <c r="O83" s="199">
        <f t="shared" si="11"/>
        <v>2.9302569695786873E-2</v>
      </c>
      <c r="P83" s="199">
        <f t="shared" si="11"/>
        <v>2.9625408153838451E-2</v>
      </c>
      <c r="Q83" s="199">
        <f t="shared" si="11"/>
        <v>3.1231287020266788E-2</v>
      </c>
    </row>
    <row r="84" spans="1:17" x14ac:dyDescent="0.25">
      <c r="A84" s="142" t="s">
        <v>330</v>
      </c>
      <c r="B84" s="199">
        <f t="shared" ref="B84:Q84" si="12">IF(B$41=0,0,B$41/B$5)</f>
        <v>3.4472690283979222E-2</v>
      </c>
      <c r="C84" s="199">
        <f t="shared" si="12"/>
        <v>3.4057298356128279E-2</v>
      </c>
      <c r="D84" s="199">
        <f t="shared" si="12"/>
        <v>3.3382819164533291E-2</v>
      </c>
      <c r="E84" s="199">
        <f t="shared" si="12"/>
        <v>3.5769881093755063E-2</v>
      </c>
      <c r="F84" s="199">
        <f t="shared" si="12"/>
        <v>3.1671457212541637E-2</v>
      </c>
      <c r="G84" s="199">
        <f t="shared" si="12"/>
        <v>3.265209799901269E-2</v>
      </c>
      <c r="H84" s="199">
        <f t="shared" si="12"/>
        <v>3.2094348576582339E-2</v>
      </c>
      <c r="I84" s="199">
        <f t="shared" si="12"/>
        <v>3.3270663502943852E-2</v>
      </c>
      <c r="J84" s="199">
        <f t="shared" si="12"/>
        <v>2.8993415747201327E-2</v>
      </c>
      <c r="K84" s="199">
        <f t="shared" si="12"/>
        <v>2.7889447055084188E-2</v>
      </c>
      <c r="L84" s="199">
        <f t="shared" si="12"/>
        <v>2.6823835761953563E-2</v>
      </c>
      <c r="M84" s="199">
        <f t="shared" si="12"/>
        <v>2.5151963624131149E-2</v>
      </c>
      <c r="N84" s="199">
        <f t="shared" si="12"/>
        <v>2.4299339870099003E-2</v>
      </c>
      <c r="O84" s="199">
        <f t="shared" si="12"/>
        <v>2.3159192911606685E-2</v>
      </c>
      <c r="P84" s="199">
        <f t="shared" si="12"/>
        <v>2.1990652681372767E-2</v>
      </c>
      <c r="Q84" s="199">
        <f t="shared" si="12"/>
        <v>2.1667037650917063E-2</v>
      </c>
    </row>
    <row r="85" spans="1:17" x14ac:dyDescent="0.25">
      <c r="A85" s="142" t="s">
        <v>329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322</v>
      </c>
      <c r="B86" s="200">
        <f t="shared" ref="B86:Q86" si="14">IF(B$53=0,0,B$53/B$5)</f>
        <v>9.6403463920039963E-3</v>
      </c>
      <c r="C86" s="200">
        <f t="shared" si="14"/>
        <v>9.9002561656618363E-3</v>
      </c>
      <c r="D86" s="200">
        <f t="shared" si="14"/>
        <v>9.585447532659901E-3</v>
      </c>
      <c r="E86" s="200">
        <f t="shared" si="14"/>
        <v>9.612438453155089E-3</v>
      </c>
      <c r="F86" s="200">
        <f t="shared" si="14"/>
        <v>9.2010688743676978E-3</v>
      </c>
      <c r="G86" s="200">
        <f t="shared" si="14"/>
        <v>9.4971729633094599E-3</v>
      </c>
      <c r="H86" s="200">
        <f t="shared" si="14"/>
        <v>9.3088544505018408E-3</v>
      </c>
      <c r="I86" s="200">
        <f t="shared" si="14"/>
        <v>9.6450296926951593E-3</v>
      </c>
      <c r="J86" s="200">
        <f t="shared" si="14"/>
        <v>8.6391772487686425E-3</v>
      </c>
      <c r="K86" s="200">
        <f t="shared" si="14"/>
        <v>8.3959165004035829E-3</v>
      </c>
      <c r="L86" s="200">
        <f t="shared" si="14"/>
        <v>8.6727341406142855E-3</v>
      </c>
      <c r="M86" s="200">
        <f t="shared" si="14"/>
        <v>8.3835824271709884E-3</v>
      </c>
      <c r="N86" s="200">
        <f t="shared" si="14"/>
        <v>8.2301192834176515E-3</v>
      </c>
      <c r="O86" s="200">
        <f t="shared" si="14"/>
        <v>8.1531139148923824E-3</v>
      </c>
      <c r="P86" s="200">
        <f t="shared" si="14"/>
        <v>8.2552970923032831E-3</v>
      </c>
      <c r="Q86" s="200">
        <f t="shared" si="14"/>
        <v>8.5741767834532426E-3</v>
      </c>
    </row>
    <row r="87" spans="1:17" x14ac:dyDescent="0.25">
      <c r="A87" s="142" t="s">
        <v>328</v>
      </c>
      <c r="B87" s="199">
        <f t="shared" ref="B87:Q87" si="15">IF(B$54=0,0,B$54/B$5)</f>
        <v>5.5541347708299776E-3</v>
      </c>
      <c r="C87" s="199">
        <f t="shared" si="15"/>
        <v>5.9032914744691026E-3</v>
      </c>
      <c r="D87" s="199">
        <f t="shared" si="15"/>
        <v>5.6497180691971651E-3</v>
      </c>
      <c r="E87" s="199">
        <f t="shared" si="15"/>
        <v>5.5105702572241051E-3</v>
      </c>
      <c r="F87" s="199">
        <f t="shared" si="15"/>
        <v>5.9552620882628278E-3</v>
      </c>
      <c r="G87" s="199">
        <f t="shared" si="15"/>
        <v>6.1004004942855497E-3</v>
      </c>
      <c r="H87" s="199">
        <f t="shared" si="15"/>
        <v>5.8304443256982971E-3</v>
      </c>
      <c r="I87" s="199">
        <f t="shared" si="15"/>
        <v>5.8662031109717825E-3</v>
      </c>
      <c r="J87" s="199">
        <f t="shared" si="15"/>
        <v>5.5177419967248021E-3</v>
      </c>
      <c r="K87" s="199">
        <f t="shared" si="15"/>
        <v>5.5044023747038793E-3</v>
      </c>
      <c r="L87" s="199">
        <f t="shared" si="15"/>
        <v>5.9066664734173874E-3</v>
      </c>
      <c r="M87" s="199">
        <f t="shared" si="15"/>
        <v>5.8391179385831058E-3</v>
      </c>
      <c r="N87" s="199">
        <f t="shared" si="15"/>
        <v>5.7009798057029047E-3</v>
      </c>
      <c r="O87" s="199">
        <f t="shared" si="15"/>
        <v>5.6814134373949403E-3</v>
      </c>
      <c r="P87" s="199">
        <f t="shared" si="15"/>
        <v>5.7936262146116718E-3</v>
      </c>
      <c r="Q87" s="199">
        <f t="shared" si="15"/>
        <v>6.0743394917830099E-3</v>
      </c>
    </row>
    <row r="88" spans="1:17" x14ac:dyDescent="0.25">
      <c r="A88" s="142" t="s">
        <v>327</v>
      </c>
      <c r="B88" s="199">
        <f t="shared" ref="B88:Q88" si="16">IF(B$55=0,0,B$55/B$5)</f>
        <v>4.0862116211740187E-3</v>
      </c>
      <c r="C88" s="199">
        <f t="shared" si="16"/>
        <v>3.9969646911927328E-3</v>
      </c>
      <c r="D88" s="199">
        <f t="shared" si="16"/>
        <v>3.9357294634627359E-3</v>
      </c>
      <c r="E88" s="199">
        <f t="shared" si="16"/>
        <v>4.1018681959309865E-3</v>
      </c>
      <c r="F88" s="199">
        <f t="shared" si="16"/>
        <v>3.2458067861048713E-3</v>
      </c>
      <c r="G88" s="199">
        <f t="shared" si="16"/>
        <v>3.3967724690239088E-3</v>
      </c>
      <c r="H88" s="199">
        <f t="shared" si="16"/>
        <v>3.4784101248035433E-3</v>
      </c>
      <c r="I88" s="199">
        <f t="shared" si="16"/>
        <v>3.778826581723376E-3</v>
      </c>
      <c r="J88" s="199">
        <f t="shared" si="16"/>
        <v>3.1214352520438408E-3</v>
      </c>
      <c r="K88" s="199">
        <f t="shared" si="16"/>
        <v>2.8915141256997058E-3</v>
      </c>
      <c r="L88" s="199">
        <f t="shared" si="16"/>
        <v>2.7660676671968968E-3</v>
      </c>
      <c r="M88" s="199">
        <f t="shared" si="16"/>
        <v>2.5444644885878808E-3</v>
      </c>
      <c r="N88" s="199">
        <f t="shared" si="16"/>
        <v>2.5291394777147472E-3</v>
      </c>
      <c r="O88" s="199">
        <f t="shared" si="16"/>
        <v>2.4717004774974433E-3</v>
      </c>
      <c r="P88" s="199">
        <f t="shared" si="16"/>
        <v>2.4616708776916112E-3</v>
      </c>
      <c r="Q88" s="199">
        <f t="shared" si="16"/>
        <v>2.4998372916702331E-3</v>
      </c>
    </row>
    <row r="89" spans="1:17" x14ac:dyDescent="0.25">
      <c r="A89" s="142" t="s">
        <v>326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321</v>
      </c>
      <c r="B90" s="200">
        <f t="shared" ref="B90:Q90" si="18">IF(B$67=0,0,B$67/B$5)</f>
        <v>0.12367698984283711</v>
      </c>
      <c r="C90" s="200">
        <f t="shared" si="18"/>
        <v>0.12880104487859337</v>
      </c>
      <c r="D90" s="200">
        <f t="shared" si="18"/>
        <v>0.14849995568888355</v>
      </c>
      <c r="E90" s="200">
        <f t="shared" si="18"/>
        <v>0.13627969075580626</v>
      </c>
      <c r="F90" s="200">
        <f t="shared" si="18"/>
        <v>0.13407146268814304</v>
      </c>
      <c r="G90" s="200">
        <f t="shared" si="18"/>
        <v>0.13980764778222488</v>
      </c>
      <c r="H90" s="200">
        <f t="shared" si="18"/>
        <v>0.13758364625411826</v>
      </c>
      <c r="I90" s="200">
        <f t="shared" si="18"/>
        <v>0.12834770644716958</v>
      </c>
      <c r="J90" s="200">
        <f t="shared" si="18"/>
        <v>0.12928243104634182</v>
      </c>
      <c r="K90" s="200">
        <f t="shared" si="18"/>
        <v>0.13172790067128096</v>
      </c>
      <c r="L90" s="200">
        <f t="shared" si="18"/>
        <v>0.12319799324418702</v>
      </c>
      <c r="M90" s="200">
        <f t="shared" si="18"/>
        <v>0.13852226120739913</v>
      </c>
      <c r="N90" s="200">
        <f t="shared" si="18"/>
        <v>0.13832598117073794</v>
      </c>
      <c r="O90" s="200">
        <f t="shared" si="18"/>
        <v>0.15445260265267877</v>
      </c>
      <c r="P90" s="200">
        <f t="shared" si="18"/>
        <v>0.15542489803072487</v>
      </c>
      <c r="Q90" s="200">
        <f t="shared" si="18"/>
        <v>0.17542616065798489</v>
      </c>
    </row>
    <row r="91" spans="1:17" x14ac:dyDescent="0.25">
      <c r="A91" s="72" t="s">
        <v>320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134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1.7748089101108946</v>
      </c>
      <c r="C95" s="230">
        <f>IF(C$5=0,0,C$5/OIS_fec!C$5)</f>
        <v>1.7204436352863381</v>
      </c>
      <c r="D95" s="230">
        <f>IF(D$5=0,0,D$5/OIS_fec!D$5)</f>
        <v>1.6188612241546667</v>
      </c>
      <c r="E95" s="230">
        <f>IF(E$5=0,0,E$5/OIS_fec!E$5)</f>
        <v>1.6594630924560818</v>
      </c>
      <c r="F95" s="230">
        <f>IF(F$5=0,0,F$5/OIS_fec!F$5)</f>
        <v>1.5504879738325288</v>
      </c>
      <c r="G95" s="230">
        <f>IF(G$5=0,0,G$5/OIS_fec!G$5)</f>
        <v>1.5109765012859309</v>
      </c>
      <c r="H95" s="230">
        <f>IF(H$5=0,0,H$5/OIS_fec!H$5)</f>
        <v>1.4894646756967553</v>
      </c>
      <c r="I95" s="230">
        <f>IF(I$5=0,0,I$5/OIS_fec!I$5)</f>
        <v>1.5898183549102152</v>
      </c>
      <c r="J95" s="230">
        <f>IF(J$5=0,0,J$5/OIS_fec!J$5)</f>
        <v>1.6218115125780084</v>
      </c>
      <c r="K95" s="230">
        <f>IF(K$5=0,0,K$5/OIS_fec!K$5)</f>
        <v>1.5745490528462092</v>
      </c>
      <c r="L95" s="230">
        <f>IF(L$5=0,0,L$5/OIS_fec!L$5)</f>
        <v>1.5550750325482583</v>
      </c>
      <c r="M95" s="230">
        <f>IF(M$5=0,0,M$5/OIS_fec!M$5)</f>
        <v>1.513001365224389</v>
      </c>
      <c r="N95" s="230">
        <f>IF(N$5=0,0,N$5/OIS_fec!N$5)</f>
        <v>1.5187373150220596</v>
      </c>
      <c r="O95" s="230">
        <f>IF(O$5=0,0,O$5/OIS_fec!O$5)</f>
        <v>1.4767573023351275</v>
      </c>
      <c r="P95" s="230">
        <f>IF(P$5=0,0,P$5/OIS_fec!P$5)</f>
        <v>1.4823419102076936</v>
      </c>
      <c r="Q95" s="230">
        <f>IF(Q$5=0,0,Q$5/OIS_fec!Q$5)</f>
        <v>1.4168322764336054</v>
      </c>
    </row>
    <row r="96" spans="1:17" x14ac:dyDescent="0.25">
      <c r="A96" s="132" t="s">
        <v>84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83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82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81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80</v>
      </c>
      <c r="B100" s="273">
        <f>IF(B$10=0,0,B$10/OIS_fec!B$10)</f>
        <v>1.3905831987484174</v>
      </c>
      <c r="C100" s="273">
        <f>IF(C$10=0,0,C$10/OIS_fec!C$10)</f>
        <v>1.3655118873547616</v>
      </c>
      <c r="D100" s="273">
        <f>IF(D$10=0,0,D$10/OIS_fec!D$10)</f>
        <v>1.3251368043548095</v>
      </c>
      <c r="E100" s="273">
        <f>IF(E$10=0,0,E$10/OIS_fec!E$10)</f>
        <v>1.4826652158075631</v>
      </c>
      <c r="F100" s="273">
        <f>IF(F$10=0,0,F$10/OIS_fec!F$10)</f>
        <v>1.4720561539487971</v>
      </c>
      <c r="G100" s="273">
        <f>IF(G$10=0,0,G$10/OIS_fec!G$10)</f>
        <v>1.4974974181977749</v>
      </c>
      <c r="H100" s="273">
        <f>IF(H$10=0,0,H$10/OIS_fec!H$10)</f>
        <v>1.488924393802487</v>
      </c>
      <c r="I100" s="273">
        <f>IF(I$10=0,0,I$10/OIS_fec!I$10)</f>
        <v>1.482320848236758</v>
      </c>
      <c r="J100" s="273">
        <f>IF(J$10=0,0,J$10/OIS_fec!J$10)</f>
        <v>1.5114618055571627</v>
      </c>
      <c r="K100" s="273">
        <f>IF(K$10=0,0,K$10/OIS_fec!K$10)</f>
        <v>1.5065412016435291</v>
      </c>
      <c r="L100" s="273">
        <f>IF(L$10=0,0,L$10/OIS_fec!L$10)</f>
        <v>1.4709856783391531</v>
      </c>
      <c r="M100" s="273">
        <f>IF(M$10=0,0,M$10/OIS_fec!M$10)</f>
        <v>1.518490487604591</v>
      </c>
      <c r="N100" s="273">
        <f>IF(N$10=0,0,N$10/OIS_fec!N$10)</f>
        <v>1.5338776387201709</v>
      </c>
      <c r="O100" s="273">
        <f>IF(O$10=0,0,O$10/OIS_fec!O$10)</f>
        <v>1.5351109813218033</v>
      </c>
      <c r="P100" s="273">
        <f>IF(P$10=0,0,P$10/OIS_fec!P$10)</f>
        <v>1.5503994396091829</v>
      </c>
      <c r="Q100" s="273">
        <f>IF(Q$10=0,0,Q$10/OIS_fec!Q$10)</f>
        <v>1.5433552414032823</v>
      </c>
    </row>
    <row r="101" spans="1:17" x14ac:dyDescent="0.25">
      <c r="A101" s="127" t="s">
        <v>325</v>
      </c>
      <c r="B101" s="296">
        <f>IF(B$15=0,0,B$15/OIS_fec!B$15)</f>
        <v>2.1472204894445572</v>
      </c>
      <c r="C101" s="296">
        <f>IF(C$15=0,0,C$15/OIS_fec!C$15)</f>
        <v>2.021062330755798</v>
      </c>
      <c r="D101" s="296">
        <f>IF(D$15=0,0,D$15/OIS_fec!D$15)</f>
        <v>1.821793324152408</v>
      </c>
      <c r="E101" s="296">
        <f>IF(E$15=0,0,E$15/OIS_fec!E$15)</f>
        <v>1.8996716347487776</v>
      </c>
      <c r="F101" s="296">
        <f>IF(F$15=0,0,F$15/OIS_fec!F$15)</f>
        <v>1.6245617537766763</v>
      </c>
      <c r="G101" s="296">
        <f>IF(G$15=0,0,G$15/OIS_fec!G$15)</f>
        <v>1.6047701491054913</v>
      </c>
      <c r="H101" s="296">
        <f>IF(H$15=0,0,H$15/OIS_fec!H$15)</f>
        <v>1.5719661715783224</v>
      </c>
      <c r="I101" s="296">
        <f>IF(I$15=0,0,I$15/OIS_fec!I$15)</f>
        <v>2.0313681565508408</v>
      </c>
      <c r="J101" s="296">
        <f>IF(J$15=0,0,J$15/OIS_fec!J$15)</f>
        <v>1.9264446409461669</v>
      </c>
      <c r="K101" s="296">
        <f>IF(K$15=0,0,K$15/OIS_fec!K$15)</f>
        <v>1.821098112539342</v>
      </c>
      <c r="L101" s="296">
        <f>IF(L$15=0,0,L$15/OIS_fec!L$15)</f>
        <v>1.7247774029241105</v>
      </c>
      <c r="M101" s="296">
        <f>IF(M$15=0,0,M$15/OIS_fec!M$15)</f>
        <v>1.7298148667108053</v>
      </c>
      <c r="N101" s="296">
        <f>IF(N$15=0,0,N$15/OIS_fec!N$15)</f>
        <v>1.7323976504058174</v>
      </c>
      <c r="O101" s="296">
        <f>IF(O$15=0,0,O$15/OIS_fec!O$15)</f>
        <v>1.6389261353575408</v>
      </c>
      <c r="P101" s="296">
        <f>IF(P$15=0,0,P$15/OIS_fec!P$15)</f>
        <v>1.549511037976552</v>
      </c>
      <c r="Q101" s="296">
        <f>IF(Q$15=0,0,Q$15/OIS_fec!Q$15)</f>
        <v>1.3676031897065188</v>
      </c>
    </row>
    <row r="102" spans="1:17" x14ac:dyDescent="0.25">
      <c r="A102" s="127" t="s">
        <v>324</v>
      </c>
      <c r="B102" s="296">
        <f>IF(B$26=0,0,B$26/OIS_fec!B$26)</f>
        <v>2.6431809503782882</v>
      </c>
      <c r="C102" s="296">
        <f>IF(C$26=0,0,C$26/OIS_fec!C$26)</f>
        <v>2.640367410557658</v>
      </c>
      <c r="D102" s="296">
        <f>IF(D$26=0,0,D$26/OIS_fec!D$26)</f>
        <v>2.5485965389003766</v>
      </c>
      <c r="E102" s="296">
        <f>IF(E$26=0,0,E$26/OIS_fec!E$26)</f>
        <v>2.6119401462467811</v>
      </c>
      <c r="F102" s="296">
        <f>IF(F$26=0,0,F$26/OIS_fec!F$26)</f>
        <v>2.6031181235490122</v>
      </c>
      <c r="G102" s="296">
        <f>IF(G$26=0,0,G$26/OIS_fec!G$26)</f>
        <v>2.5708600041880256</v>
      </c>
      <c r="H102" s="296">
        <f>IF(H$26=0,0,H$26/OIS_fec!H$26)</f>
        <v>2.5906259765182003</v>
      </c>
      <c r="I102" s="296">
        <f>IF(I$26=0,0,I$26/OIS_fec!I$26)</f>
        <v>2.5706832074984933</v>
      </c>
      <c r="J102" s="296">
        <f>IF(J$26=0,0,J$26/OIS_fec!J$26)</f>
        <v>2.5704161641840098</v>
      </c>
      <c r="K102" s="296">
        <f>IF(K$26=0,0,K$26/OIS_fec!K$26)</f>
        <v>2.5840820075353461</v>
      </c>
      <c r="L102" s="296">
        <f>IF(L$26=0,0,L$26/OIS_fec!L$26)</f>
        <v>2.5593610440883494</v>
      </c>
      <c r="M102" s="296">
        <f>IF(M$26=0,0,M$26/OIS_fec!M$26)</f>
        <v>2.5537697268099309</v>
      </c>
      <c r="N102" s="296">
        <f>IF(N$26=0,0,N$26/OIS_fec!N$26)</f>
        <v>2.5485612127455886</v>
      </c>
      <c r="O102" s="296">
        <f>IF(O$26=0,0,O$26/OIS_fec!O$26)</f>
        <v>2.5523435818158613</v>
      </c>
      <c r="P102" s="296">
        <f>IF(P$26=0,0,P$26/OIS_fec!P$26)</f>
        <v>2.5661172075595138</v>
      </c>
      <c r="Q102" s="296">
        <f>IF(Q$26=0,0,Q$26/OIS_fec!Q$26)</f>
        <v>2.5663444759320337</v>
      </c>
    </row>
    <row r="103" spans="1:17" x14ac:dyDescent="0.25">
      <c r="A103" s="127" t="s">
        <v>323</v>
      </c>
      <c r="B103" s="296">
        <f>IF(B$34=0,0,B$34/OIS_fec!B$34)</f>
        <v>2.3762333491620242</v>
      </c>
      <c r="C103" s="296">
        <f>IF(C$34=0,0,C$34/OIS_fec!C$34)</f>
        <v>2.3197171772302037</v>
      </c>
      <c r="D103" s="296">
        <f>IF(D$34=0,0,D$34/OIS_fec!D$34)</f>
        <v>2.1780187611379351</v>
      </c>
      <c r="E103" s="296">
        <f>IF(E$34=0,0,E$34/OIS_fec!E$34)</f>
        <v>2.2896275638869374</v>
      </c>
      <c r="F103" s="296">
        <f>IF(F$34=0,0,F$34/OIS_fec!F$34)</f>
        <v>2.0904544708202328</v>
      </c>
      <c r="G103" s="296">
        <f>IF(G$34=0,0,G$34/OIS_fec!G$34)</f>
        <v>2.0897475802966592</v>
      </c>
      <c r="H103" s="296">
        <f>IF(H$34=0,0,H$34/OIS_fec!H$34)</f>
        <v>2.0728384762745504</v>
      </c>
      <c r="I103" s="296">
        <f>IF(I$34=0,0,I$34/OIS_fec!I$34)</f>
        <v>2.160876817448905</v>
      </c>
      <c r="J103" s="296">
        <f>IF(J$34=0,0,J$34/OIS_fec!J$34)</f>
        <v>2.0673759163975634</v>
      </c>
      <c r="K103" s="296">
        <f>IF(K$34=0,0,K$34/OIS_fec!K$34)</f>
        <v>2.0046172809751122</v>
      </c>
      <c r="L103" s="296">
        <f>IF(L$34=0,0,L$34/OIS_fec!L$34)</f>
        <v>1.9397656944307662</v>
      </c>
      <c r="M103" s="296">
        <f>IF(M$34=0,0,M$34/OIS_fec!M$34)</f>
        <v>1.9134275823479721</v>
      </c>
      <c r="N103" s="296">
        <f>IF(N$34=0,0,N$34/OIS_fec!N$34)</f>
        <v>1.9161488217950322</v>
      </c>
      <c r="O103" s="296">
        <f>IF(O$34=0,0,O$34/OIS_fec!O$34)</f>
        <v>1.8964991173985339</v>
      </c>
      <c r="P103" s="296">
        <f>IF(P$34=0,0,P$34/OIS_fec!P$34)</f>
        <v>1.8525806187474505</v>
      </c>
      <c r="Q103" s="296">
        <f>IF(Q$34=0,0,Q$34/OIS_fec!Q$34)</f>
        <v>1.7886075215994814</v>
      </c>
    </row>
    <row r="104" spans="1:17" x14ac:dyDescent="0.25">
      <c r="A104" s="127" t="s">
        <v>322</v>
      </c>
      <c r="B104" s="296">
        <f>IF(B$53=0,0,B$53/OIS_fec!B$53)</f>
        <v>0.71419011813180289</v>
      </c>
      <c r="C104" s="296">
        <f>IF(C$53=0,0,C$53/OIS_fec!C$53)</f>
        <v>0.70934839926326698</v>
      </c>
      <c r="D104" s="296">
        <f>IF(D$53=0,0,D$53/OIS_fec!D$53)</f>
        <v>0.66564922796717119</v>
      </c>
      <c r="E104" s="296">
        <f>IF(E$53=0,0,E$53/OIS_fec!E$53)</f>
        <v>0.65558865212596995</v>
      </c>
      <c r="F104" s="296">
        <f>IF(F$53=0,0,F$53/OIS_fec!F$53)</f>
        <v>0.58254519481832467</v>
      </c>
      <c r="G104" s="296">
        <f>IF(G$53=0,0,G$53/OIS_fec!G$53)</f>
        <v>0.58766183672355865</v>
      </c>
      <c r="H104" s="296">
        <f>IF(H$53=0,0,H$53/OIS_fec!H$53)</f>
        <v>0.58199091717660545</v>
      </c>
      <c r="I104" s="296">
        <f>IF(I$53=0,0,I$53/OIS_fec!I$53)</f>
        <v>0.64549005060692299</v>
      </c>
      <c r="J104" s="296">
        <f>IF(J$53=0,0,J$53/OIS_fec!J$53)</f>
        <v>0.60682782666745472</v>
      </c>
      <c r="K104" s="296">
        <f>IF(K$53=0,0,K$53/OIS_fec!K$53)</f>
        <v>0.5745888778421443</v>
      </c>
      <c r="L104" s="296">
        <f>IF(L$53=0,0,L$53/OIS_fec!L$53)</f>
        <v>0.57036277541855562</v>
      </c>
      <c r="M104" s="296">
        <f>IF(M$53=0,0,M$53/OIS_fec!M$53)</f>
        <v>0.56406319446751407</v>
      </c>
      <c r="N104" s="296">
        <f>IF(N$53=0,0,N$53/OIS_fec!N$53)</f>
        <v>0.57154185497232368</v>
      </c>
      <c r="O104" s="296">
        <f>IF(O$53=0,0,O$53/OIS_fec!O$53)</f>
        <v>0.57142836211357639</v>
      </c>
      <c r="P104" s="296">
        <f>IF(P$53=0,0,P$53/OIS_fec!P$53)</f>
        <v>0.57447184837178489</v>
      </c>
      <c r="Q104" s="296">
        <f>IF(Q$53=0,0,Q$53/OIS_fec!Q$53)</f>
        <v>0.56154804336003816</v>
      </c>
    </row>
    <row r="105" spans="1:17" x14ac:dyDescent="0.25">
      <c r="A105" s="127" t="s">
        <v>321</v>
      </c>
      <c r="B105" s="296">
        <f>IF(B$67=0,0,B$67/OIS_fec!B$67)</f>
        <v>3.1024187999999997</v>
      </c>
      <c r="C105" s="296">
        <f>IF(C$67=0,0,C$67/OIS_fec!C$67)</f>
        <v>3.1024187999999993</v>
      </c>
      <c r="D105" s="296">
        <f>IF(D$67=0,0,D$67/OIS_fec!D$67)</f>
        <v>3.1024188000000006</v>
      </c>
      <c r="E105" s="296">
        <f>IF(E$67=0,0,E$67/OIS_fec!E$67)</f>
        <v>3.1023671508873272</v>
      </c>
      <c r="F105" s="296">
        <f>IF(F$67=0,0,F$67/OIS_fec!F$67)</f>
        <v>3.0956962699504125</v>
      </c>
      <c r="G105" s="296">
        <f>IF(G$67=0,0,G$67/OIS_fec!G$67)</f>
        <v>3.0944951579855062</v>
      </c>
      <c r="H105" s="296">
        <f>IF(H$67=0,0,H$67/OIS_fec!H$67)</f>
        <v>3.0759119638637289</v>
      </c>
      <c r="I105" s="296">
        <f>IF(I$67=0,0,I$67/OIS_fec!I$67)</f>
        <v>3.0667334999408893</v>
      </c>
      <c r="J105" s="296">
        <f>IF(J$67=0,0,J$67/OIS_fec!J$67)</f>
        <v>3.0660514274379791</v>
      </c>
      <c r="K105" s="296">
        <f>IF(K$67=0,0,K$67/OIS_fec!K$67)</f>
        <v>3.0515692542275952</v>
      </c>
      <c r="L105" s="296">
        <f>IF(L$67=0,0,L$67/OIS_fec!L$67)</f>
        <v>3.0621635872149198</v>
      </c>
      <c r="M105" s="296">
        <f>IF(M$67=0,0,M$67/OIS_fec!M$67)</f>
        <v>3.0733216407817943</v>
      </c>
      <c r="N105" s="296">
        <f>IF(N$67=0,0,N$67/OIS_fec!N$67)</f>
        <v>3.0645031416720259</v>
      </c>
      <c r="O105" s="296">
        <f>IF(O$67=0,0,O$67/OIS_fec!O$67)</f>
        <v>3.0636905382152655</v>
      </c>
      <c r="P105" s="296">
        <f>IF(P$67=0,0,P$67/OIS_fec!P$67)</f>
        <v>3.0603568649442172</v>
      </c>
      <c r="Q105" s="296">
        <f>IF(Q$67=0,0,Q$67/OIS_fec!Q$67)</f>
        <v>3.0610965120831883</v>
      </c>
    </row>
    <row r="106" spans="1:17" x14ac:dyDescent="0.25">
      <c r="A106" s="72" t="s">
        <v>320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EU28: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100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89</v>
      </c>
      <c r="B5" s="96">
        <f t="shared" ref="B5" si="0">SUM(B6:B10,B15,B26,B37)</f>
        <v>937123.2048085673</v>
      </c>
      <c r="C5" s="96">
        <f t="shared" ref="C5:Q5" si="1">SUM(C6:C10,C15,C26,C37)</f>
        <v>915967.40751428646</v>
      </c>
      <c r="D5" s="96">
        <f t="shared" si="1"/>
        <v>895585.53135561233</v>
      </c>
      <c r="E5" s="96">
        <f t="shared" si="1"/>
        <v>917183.98328593455</v>
      </c>
      <c r="F5" s="96">
        <f t="shared" si="1"/>
        <v>913277.58215702279</v>
      </c>
      <c r="G5" s="96">
        <f t="shared" si="1"/>
        <v>894350.27842150233</v>
      </c>
      <c r="H5" s="96">
        <f t="shared" si="1"/>
        <v>879721.20283796429</v>
      </c>
      <c r="I5" s="96">
        <f t="shared" si="1"/>
        <v>894559.19747643638</v>
      </c>
      <c r="J5" s="96">
        <f t="shared" si="1"/>
        <v>846328.97335586511</v>
      </c>
      <c r="K5" s="96">
        <f t="shared" si="1"/>
        <v>684769.71261636028</v>
      </c>
      <c r="L5" s="96">
        <f t="shared" si="1"/>
        <v>743507.89137078938</v>
      </c>
      <c r="M5" s="96">
        <f t="shared" si="1"/>
        <v>727451.02716931596</v>
      </c>
      <c r="N5" s="96">
        <f t="shared" si="1"/>
        <v>697442.65826737229</v>
      </c>
      <c r="O5" s="96">
        <f t="shared" si="1"/>
        <v>690557.75204009039</v>
      </c>
      <c r="P5" s="96">
        <f t="shared" si="1"/>
        <v>688469.8166816351</v>
      </c>
      <c r="Q5" s="96">
        <f t="shared" si="1"/>
        <v>688699.48064118228</v>
      </c>
    </row>
    <row r="6" spans="1:17" x14ac:dyDescent="0.25">
      <c r="A6" s="76" t="s">
        <v>84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83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82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81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80</v>
      </c>
      <c r="B10" s="93">
        <f t="shared" ref="B10" si="2">SUM(B11:B14)</f>
        <v>7183.4097759979495</v>
      </c>
      <c r="C10" s="93">
        <f t="shared" ref="C10:Q10" si="3">SUM(C11:C14)</f>
        <v>7244.2992221468485</v>
      </c>
      <c r="D10" s="93">
        <f t="shared" si="3"/>
        <v>7188.8457344094168</v>
      </c>
      <c r="E10" s="93">
        <f t="shared" si="3"/>
        <v>7246.5968658504316</v>
      </c>
      <c r="F10" s="93">
        <f t="shared" si="3"/>
        <v>7154.8762210360956</v>
      </c>
      <c r="G10" s="93">
        <f t="shared" si="3"/>
        <v>6903.6734057544345</v>
      </c>
      <c r="H10" s="93">
        <f t="shared" si="3"/>
        <v>6599.1900580409319</v>
      </c>
      <c r="I10" s="93">
        <f t="shared" si="3"/>
        <v>6733.4992131651325</v>
      </c>
      <c r="J10" s="93">
        <f t="shared" si="3"/>
        <v>6305.2527476003306</v>
      </c>
      <c r="K10" s="93">
        <f t="shared" si="3"/>
        <v>5398.9640778054891</v>
      </c>
      <c r="L10" s="93">
        <f t="shared" si="3"/>
        <v>5690.1084783050665</v>
      </c>
      <c r="M10" s="93">
        <f t="shared" si="3"/>
        <v>5584.6792918537385</v>
      </c>
      <c r="N10" s="93">
        <f t="shared" si="3"/>
        <v>5572.5311839079914</v>
      </c>
      <c r="O10" s="93">
        <f t="shared" si="3"/>
        <v>5647.6327616472827</v>
      </c>
      <c r="P10" s="93">
        <f t="shared" si="3"/>
        <v>5426.9609306624379</v>
      </c>
      <c r="Q10" s="93">
        <f t="shared" si="3"/>
        <v>5373.2962803923674</v>
      </c>
    </row>
    <row r="11" spans="1:17" x14ac:dyDescent="0.25">
      <c r="A11" s="92" t="s">
        <v>69</v>
      </c>
      <c r="B11" s="91">
        <v>2440.6408036458015</v>
      </c>
      <c r="C11" s="91">
        <v>2502.9189606149189</v>
      </c>
      <c r="D11" s="91">
        <v>2466.045166189153</v>
      </c>
      <c r="E11" s="91">
        <v>2441.9488231812607</v>
      </c>
      <c r="F11" s="91">
        <v>2516.710003108602</v>
      </c>
      <c r="G11" s="91">
        <v>2497.1557678925196</v>
      </c>
      <c r="H11" s="91">
        <v>2342.8560241535279</v>
      </c>
      <c r="I11" s="91">
        <v>2408.1325074328474</v>
      </c>
      <c r="J11" s="91">
        <v>2201.4892436138912</v>
      </c>
      <c r="K11" s="91">
        <v>1810.6758874113943</v>
      </c>
      <c r="L11" s="91">
        <v>1927.8047057692293</v>
      </c>
      <c r="M11" s="91">
        <v>1936.002215123425</v>
      </c>
      <c r="N11" s="91">
        <v>1897.5475241028664</v>
      </c>
      <c r="O11" s="91">
        <v>1836.553246666303</v>
      </c>
      <c r="P11" s="91">
        <v>1770.3345432874166</v>
      </c>
      <c r="Q11" s="91">
        <v>1753.4585583633493</v>
      </c>
    </row>
    <row r="12" spans="1:17" x14ac:dyDescent="0.25">
      <c r="A12" s="92" t="s">
        <v>67</v>
      </c>
      <c r="B12" s="91">
        <v>4742.768972352148</v>
      </c>
      <c r="C12" s="91">
        <v>4741.38026153193</v>
      </c>
      <c r="D12" s="91">
        <v>4722.8005682202638</v>
      </c>
      <c r="E12" s="91">
        <v>4804.6480426691705</v>
      </c>
      <c r="F12" s="91">
        <v>4638.1662179274936</v>
      </c>
      <c r="G12" s="91">
        <v>4406.5176378619144</v>
      </c>
      <c r="H12" s="91">
        <v>4256.3340338874041</v>
      </c>
      <c r="I12" s="91">
        <v>4325.3667057322855</v>
      </c>
      <c r="J12" s="91">
        <v>4103.7635039864399</v>
      </c>
      <c r="K12" s="91">
        <v>3588.2881903940947</v>
      </c>
      <c r="L12" s="91">
        <v>3762.3037725358377</v>
      </c>
      <c r="M12" s="91">
        <v>3648.6770767303137</v>
      </c>
      <c r="N12" s="91">
        <v>3674.9836598051247</v>
      </c>
      <c r="O12" s="91">
        <v>3811.0795149809801</v>
      </c>
      <c r="P12" s="91">
        <v>3656.6263873750213</v>
      </c>
      <c r="Q12" s="91">
        <v>3619.8377220290181</v>
      </c>
    </row>
    <row r="13" spans="1:17" x14ac:dyDescent="0.25">
      <c r="A13" s="92" t="s">
        <v>73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22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88</v>
      </c>
      <c r="B15" s="85">
        <f t="shared" ref="B15" si="4">SUM(B16:B25)</f>
        <v>203446.01428333204</v>
      </c>
      <c r="C15" s="85">
        <f t="shared" ref="C15:Q15" si="5">SUM(C16:C25)</f>
        <v>202932.73273857642</v>
      </c>
      <c r="D15" s="85">
        <f t="shared" si="5"/>
        <v>200612.72418093513</v>
      </c>
      <c r="E15" s="85">
        <f t="shared" si="5"/>
        <v>202677.80907478693</v>
      </c>
      <c r="F15" s="85">
        <f t="shared" si="5"/>
        <v>189203.92715005422</v>
      </c>
      <c r="G15" s="85">
        <f t="shared" si="5"/>
        <v>180042.25052933118</v>
      </c>
      <c r="H15" s="85">
        <f t="shared" si="5"/>
        <v>172309.0963219353</v>
      </c>
      <c r="I15" s="85">
        <f t="shared" si="5"/>
        <v>172598.35350131814</v>
      </c>
      <c r="J15" s="85">
        <f t="shared" si="5"/>
        <v>163273.46648800996</v>
      </c>
      <c r="K15" s="85">
        <f t="shared" si="5"/>
        <v>140416.97512074135</v>
      </c>
      <c r="L15" s="85">
        <f t="shared" si="5"/>
        <v>148092.5525965142</v>
      </c>
      <c r="M15" s="85">
        <f t="shared" si="5"/>
        <v>138344.52870387773</v>
      </c>
      <c r="N15" s="85">
        <f t="shared" si="5"/>
        <v>137430.06011422822</v>
      </c>
      <c r="O15" s="85">
        <f t="shared" si="5"/>
        <v>137958.33338442096</v>
      </c>
      <c r="P15" s="85">
        <f t="shared" si="5"/>
        <v>133381.19920357954</v>
      </c>
      <c r="Q15" s="85">
        <f t="shared" si="5"/>
        <v>133156.48077057721</v>
      </c>
    </row>
    <row r="16" spans="1:17" x14ac:dyDescent="0.25">
      <c r="A16" s="88" t="s">
        <v>34</v>
      </c>
      <c r="B16" s="87">
        <v>40382.27190685572</v>
      </c>
      <c r="C16" s="87">
        <v>37113.67798351599</v>
      </c>
      <c r="D16" s="87">
        <v>36382.491624423739</v>
      </c>
      <c r="E16" s="87">
        <v>35224.283207132125</v>
      </c>
      <c r="F16" s="87">
        <v>34792.18975055105</v>
      </c>
      <c r="G16" s="87">
        <v>33749.917275015774</v>
      </c>
      <c r="H16" s="87">
        <v>32126.83387277072</v>
      </c>
      <c r="I16" s="87">
        <v>30787.089820653855</v>
      </c>
      <c r="J16" s="87">
        <v>30783.329820967039</v>
      </c>
      <c r="K16" s="87">
        <v>25721.096791417371</v>
      </c>
      <c r="L16" s="87">
        <v>26757.70883811863</v>
      </c>
      <c r="M16" s="87">
        <v>26555.773707000993</v>
      </c>
      <c r="N16" s="87">
        <v>26144.960284614055</v>
      </c>
      <c r="O16" s="87">
        <v>26030.588179464674</v>
      </c>
      <c r="P16" s="87">
        <v>26392.187100918618</v>
      </c>
      <c r="Q16" s="87">
        <v>27310.084408490133</v>
      </c>
    </row>
    <row r="17" spans="1:17" x14ac:dyDescent="0.25">
      <c r="A17" s="88" t="s">
        <v>32</v>
      </c>
      <c r="B17" s="87">
        <v>7263.3507870451749</v>
      </c>
      <c r="C17" s="87">
        <v>7954.4996700658567</v>
      </c>
      <c r="D17" s="87">
        <v>8604.1859377014753</v>
      </c>
      <c r="E17" s="87">
        <v>10259.159537924064</v>
      </c>
      <c r="F17" s="87">
        <v>9163.9578296528653</v>
      </c>
      <c r="G17" s="87">
        <v>8234.3880727641153</v>
      </c>
      <c r="H17" s="87">
        <v>9295.8081420286071</v>
      </c>
      <c r="I17" s="87">
        <v>11006.780396567041</v>
      </c>
      <c r="J17" s="87">
        <v>9601.2878408228171</v>
      </c>
      <c r="K17" s="87">
        <v>8548.3087277160976</v>
      </c>
      <c r="L17" s="87">
        <v>8711.0057002344347</v>
      </c>
      <c r="M17" s="87">
        <v>7988.8819092173208</v>
      </c>
      <c r="N17" s="87">
        <v>7910.6190025220221</v>
      </c>
      <c r="O17" s="87">
        <v>7719.5486754988833</v>
      </c>
      <c r="P17" s="87">
        <v>7821.3325052263781</v>
      </c>
      <c r="Q17" s="87">
        <v>7748.2563203732234</v>
      </c>
    </row>
    <row r="18" spans="1:17" x14ac:dyDescent="0.25">
      <c r="A18" s="88" t="s">
        <v>31</v>
      </c>
      <c r="B18" s="87">
        <v>816.02415232584053</v>
      </c>
      <c r="C18" s="87">
        <v>838.00733762170535</v>
      </c>
      <c r="D18" s="87">
        <v>894.81719835809702</v>
      </c>
      <c r="E18" s="87">
        <v>908.77793165692674</v>
      </c>
      <c r="F18" s="87">
        <v>906.55626277361887</v>
      </c>
      <c r="G18" s="87">
        <v>747.13488973586777</v>
      </c>
      <c r="H18" s="87">
        <v>871.28418217396984</v>
      </c>
      <c r="I18" s="87">
        <v>686.17824549192687</v>
      </c>
      <c r="J18" s="87">
        <v>703.28896618387716</v>
      </c>
      <c r="K18" s="87">
        <v>658.51061852116061</v>
      </c>
      <c r="L18" s="87">
        <v>757.36387506837252</v>
      </c>
      <c r="M18" s="87">
        <v>859.72213963523564</v>
      </c>
      <c r="N18" s="87">
        <v>879.62681791030968</v>
      </c>
      <c r="O18" s="87">
        <v>504.68218943894135</v>
      </c>
      <c r="P18" s="87">
        <v>510.66219311314865</v>
      </c>
      <c r="Q18" s="87">
        <v>519.68287422353615</v>
      </c>
    </row>
    <row r="19" spans="1:17" x14ac:dyDescent="0.25">
      <c r="A19" s="88" t="s">
        <v>69</v>
      </c>
      <c r="B19" s="87">
        <v>10656.44667375367</v>
      </c>
      <c r="C19" s="87">
        <v>10835.59494397376</v>
      </c>
      <c r="D19" s="87">
        <v>10246.077619344296</v>
      </c>
      <c r="E19" s="87">
        <v>11606.679012159291</v>
      </c>
      <c r="F19" s="87">
        <v>10261.789278378103</v>
      </c>
      <c r="G19" s="87">
        <v>10768.101812225292</v>
      </c>
      <c r="H19" s="87">
        <v>8896.0895270366</v>
      </c>
      <c r="I19" s="87">
        <v>9756.1560397055709</v>
      </c>
      <c r="J19" s="87">
        <v>7740.6796582446841</v>
      </c>
      <c r="K19" s="87">
        <v>6122.6277479982245</v>
      </c>
      <c r="L19" s="87">
        <v>6414.8005491276326</v>
      </c>
      <c r="M19" s="87">
        <v>4935.7261618526354</v>
      </c>
      <c r="N19" s="87">
        <v>5047.866267002104</v>
      </c>
      <c r="O19" s="87">
        <v>4348.4222910131484</v>
      </c>
      <c r="P19" s="87">
        <v>3920.1545756953506</v>
      </c>
      <c r="Q19" s="87">
        <v>4232.1909970444331</v>
      </c>
    </row>
    <row r="20" spans="1:17" x14ac:dyDescent="0.25">
      <c r="A20" s="88" t="s">
        <v>30</v>
      </c>
      <c r="B20" s="87">
        <v>35191.836277734852</v>
      </c>
      <c r="C20" s="87">
        <v>37859.294781205761</v>
      </c>
      <c r="D20" s="87">
        <v>35829.278374124289</v>
      </c>
      <c r="E20" s="87">
        <v>37701.476557898764</v>
      </c>
      <c r="F20" s="87">
        <v>32525.506732855938</v>
      </c>
      <c r="G20" s="87">
        <v>27004.598397852285</v>
      </c>
      <c r="H20" s="87">
        <v>28287.007851138856</v>
      </c>
      <c r="I20" s="87">
        <v>26540.897705792537</v>
      </c>
      <c r="J20" s="87">
        <v>24381.710975659411</v>
      </c>
      <c r="K20" s="87">
        <v>18935.514145143843</v>
      </c>
      <c r="L20" s="87">
        <v>16326.518480204906</v>
      </c>
      <c r="M20" s="87">
        <v>14908.795095097415</v>
      </c>
      <c r="N20" s="87">
        <v>12877.705424514064</v>
      </c>
      <c r="O20" s="87">
        <v>11682.097942013443</v>
      </c>
      <c r="P20" s="87">
        <v>10291.99846100542</v>
      </c>
      <c r="Q20" s="87">
        <v>10915.812874510772</v>
      </c>
    </row>
    <row r="21" spans="1:17" x14ac:dyDescent="0.25">
      <c r="A21" s="88" t="s">
        <v>29</v>
      </c>
      <c r="B21" s="87">
        <v>11500.687057144743</v>
      </c>
      <c r="C21" s="87">
        <v>10523.404474266599</v>
      </c>
      <c r="D21" s="87">
        <v>9917.3747219708966</v>
      </c>
      <c r="E21" s="87">
        <v>10645.699768271828</v>
      </c>
      <c r="F21" s="87">
        <v>10776.421750817277</v>
      </c>
      <c r="G21" s="87">
        <v>10376.383573690402</v>
      </c>
      <c r="H21" s="87">
        <v>10562.626207117262</v>
      </c>
      <c r="I21" s="87">
        <v>9898.9982258619712</v>
      </c>
      <c r="J21" s="87">
        <v>11153.354113613548</v>
      </c>
      <c r="K21" s="87">
        <v>10329.95757694741</v>
      </c>
      <c r="L21" s="87">
        <v>11082.040152507443</v>
      </c>
      <c r="M21" s="87">
        <v>9304.9501847027241</v>
      </c>
      <c r="N21" s="87">
        <v>10547.199574170683</v>
      </c>
      <c r="O21" s="87">
        <v>8724.2762375118273</v>
      </c>
      <c r="P21" s="87">
        <v>7959.4550322128334</v>
      </c>
      <c r="Q21" s="87">
        <v>6444.5381010179362</v>
      </c>
    </row>
    <row r="22" spans="1:17" x14ac:dyDescent="0.25">
      <c r="A22" s="88" t="s">
        <v>67</v>
      </c>
      <c r="B22" s="87">
        <v>94785.376409473451</v>
      </c>
      <c r="C22" s="87">
        <v>94338.929126112067</v>
      </c>
      <c r="D22" s="87">
        <v>94995.977593945849</v>
      </c>
      <c r="E22" s="87">
        <v>92522.867079606032</v>
      </c>
      <c r="F22" s="87">
        <v>86874.065922974638</v>
      </c>
      <c r="G22" s="87">
        <v>85696.860314469726</v>
      </c>
      <c r="H22" s="87">
        <v>78232.696897100788</v>
      </c>
      <c r="I22" s="87">
        <v>80078.713032049534</v>
      </c>
      <c r="J22" s="87">
        <v>74597.520235347853</v>
      </c>
      <c r="K22" s="87">
        <v>66077.46429432591</v>
      </c>
      <c r="L22" s="87">
        <v>73552.466025030109</v>
      </c>
      <c r="M22" s="87">
        <v>69099.723253788194</v>
      </c>
      <c r="N22" s="87">
        <v>69732.736822559353</v>
      </c>
      <c r="O22" s="87">
        <v>74361.348143332041</v>
      </c>
      <c r="P22" s="87">
        <v>71707.74598479562</v>
      </c>
      <c r="Q22" s="87">
        <v>70679.107446046342</v>
      </c>
    </row>
    <row r="23" spans="1:17" x14ac:dyDescent="0.25">
      <c r="A23" s="88" t="s">
        <v>26</v>
      </c>
      <c r="B23" s="87">
        <v>1272.2498344124235</v>
      </c>
      <c r="C23" s="87">
        <v>1566.9302081571361</v>
      </c>
      <c r="D23" s="87">
        <v>1488.1023839162883</v>
      </c>
      <c r="E23" s="87">
        <v>804.821318156448</v>
      </c>
      <c r="F23" s="87">
        <v>724.48614442756798</v>
      </c>
      <c r="G23" s="87">
        <v>619.3401182681888</v>
      </c>
      <c r="H23" s="87">
        <v>697.16480438304006</v>
      </c>
      <c r="I23" s="87">
        <v>750.48529236220782</v>
      </c>
      <c r="J23" s="87">
        <v>646.46761355423996</v>
      </c>
      <c r="K23" s="87">
        <v>452.88732060028804</v>
      </c>
      <c r="L23" s="87">
        <v>873.98544283868398</v>
      </c>
      <c r="M23" s="87">
        <v>1093.9146930435943</v>
      </c>
      <c r="N23" s="87">
        <v>911.44867457279486</v>
      </c>
      <c r="O23" s="87">
        <v>918.81639677397698</v>
      </c>
      <c r="P23" s="87">
        <v>914.50082614502867</v>
      </c>
      <c r="Q23" s="87">
        <v>980.39322788432969</v>
      </c>
    </row>
    <row r="24" spans="1:17" x14ac:dyDescent="0.25">
      <c r="A24" s="88" t="s">
        <v>87</v>
      </c>
      <c r="B24" s="87">
        <v>1577.7711845861807</v>
      </c>
      <c r="C24" s="87">
        <v>1902.3942136575599</v>
      </c>
      <c r="D24" s="87">
        <v>2254.4187271501683</v>
      </c>
      <c r="E24" s="87">
        <v>3004.0446619814397</v>
      </c>
      <c r="F24" s="87">
        <v>3178.9534776231603</v>
      </c>
      <c r="G24" s="87">
        <v>2845.5260753095381</v>
      </c>
      <c r="H24" s="87">
        <v>3339.584838185473</v>
      </c>
      <c r="I24" s="87">
        <v>3093.0547428335171</v>
      </c>
      <c r="J24" s="87">
        <v>3665.8272636164879</v>
      </c>
      <c r="K24" s="87">
        <v>3570.6078980710568</v>
      </c>
      <c r="L24" s="87">
        <v>3616.6635333839686</v>
      </c>
      <c r="M24" s="87">
        <v>3597.0415595396271</v>
      </c>
      <c r="N24" s="87">
        <v>3377.8972463628315</v>
      </c>
      <c r="O24" s="87">
        <v>3668.5533293740395</v>
      </c>
      <c r="P24" s="87">
        <v>3863.1625244671454</v>
      </c>
      <c r="Q24" s="87">
        <v>4326.4145209865046</v>
      </c>
    </row>
    <row r="25" spans="1:17" x14ac:dyDescent="0.25">
      <c r="A25" s="88" t="s">
        <v>23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343</v>
      </c>
      <c r="B26" s="85">
        <f t="shared" ref="B26" si="6">SUM(B27:B36)</f>
        <v>481726.93742436328</v>
      </c>
      <c r="C26" s="85">
        <f t="shared" ref="C26:Q26" si="7">SUM(C27:C36)</f>
        <v>471149.24394081067</v>
      </c>
      <c r="D26" s="85">
        <f t="shared" si="7"/>
        <v>457211.28170222667</v>
      </c>
      <c r="E26" s="85">
        <f t="shared" si="7"/>
        <v>471047.46776973311</v>
      </c>
      <c r="F26" s="85">
        <f t="shared" si="7"/>
        <v>465578.65937363292</v>
      </c>
      <c r="G26" s="85">
        <f t="shared" si="7"/>
        <v>450980.08579660463</v>
      </c>
      <c r="H26" s="85">
        <f t="shared" si="7"/>
        <v>444593.71452359803</v>
      </c>
      <c r="I26" s="85">
        <f t="shared" si="7"/>
        <v>443780.01341336127</v>
      </c>
      <c r="J26" s="85">
        <f t="shared" si="7"/>
        <v>424828.33182530466</v>
      </c>
      <c r="K26" s="85">
        <f t="shared" si="7"/>
        <v>334962.14453266258</v>
      </c>
      <c r="L26" s="85">
        <f t="shared" si="7"/>
        <v>372071.11647123494</v>
      </c>
      <c r="M26" s="85">
        <f t="shared" si="7"/>
        <v>368765.93473556754</v>
      </c>
      <c r="N26" s="85">
        <f t="shared" si="7"/>
        <v>356884.00973182579</v>
      </c>
      <c r="O26" s="85">
        <f t="shared" si="7"/>
        <v>352832.53537146398</v>
      </c>
      <c r="P26" s="85">
        <f t="shared" si="7"/>
        <v>349476.8454622163</v>
      </c>
      <c r="Q26" s="85">
        <f t="shared" si="7"/>
        <v>350823.08980712557</v>
      </c>
    </row>
    <row r="27" spans="1:17" x14ac:dyDescent="0.25">
      <c r="A27" s="84" t="s">
        <v>34</v>
      </c>
      <c r="B27" s="83">
        <v>69485.768990343888</v>
      </c>
      <c r="C27" s="83">
        <v>65834.124518816519</v>
      </c>
      <c r="D27" s="83">
        <v>58179.24969866297</v>
      </c>
      <c r="E27" s="83">
        <v>62770.217373145177</v>
      </c>
      <c r="F27" s="83">
        <v>62932.617533129676</v>
      </c>
      <c r="G27" s="83">
        <v>62028.313049884346</v>
      </c>
      <c r="H27" s="83">
        <v>62354.202120217611</v>
      </c>
      <c r="I27" s="83">
        <v>67379.349543709119</v>
      </c>
      <c r="J27" s="83">
        <v>62691.006890873454</v>
      </c>
      <c r="K27" s="83">
        <v>44204.527451973314</v>
      </c>
      <c r="L27" s="83">
        <v>56774.417646005058</v>
      </c>
      <c r="M27" s="83">
        <v>60517.342560245939</v>
      </c>
      <c r="N27" s="83">
        <v>61203.512376541708</v>
      </c>
      <c r="O27" s="83">
        <v>61380.166870281057</v>
      </c>
      <c r="P27" s="83">
        <v>64986.52413338441</v>
      </c>
      <c r="Q27" s="83">
        <v>66934.719820612809</v>
      </c>
    </row>
    <row r="28" spans="1:17" x14ac:dyDescent="0.25">
      <c r="A28" s="84" t="s">
        <v>48</v>
      </c>
      <c r="B28" s="83">
        <v>97149.719392078798</v>
      </c>
      <c r="C28" s="83">
        <v>92082.277713152522</v>
      </c>
      <c r="D28" s="83">
        <v>89801.042110642797</v>
      </c>
      <c r="E28" s="83">
        <v>93418.715665435317</v>
      </c>
      <c r="F28" s="83">
        <v>86400.978532550274</v>
      </c>
      <c r="G28" s="83">
        <v>80079.909577500614</v>
      </c>
      <c r="H28" s="83">
        <v>82853.25859988782</v>
      </c>
      <c r="I28" s="83">
        <v>80836.14721299478</v>
      </c>
      <c r="J28" s="83">
        <v>75328.397577456126</v>
      </c>
      <c r="K28" s="83">
        <v>56519.120317790534</v>
      </c>
      <c r="L28" s="83">
        <v>63235.745507866464</v>
      </c>
      <c r="M28" s="83">
        <v>61855.230710014803</v>
      </c>
      <c r="N28" s="83">
        <v>56739.501658254107</v>
      </c>
      <c r="O28" s="83">
        <v>54986.429684599898</v>
      </c>
      <c r="P28" s="83">
        <v>53158.037000951459</v>
      </c>
      <c r="Q28" s="83">
        <v>50969.123721672775</v>
      </c>
    </row>
    <row r="29" spans="1:17" x14ac:dyDescent="0.25">
      <c r="A29" s="84" t="s">
        <v>31</v>
      </c>
      <c r="B29" s="83">
        <v>13049.113668660266</v>
      </c>
      <c r="C29" s="83">
        <v>11794.889370651279</v>
      </c>
      <c r="D29" s="83">
        <v>11486.013887938136</v>
      </c>
      <c r="E29" s="83">
        <v>11084.684568758616</v>
      </c>
      <c r="F29" s="83">
        <v>9769.9150714902007</v>
      </c>
      <c r="G29" s="83">
        <v>9819.3519750996893</v>
      </c>
      <c r="H29" s="83">
        <v>10356.888899160313</v>
      </c>
      <c r="I29" s="83">
        <v>10574.425860571577</v>
      </c>
      <c r="J29" s="83">
        <v>8953.2978149870687</v>
      </c>
      <c r="K29" s="83">
        <v>8206.0218976563065</v>
      </c>
      <c r="L29" s="83">
        <v>8454.2629325544458</v>
      </c>
      <c r="M29" s="83">
        <v>8249.396894511463</v>
      </c>
      <c r="N29" s="83">
        <v>7257.7821821317357</v>
      </c>
      <c r="O29" s="83">
        <v>6321.800320040672</v>
      </c>
      <c r="P29" s="83">
        <v>6867.7547420641531</v>
      </c>
      <c r="Q29" s="83">
        <v>6960.8896005408005</v>
      </c>
    </row>
    <row r="30" spans="1:17" x14ac:dyDescent="0.25">
      <c r="A30" s="84" t="s">
        <v>69</v>
      </c>
      <c r="B30" s="83">
        <v>30315.906666048293</v>
      </c>
      <c r="C30" s="83">
        <v>33367.608314714947</v>
      </c>
      <c r="D30" s="83">
        <v>32433.208972598186</v>
      </c>
      <c r="E30" s="83">
        <v>30678.802006087662</v>
      </c>
      <c r="F30" s="83">
        <v>29385.666631061762</v>
      </c>
      <c r="G30" s="83">
        <v>28944.802405317147</v>
      </c>
      <c r="H30" s="83">
        <v>26375.902555007888</v>
      </c>
      <c r="I30" s="83">
        <v>26934.276938420935</v>
      </c>
      <c r="J30" s="83">
        <v>26718.837539153796</v>
      </c>
      <c r="K30" s="83">
        <v>23875.095515607652</v>
      </c>
      <c r="L30" s="83">
        <v>23239.251523537427</v>
      </c>
      <c r="M30" s="83">
        <v>22016.962940857011</v>
      </c>
      <c r="N30" s="83">
        <v>21438.307238095942</v>
      </c>
      <c r="O30" s="83">
        <v>19668.80451382136</v>
      </c>
      <c r="P30" s="83">
        <v>19207.698106530705</v>
      </c>
      <c r="Q30" s="83">
        <v>20525.585766936034</v>
      </c>
    </row>
    <row r="31" spans="1:17" x14ac:dyDescent="0.25">
      <c r="A31" s="84" t="s">
        <v>30</v>
      </c>
      <c r="B31" s="83">
        <v>24545.791371956882</v>
      </c>
      <c r="C31" s="83">
        <v>21330.420310906415</v>
      </c>
      <c r="D31" s="83">
        <v>20049.782457869736</v>
      </c>
      <c r="E31" s="83">
        <v>18582.887482343285</v>
      </c>
      <c r="F31" s="83">
        <v>18508.041996725984</v>
      </c>
      <c r="G31" s="83">
        <v>17024.618889647165</v>
      </c>
      <c r="H31" s="83">
        <v>17137.784325554563</v>
      </c>
      <c r="I31" s="83">
        <v>15616.944298099908</v>
      </c>
      <c r="J31" s="83">
        <v>13844.969340475955</v>
      </c>
      <c r="K31" s="83">
        <v>10276.969816855173</v>
      </c>
      <c r="L31" s="83">
        <v>9002.2603574910481</v>
      </c>
      <c r="M31" s="83">
        <v>7685.8196975066212</v>
      </c>
      <c r="N31" s="83">
        <v>5382.6748725628977</v>
      </c>
      <c r="O31" s="83">
        <v>4870.7663920621926</v>
      </c>
      <c r="P31" s="83">
        <v>4349.8943537930918</v>
      </c>
      <c r="Q31" s="83">
        <v>3799.4783382104629</v>
      </c>
    </row>
    <row r="32" spans="1:17" x14ac:dyDescent="0.25">
      <c r="A32" s="84" t="s">
        <v>29</v>
      </c>
      <c r="B32" s="83">
        <v>24877.255273051735</v>
      </c>
      <c r="C32" s="83">
        <v>27926.294057723167</v>
      </c>
      <c r="D32" s="83">
        <v>29499.72208967344</v>
      </c>
      <c r="E32" s="83">
        <v>32251.806999991833</v>
      </c>
      <c r="F32" s="83">
        <v>36235.104028509741</v>
      </c>
      <c r="G32" s="83">
        <v>37365.084070170582</v>
      </c>
      <c r="H32" s="83">
        <v>35677.797248407944</v>
      </c>
      <c r="I32" s="83">
        <v>34449.250160376352</v>
      </c>
      <c r="J32" s="83">
        <v>33551.272238676924</v>
      </c>
      <c r="K32" s="83">
        <v>27425.021694201147</v>
      </c>
      <c r="L32" s="83">
        <v>26826.257147893615</v>
      </c>
      <c r="M32" s="83">
        <v>25685.978241730445</v>
      </c>
      <c r="N32" s="83">
        <v>23030.195462824573</v>
      </c>
      <c r="O32" s="83">
        <v>20639.937430990634</v>
      </c>
      <c r="P32" s="83">
        <v>19271.600871546707</v>
      </c>
      <c r="Q32" s="83">
        <v>21193.756779538006</v>
      </c>
    </row>
    <row r="33" spans="1:17" x14ac:dyDescent="0.25">
      <c r="A33" s="84" t="s">
        <v>67</v>
      </c>
      <c r="B33" s="83">
        <v>139553.92322110583</v>
      </c>
      <c r="C33" s="83">
        <v>141976.84644407113</v>
      </c>
      <c r="D33" s="83">
        <v>140048.45428057612</v>
      </c>
      <c r="E33" s="83">
        <v>145412.03500251289</v>
      </c>
      <c r="F33" s="83">
        <v>143432.05303364166</v>
      </c>
      <c r="G33" s="83">
        <v>140411.57833482893</v>
      </c>
      <c r="H33" s="83">
        <v>133264.17529096734</v>
      </c>
      <c r="I33" s="83">
        <v>133497.50557632226</v>
      </c>
      <c r="J33" s="83">
        <v>130189.20364221178</v>
      </c>
      <c r="K33" s="83">
        <v>108385.79683532097</v>
      </c>
      <c r="L33" s="83">
        <v>115898.53834487934</v>
      </c>
      <c r="M33" s="83">
        <v>115254.48057857245</v>
      </c>
      <c r="N33" s="83">
        <v>115397.3776364065</v>
      </c>
      <c r="O33" s="83">
        <v>117567.99098840442</v>
      </c>
      <c r="P33" s="83">
        <v>113548.6131172843</v>
      </c>
      <c r="Q33" s="83">
        <v>111296.81090050092</v>
      </c>
    </row>
    <row r="34" spans="1:17" x14ac:dyDescent="0.25">
      <c r="A34" s="84" t="s">
        <v>26</v>
      </c>
      <c r="B34" s="83">
        <v>79834.250088030676</v>
      </c>
      <c r="C34" s="83">
        <v>74635.494357610951</v>
      </c>
      <c r="D34" s="83">
        <v>73645.308783651286</v>
      </c>
      <c r="E34" s="83">
        <v>74040.105029144543</v>
      </c>
      <c r="F34" s="83">
        <v>75574.20322657541</v>
      </c>
      <c r="G34" s="83">
        <v>71512.252042691907</v>
      </c>
      <c r="H34" s="83">
        <v>72262.218726068284</v>
      </c>
      <c r="I34" s="83">
        <v>69410.600326015774</v>
      </c>
      <c r="J34" s="83">
        <v>65025.831129861901</v>
      </c>
      <c r="K34" s="83">
        <v>46546.048090156612</v>
      </c>
      <c r="L34" s="83">
        <v>58042.697193366592</v>
      </c>
      <c r="M34" s="83">
        <v>56388.023363278735</v>
      </c>
      <c r="N34" s="83">
        <v>55570.92331540685</v>
      </c>
      <c r="O34" s="83">
        <v>55314.09283196793</v>
      </c>
      <c r="P34" s="83">
        <v>55001.369122751144</v>
      </c>
      <c r="Q34" s="83">
        <v>56020.79246552063</v>
      </c>
    </row>
    <row r="35" spans="1:17" x14ac:dyDescent="0.25">
      <c r="A35" s="84" t="s">
        <v>24</v>
      </c>
      <c r="B35" s="83">
        <v>2915.2087530869403</v>
      </c>
      <c r="C35" s="83">
        <v>2201.2888531637163</v>
      </c>
      <c r="D35" s="83">
        <v>2068.4994206139727</v>
      </c>
      <c r="E35" s="83">
        <v>2808.2136423137763</v>
      </c>
      <c r="F35" s="83">
        <v>3340.0793199482637</v>
      </c>
      <c r="G35" s="83">
        <v>3794.1754514642607</v>
      </c>
      <c r="H35" s="83">
        <v>4311.4867583262121</v>
      </c>
      <c r="I35" s="83">
        <v>5081.5134968505854</v>
      </c>
      <c r="J35" s="83">
        <v>8525.5156516077368</v>
      </c>
      <c r="K35" s="83">
        <v>9523.5429131008223</v>
      </c>
      <c r="L35" s="83">
        <v>10597.685817640959</v>
      </c>
      <c r="M35" s="83">
        <v>11112.699748850109</v>
      </c>
      <c r="N35" s="83">
        <v>10863.734989601451</v>
      </c>
      <c r="O35" s="83">
        <v>12082.546339295835</v>
      </c>
      <c r="P35" s="83">
        <v>13085.354013910297</v>
      </c>
      <c r="Q35" s="83">
        <v>13121.932413593167</v>
      </c>
    </row>
    <row r="36" spans="1:17" x14ac:dyDescent="0.25">
      <c r="A36" s="82" t="s">
        <v>22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99</v>
      </c>
      <c r="B37" s="105">
        <f t="shared" ref="B37" si="8">SUM(B38:B42)</f>
        <v>244766.84332487403</v>
      </c>
      <c r="C37" s="105">
        <f t="shared" ref="C37:Q37" si="9">SUM(C38:C42)</f>
        <v>234641.13161275256</v>
      </c>
      <c r="D37" s="105">
        <f t="shared" si="9"/>
        <v>230572.67973804113</v>
      </c>
      <c r="E37" s="105">
        <f t="shared" si="9"/>
        <v>236212.10957556401</v>
      </c>
      <c r="F37" s="105">
        <f t="shared" si="9"/>
        <v>251340.11941229945</v>
      </c>
      <c r="G37" s="105">
        <f t="shared" si="9"/>
        <v>256424.2686898121</v>
      </c>
      <c r="H37" s="105">
        <f t="shared" si="9"/>
        <v>256219.20193438994</v>
      </c>
      <c r="I37" s="105">
        <f t="shared" si="9"/>
        <v>271447.33134859189</v>
      </c>
      <c r="J37" s="105">
        <f t="shared" si="9"/>
        <v>251921.92229495005</v>
      </c>
      <c r="K37" s="105">
        <f t="shared" si="9"/>
        <v>203991.62888515089</v>
      </c>
      <c r="L37" s="105">
        <f t="shared" si="9"/>
        <v>217654.11382473513</v>
      </c>
      <c r="M37" s="105">
        <f t="shared" si="9"/>
        <v>214755.88443801689</v>
      </c>
      <c r="N37" s="105">
        <f t="shared" si="9"/>
        <v>197556.05723741034</v>
      </c>
      <c r="O37" s="105">
        <f t="shared" si="9"/>
        <v>194119.2505225582</v>
      </c>
      <c r="P37" s="105">
        <f t="shared" si="9"/>
        <v>200184.8110851768</v>
      </c>
      <c r="Q37" s="105">
        <f t="shared" si="9"/>
        <v>199346.61378308709</v>
      </c>
    </row>
    <row r="38" spans="1:17" x14ac:dyDescent="0.25">
      <c r="A38" s="104" t="s">
        <v>98</v>
      </c>
      <c r="B38" s="103">
        <f>ISI!B$52</f>
        <v>24336.294694642012</v>
      </c>
      <c r="C38" s="103">
        <f>ISI!C$52</f>
        <v>20450.967988613447</v>
      </c>
      <c r="D38" s="103">
        <f>ISI!D$52</f>
        <v>19210.344705954532</v>
      </c>
      <c r="E38" s="103">
        <f>ISI!E$52</f>
        <v>20647.494768238219</v>
      </c>
      <c r="F38" s="103">
        <f>ISI!F$52</f>
        <v>27081.04620278889</v>
      </c>
      <c r="G38" s="103">
        <f>ISI!G$52</f>
        <v>31889.438546959878</v>
      </c>
      <c r="H38" s="103">
        <f>ISI!H$52</f>
        <v>31077.397636145964</v>
      </c>
      <c r="I38" s="103">
        <f>ISI!I$52</f>
        <v>37945.681091683371</v>
      </c>
      <c r="J38" s="103">
        <f>ISI!J$52</f>
        <v>32592.696587250513</v>
      </c>
      <c r="K38" s="103">
        <f>ISI!K$52</f>
        <v>24389.864529461705</v>
      </c>
      <c r="L38" s="103">
        <f>ISI!L$52</f>
        <v>29627.804031825824</v>
      </c>
      <c r="M38" s="103">
        <f>ISI!M$52</f>
        <v>24596.016293770797</v>
      </c>
      <c r="N38" s="103">
        <f>ISI!N$52</f>
        <v>17136.216498394751</v>
      </c>
      <c r="O38" s="103">
        <f>ISI!O$52</f>
        <v>19542.28382207239</v>
      </c>
      <c r="P38" s="103">
        <f>ISI!P$52</f>
        <v>23291.528315733434</v>
      </c>
      <c r="Q38" s="103">
        <f>ISI!Q$52</f>
        <v>23647.529757524735</v>
      </c>
    </row>
    <row r="39" spans="1:17" x14ac:dyDescent="0.25">
      <c r="A39" s="102" t="s">
        <v>97</v>
      </c>
      <c r="B39" s="101">
        <f>NFM!B$71</f>
        <v>8165.8665562790156</v>
      </c>
      <c r="C39" s="101">
        <f>NFM!C$71</f>
        <v>8109.1586033441254</v>
      </c>
      <c r="D39" s="101">
        <f>NFM!D$71</f>
        <v>8070.3191482253187</v>
      </c>
      <c r="E39" s="101">
        <f>NFM!E$71</f>
        <v>7991.5484177487751</v>
      </c>
      <c r="F39" s="101">
        <f>NFM!F$71</f>
        <v>7975.7998223400245</v>
      </c>
      <c r="G39" s="101">
        <f>NFM!G$71</f>
        <v>7993.9027222950353</v>
      </c>
      <c r="H39" s="101">
        <f>NFM!H$71</f>
        <v>7635.9486716337524</v>
      </c>
      <c r="I39" s="101">
        <f>NFM!I$71</f>
        <v>7805.5771174866068</v>
      </c>
      <c r="J39" s="101">
        <f>NFM!J$71</f>
        <v>7761.8658428654271</v>
      </c>
      <c r="K39" s="101">
        <f>NFM!K$71</f>
        <v>5529.5241561970306</v>
      </c>
      <c r="L39" s="101">
        <f>NFM!L$71</f>
        <v>6079.0976684073275</v>
      </c>
      <c r="M39" s="101">
        <f>NFM!M$71</f>
        <v>6610.2151884929563</v>
      </c>
      <c r="N39" s="101">
        <f>NFM!N$71</f>
        <v>5931.8027314933779</v>
      </c>
      <c r="O39" s="101">
        <f>NFM!O$71</f>
        <v>5730.2561651230417</v>
      </c>
      <c r="P39" s="101">
        <f>NFM!P$71</f>
        <v>5758.0165998580023</v>
      </c>
      <c r="Q39" s="101">
        <f>NFM!Q$71</f>
        <v>5834.2801007158077</v>
      </c>
    </row>
    <row r="40" spans="1:17" x14ac:dyDescent="0.25">
      <c r="A40" s="102" t="s">
        <v>96</v>
      </c>
      <c r="B40" s="101">
        <f>CHI!B$77</f>
        <v>59564.594358331233</v>
      </c>
      <c r="C40" s="101">
        <f>CHI!C$77</f>
        <v>56824.755038606549</v>
      </c>
      <c r="D40" s="101">
        <f>CHI!D$77</f>
        <v>54073.654105299604</v>
      </c>
      <c r="E40" s="101">
        <f>CHI!E$77</f>
        <v>56842.976770333422</v>
      </c>
      <c r="F40" s="101">
        <f>CHI!F$77</f>
        <v>58561.108236955421</v>
      </c>
      <c r="G40" s="101">
        <f>CHI!G$77</f>
        <v>60130.951585364834</v>
      </c>
      <c r="H40" s="101">
        <f>CHI!H$77</f>
        <v>57361.177598571507</v>
      </c>
      <c r="I40" s="101">
        <f>CHI!I$77</f>
        <v>60300.919238276336</v>
      </c>
      <c r="J40" s="101">
        <f>CHI!J$77</f>
        <v>56705.368020784219</v>
      </c>
      <c r="K40" s="101">
        <f>CHI!K$77</f>
        <v>48734.932198759998</v>
      </c>
      <c r="L40" s="101">
        <f>CHI!L$77</f>
        <v>53748.53937907701</v>
      </c>
      <c r="M40" s="101">
        <f>CHI!M$77</f>
        <v>55272.823032914253</v>
      </c>
      <c r="N40" s="101">
        <f>CHI!N$77</f>
        <v>53601.506156841511</v>
      </c>
      <c r="O40" s="101">
        <f>CHI!O$77</f>
        <v>52347.635289256672</v>
      </c>
      <c r="P40" s="101">
        <f>CHI!P$77</f>
        <v>51398.724995232231</v>
      </c>
      <c r="Q40" s="101">
        <f>CHI!Q$77</f>
        <v>51275.08823589958</v>
      </c>
    </row>
    <row r="41" spans="1:17" x14ac:dyDescent="0.25">
      <c r="A41" s="102" t="s">
        <v>95</v>
      </c>
      <c r="B41" s="101">
        <f>NMM!B$57</f>
        <v>139981.6118400807</v>
      </c>
      <c r="C41" s="101">
        <f>NMM!C$57</f>
        <v>137221.36282301779</v>
      </c>
      <c r="D41" s="101">
        <f>NMM!D$57</f>
        <v>136889.80093459791</v>
      </c>
      <c r="E41" s="101">
        <f>NMM!E$57</f>
        <v>138630.80583976186</v>
      </c>
      <c r="F41" s="101">
        <f>NMM!F$57</f>
        <v>144604.07624479078</v>
      </c>
      <c r="G41" s="101">
        <f>NMM!G$57</f>
        <v>144619.17560323793</v>
      </c>
      <c r="H41" s="101">
        <f>NMM!H$57</f>
        <v>148482.66377899965</v>
      </c>
      <c r="I41" s="101">
        <f>NMM!I$57</f>
        <v>153750.78523461844</v>
      </c>
      <c r="J41" s="101">
        <f>NMM!J$57</f>
        <v>143499.94749737519</v>
      </c>
      <c r="K41" s="101">
        <f>NMM!K$57</f>
        <v>115342.94391506334</v>
      </c>
      <c r="L41" s="101">
        <f>NMM!L$57</f>
        <v>116865.64258558127</v>
      </c>
      <c r="M41" s="101">
        <f>NMM!M$57</f>
        <v>117414.99827032397</v>
      </c>
      <c r="N41" s="101">
        <f>NMM!N$57</f>
        <v>110376.97835311358</v>
      </c>
      <c r="O41" s="101">
        <f>NMM!O$57</f>
        <v>106078.17261203336</v>
      </c>
      <c r="P41" s="101">
        <f>NMM!P$57</f>
        <v>109159.92823297605</v>
      </c>
      <c r="Q41" s="101">
        <f>NMM!Q$57</f>
        <v>108442.1195166152</v>
      </c>
    </row>
    <row r="42" spans="1:17" x14ac:dyDescent="0.25">
      <c r="A42" s="100" t="s">
        <v>94</v>
      </c>
      <c r="B42" s="99">
        <v>12718.475875541084</v>
      </c>
      <c r="C42" s="99">
        <v>12034.887159170645</v>
      </c>
      <c r="D42" s="99">
        <v>12328.560843963756</v>
      </c>
      <c r="E42" s="99">
        <v>12099.28377948175</v>
      </c>
      <c r="F42" s="99">
        <v>13118.088905424333</v>
      </c>
      <c r="G42" s="99">
        <v>11790.800231954427</v>
      </c>
      <c r="H42" s="99">
        <v>11662.014249039057</v>
      </c>
      <c r="I42" s="99">
        <v>11644.36866652716</v>
      </c>
      <c r="J42" s="99">
        <v>11362.044346674702</v>
      </c>
      <c r="K42" s="99">
        <v>9994.3640856688089</v>
      </c>
      <c r="L42" s="99">
        <v>11333.03015984372</v>
      </c>
      <c r="M42" s="99">
        <v>10861.831652514886</v>
      </c>
      <c r="N42" s="99">
        <v>10509.553497567125</v>
      </c>
      <c r="O42" s="99">
        <v>10420.902634072716</v>
      </c>
      <c r="P42" s="99">
        <v>10576.612941377074</v>
      </c>
      <c r="Q42" s="99">
        <v>10147.596172331754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93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0.73881039113221592</v>
      </c>
      <c r="C46" s="77">
        <f t="shared" si="10"/>
        <v>0.74383244459591458</v>
      </c>
      <c r="D46" s="77">
        <f t="shared" si="10"/>
        <v>0.74254532742502843</v>
      </c>
      <c r="E46" s="77">
        <f t="shared" si="10"/>
        <v>0.74245940413252476</v>
      </c>
      <c r="F46" s="77">
        <f t="shared" si="10"/>
        <v>0.72479328922245911</v>
      </c>
      <c r="G46" s="77">
        <f t="shared" si="10"/>
        <v>0.71328429712976427</v>
      </c>
      <c r="H46" s="77">
        <f t="shared" si="10"/>
        <v>0.70874954348283103</v>
      </c>
      <c r="I46" s="77">
        <f t="shared" si="10"/>
        <v>0.69655744179440726</v>
      </c>
      <c r="J46" s="77">
        <f t="shared" si="10"/>
        <v>0.7023356989705446</v>
      </c>
      <c r="K46" s="77">
        <f t="shared" si="10"/>
        <v>0.70210185245234935</v>
      </c>
      <c r="L46" s="77">
        <f t="shared" si="10"/>
        <v>0.70726051955756519</v>
      </c>
      <c r="M46" s="77">
        <f t="shared" si="10"/>
        <v>0.70478303498493511</v>
      </c>
      <c r="N46" s="77">
        <f t="shared" si="10"/>
        <v>0.71674222261054332</v>
      </c>
      <c r="O46" s="77">
        <f t="shared" si="10"/>
        <v>0.71889498025461518</v>
      </c>
      <c r="P46" s="77">
        <f t="shared" si="10"/>
        <v>0.70923226227977532</v>
      </c>
      <c r="Q46" s="77">
        <f t="shared" si="10"/>
        <v>0.71054629865918506</v>
      </c>
    </row>
    <row r="47" spans="1:17" x14ac:dyDescent="0.25">
      <c r="A47" s="76" t="s">
        <v>84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83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82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81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80</v>
      </c>
      <c r="B51" s="75">
        <f t="shared" ref="B51:Q51" si="15">IF(B10=0,0,B10/B$5)</f>
        <v>7.665384593123329E-3</v>
      </c>
      <c r="C51" s="75">
        <f t="shared" si="15"/>
        <v>7.9089050142145574E-3</v>
      </c>
      <c r="D51" s="75">
        <f t="shared" si="15"/>
        <v>8.0269784210648711E-3</v>
      </c>
      <c r="E51" s="75">
        <f t="shared" si="15"/>
        <v>7.9009195514824927E-3</v>
      </c>
      <c r="F51" s="75">
        <f t="shared" si="15"/>
        <v>7.8342842973736053E-3</v>
      </c>
      <c r="G51" s="75">
        <f t="shared" si="15"/>
        <v>7.7192052960940337E-3</v>
      </c>
      <c r="H51" s="75">
        <f t="shared" si="15"/>
        <v>7.5014561849277555E-3</v>
      </c>
      <c r="I51" s="75">
        <f t="shared" si="15"/>
        <v>7.5271700656149142E-3</v>
      </c>
      <c r="J51" s="75">
        <f t="shared" si="15"/>
        <v>7.4501203977440731E-3</v>
      </c>
      <c r="K51" s="75">
        <f t="shared" si="15"/>
        <v>7.8843499914404633E-3</v>
      </c>
      <c r="L51" s="75">
        <f t="shared" si="15"/>
        <v>7.6530572766542355E-3</v>
      </c>
      <c r="M51" s="75">
        <f t="shared" si="15"/>
        <v>7.6770519021535331E-3</v>
      </c>
      <c r="N51" s="75">
        <f t="shared" si="15"/>
        <v>7.9899488765880749E-3</v>
      </c>
      <c r="O51" s="75">
        <f t="shared" si="15"/>
        <v>8.1783641483462906E-3</v>
      </c>
      <c r="P51" s="75">
        <f t="shared" si="15"/>
        <v>7.882641764630903E-3</v>
      </c>
      <c r="Q51" s="75">
        <f t="shared" si="15"/>
        <v>7.8020913786515491E-3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0.21709633614812834</v>
      </c>
      <c r="C52" s="73">
        <f t="shared" si="16"/>
        <v>0.22155016769568983</v>
      </c>
      <c r="D52" s="73">
        <f t="shared" si="16"/>
        <v>0.22400174763573458</v>
      </c>
      <c r="E52" s="73">
        <f t="shared" si="16"/>
        <v>0.22097835632570306</v>
      </c>
      <c r="F52" s="73">
        <f t="shared" si="16"/>
        <v>0.20717023043879312</v>
      </c>
      <c r="G52" s="73">
        <f t="shared" si="16"/>
        <v>0.20131066638353332</v>
      </c>
      <c r="H52" s="73">
        <f t="shared" si="16"/>
        <v>0.19586784513783384</v>
      </c>
      <c r="I52" s="73">
        <f t="shared" si="16"/>
        <v>0.19294234969381616</v>
      </c>
      <c r="J52" s="73">
        <f t="shared" si="16"/>
        <v>0.19291962301680129</v>
      </c>
      <c r="K52" s="73">
        <f t="shared" si="16"/>
        <v>0.20505722220721151</v>
      </c>
      <c r="L52" s="73">
        <f t="shared" si="16"/>
        <v>0.19918087530110698</v>
      </c>
      <c r="M52" s="73">
        <f t="shared" si="16"/>
        <v>0.19017710270093235</v>
      </c>
      <c r="N52" s="73">
        <f t="shared" si="16"/>
        <v>0.19704854368334737</v>
      </c>
      <c r="O52" s="73">
        <f t="shared" si="16"/>
        <v>0.19977812569166811</v>
      </c>
      <c r="P52" s="73">
        <f t="shared" si="16"/>
        <v>0.19373572518613144</v>
      </c>
      <c r="Q52" s="73">
        <f t="shared" si="16"/>
        <v>0.19334482530262392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0.51404867039096425</v>
      </c>
      <c r="C53" s="71">
        <f t="shared" si="17"/>
        <v>0.51437337188601018</v>
      </c>
      <c r="D53" s="71">
        <f t="shared" si="17"/>
        <v>0.51051660136822896</v>
      </c>
      <c r="E53" s="71">
        <f t="shared" si="17"/>
        <v>0.51358012825533916</v>
      </c>
      <c r="F53" s="71">
        <f t="shared" si="17"/>
        <v>0.50978877448629245</v>
      </c>
      <c r="G53" s="71">
        <f t="shared" si="17"/>
        <v>0.50425442545013688</v>
      </c>
      <c r="H53" s="71">
        <f t="shared" si="17"/>
        <v>0.50538024216006949</v>
      </c>
      <c r="I53" s="71">
        <f t="shared" si="17"/>
        <v>0.4960879220349762</v>
      </c>
      <c r="J53" s="71">
        <f t="shared" si="17"/>
        <v>0.50196595555599921</v>
      </c>
      <c r="K53" s="71">
        <f t="shared" si="17"/>
        <v>0.48916028025369734</v>
      </c>
      <c r="L53" s="71">
        <f t="shared" si="17"/>
        <v>0.50042658697980391</v>
      </c>
      <c r="M53" s="71">
        <f t="shared" si="17"/>
        <v>0.50692888038184925</v>
      </c>
      <c r="N53" s="71">
        <f t="shared" si="17"/>
        <v>0.51170373005060787</v>
      </c>
      <c r="O53" s="71">
        <f t="shared" si="17"/>
        <v>0.51093849041460082</v>
      </c>
      <c r="P53" s="71">
        <f t="shared" si="17"/>
        <v>0.50761389532901302</v>
      </c>
      <c r="Q53" s="71">
        <f t="shared" si="17"/>
        <v>0.50939938197790957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79</v>
      </c>
      <c r="B3" s="46">
        <f>SUM(B4:B5)</f>
        <v>54397.466161239776</v>
      </c>
      <c r="C3" s="46">
        <f t="shared" ref="C3:Q3" si="0">SUM(C4:C5)</f>
        <v>51046.787344937249</v>
      </c>
      <c r="D3" s="46">
        <f t="shared" si="0"/>
        <v>48151.844042369223</v>
      </c>
      <c r="E3" s="46">
        <f t="shared" si="0"/>
        <v>47513.164001273515</v>
      </c>
      <c r="F3" s="46">
        <f t="shared" si="0"/>
        <v>52828.476794050148</v>
      </c>
      <c r="G3" s="46">
        <f t="shared" si="0"/>
        <v>55196.40100909138</v>
      </c>
      <c r="H3" s="46">
        <f t="shared" si="0"/>
        <v>59781.474611261627</v>
      </c>
      <c r="I3" s="46">
        <f t="shared" si="0"/>
        <v>65914.033259020449</v>
      </c>
      <c r="J3" s="46">
        <f t="shared" si="0"/>
        <v>59974.756231670253</v>
      </c>
      <c r="K3" s="46">
        <f t="shared" si="0"/>
        <v>34473.155297790552</v>
      </c>
      <c r="L3" s="46">
        <f t="shared" si="0"/>
        <v>39822.149078963244</v>
      </c>
      <c r="M3" s="46">
        <f t="shared" si="0"/>
        <v>44274.303732687695</v>
      </c>
      <c r="N3" s="46">
        <f t="shared" si="0"/>
        <v>41360.478237016287</v>
      </c>
      <c r="O3" s="46">
        <f t="shared" si="0"/>
        <v>40466.781094639729</v>
      </c>
      <c r="P3" s="46">
        <f t="shared" si="0"/>
        <v>42148.432000206383</v>
      </c>
      <c r="Q3" s="46">
        <f t="shared" si="0"/>
        <v>42130.370628106539</v>
      </c>
    </row>
    <row r="4" spans="1:17" x14ac:dyDescent="0.25">
      <c r="A4" s="110" t="s">
        <v>47</v>
      </c>
      <c r="B4" s="120">
        <v>34014.480353495586</v>
      </c>
      <c r="C4" s="120">
        <v>31333.215784616343</v>
      </c>
      <c r="D4" s="120">
        <v>29725.217306200881</v>
      </c>
      <c r="E4" s="120">
        <v>29211.401342056164</v>
      </c>
      <c r="F4" s="120">
        <v>32937.992882260063</v>
      </c>
      <c r="G4" s="120">
        <v>34979.514791251029</v>
      </c>
      <c r="H4" s="120">
        <v>36864.747505088693</v>
      </c>
      <c r="I4" s="120">
        <v>40636.313435139804</v>
      </c>
      <c r="J4" s="120">
        <v>36605.855531213092</v>
      </c>
      <c r="K4" s="120">
        <v>20472.95894407227</v>
      </c>
      <c r="L4" s="120">
        <v>24293.548846719314</v>
      </c>
      <c r="M4" s="120">
        <v>26711.313264880184</v>
      </c>
      <c r="N4" s="120">
        <v>25368.708090670792</v>
      </c>
      <c r="O4" s="120">
        <v>25303.315330580648</v>
      </c>
      <c r="P4" s="120">
        <v>26570.891034517117</v>
      </c>
      <c r="Q4" s="120">
        <v>26480.555622841901</v>
      </c>
    </row>
    <row r="5" spans="1:17" x14ac:dyDescent="0.25">
      <c r="A5" s="108" t="s">
        <v>46</v>
      </c>
      <c r="B5" s="118">
        <v>20382.985807744193</v>
      </c>
      <c r="C5" s="118">
        <v>19713.571560320906</v>
      </c>
      <c r="D5" s="118">
        <v>18426.626736168346</v>
      </c>
      <c r="E5" s="118">
        <v>18301.762659217351</v>
      </c>
      <c r="F5" s="118">
        <v>19890.483911790081</v>
      </c>
      <c r="G5" s="118">
        <v>20216.886217840351</v>
      </c>
      <c r="H5" s="118">
        <v>22916.727106172933</v>
      </c>
      <c r="I5" s="118">
        <v>25277.719823880652</v>
      </c>
      <c r="J5" s="118">
        <v>23368.900700457158</v>
      </c>
      <c r="K5" s="118">
        <v>14000.196353718282</v>
      </c>
      <c r="L5" s="118">
        <v>15528.600232243931</v>
      </c>
      <c r="M5" s="118">
        <v>17562.990467807515</v>
      </c>
      <c r="N5" s="118">
        <v>15991.770146345492</v>
      </c>
      <c r="O5" s="118">
        <v>15163.465764059083</v>
      </c>
      <c r="P5" s="118">
        <v>15577.540965689268</v>
      </c>
      <c r="Q5" s="118">
        <v>15649.815005264638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112</v>
      </c>
      <c r="B7" s="46">
        <f>SUM(B8:B9)</f>
        <v>193458</v>
      </c>
      <c r="C7" s="46">
        <f t="shared" ref="C7:Q7" si="1">SUM(C8:C9)</f>
        <v>187509</v>
      </c>
      <c r="D7" s="46">
        <f t="shared" si="1"/>
        <v>188280</v>
      </c>
      <c r="E7" s="46">
        <f t="shared" si="1"/>
        <v>192861</v>
      </c>
      <c r="F7" s="46">
        <f t="shared" si="1"/>
        <v>202921</v>
      </c>
      <c r="G7" s="46">
        <f t="shared" si="1"/>
        <v>196081</v>
      </c>
      <c r="H7" s="46">
        <f t="shared" si="1"/>
        <v>207791</v>
      </c>
      <c r="I7" s="46">
        <f t="shared" si="1"/>
        <v>210755.04347826086</v>
      </c>
      <c r="J7" s="46">
        <f t="shared" si="1"/>
        <v>199179.03359683795</v>
      </c>
      <c r="K7" s="46">
        <f t="shared" si="1"/>
        <v>139685.52371541504</v>
      </c>
      <c r="L7" s="46">
        <f t="shared" si="1"/>
        <v>173287.18577075098</v>
      </c>
      <c r="M7" s="46">
        <f t="shared" si="1"/>
        <v>178222.21343873517</v>
      </c>
      <c r="N7" s="46">
        <f t="shared" si="1"/>
        <v>168920.14229249011</v>
      </c>
      <c r="O7" s="46">
        <f t="shared" si="1"/>
        <v>166741.18972332016</v>
      </c>
      <c r="P7" s="46">
        <f t="shared" si="1"/>
        <v>169802.03713319462</v>
      </c>
      <c r="Q7" s="46">
        <f t="shared" si="1"/>
        <v>166685.25024779799</v>
      </c>
    </row>
    <row r="8" spans="1:17" x14ac:dyDescent="0.25">
      <c r="A8" s="110" t="s">
        <v>47</v>
      </c>
      <c r="B8" s="120">
        <v>121117</v>
      </c>
      <c r="C8" s="120">
        <v>115050</v>
      </c>
      <c r="D8" s="120">
        <v>116673</v>
      </c>
      <c r="E8" s="120">
        <v>119798</v>
      </c>
      <c r="F8" s="120">
        <v>124412</v>
      </c>
      <c r="G8" s="120">
        <v>119836</v>
      </c>
      <c r="H8" s="120">
        <v>123279</v>
      </c>
      <c r="I8" s="120">
        <v>124858</v>
      </c>
      <c r="J8" s="120">
        <v>115330</v>
      </c>
      <c r="K8" s="120">
        <v>77517</v>
      </c>
      <c r="L8" s="120">
        <v>101108</v>
      </c>
      <c r="M8" s="120">
        <v>101944</v>
      </c>
      <c r="N8" s="120">
        <v>98271</v>
      </c>
      <c r="O8" s="120">
        <v>99872</v>
      </c>
      <c r="P8" s="120">
        <v>103359</v>
      </c>
      <c r="Q8" s="120">
        <v>100868.73260600002</v>
      </c>
    </row>
    <row r="9" spans="1:17" x14ac:dyDescent="0.25">
      <c r="A9" s="108" t="s">
        <v>46</v>
      </c>
      <c r="B9" s="118">
        <v>72341</v>
      </c>
      <c r="C9" s="118">
        <v>72459</v>
      </c>
      <c r="D9" s="118">
        <v>71607</v>
      </c>
      <c r="E9" s="118">
        <v>73063</v>
      </c>
      <c r="F9" s="118">
        <v>78509</v>
      </c>
      <c r="G9" s="118">
        <v>76245</v>
      </c>
      <c r="H9" s="118">
        <v>84512</v>
      </c>
      <c r="I9" s="118">
        <v>85897.043478260865</v>
      </c>
      <c r="J9" s="118">
        <v>83849.033596837951</v>
      </c>
      <c r="K9" s="118">
        <v>62168.523715415024</v>
      </c>
      <c r="L9" s="118">
        <v>72179.185770750992</v>
      </c>
      <c r="M9" s="118">
        <v>76278.213438735169</v>
      </c>
      <c r="N9" s="118">
        <v>70649.142292490113</v>
      </c>
      <c r="O9" s="118">
        <v>66869.18972332016</v>
      </c>
      <c r="P9" s="118">
        <v>66443.037133194637</v>
      </c>
      <c r="Q9" s="118">
        <v>65816.517641797982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111</v>
      </c>
      <c r="B11" s="46">
        <f t="shared" ref="B11:Q11" si="2">SUM(B12:B13)</f>
        <v>210861.05263157896</v>
      </c>
      <c r="C11" s="46">
        <f t="shared" si="2"/>
        <v>213833.33030376927</v>
      </c>
      <c r="D11" s="46">
        <f t="shared" si="2"/>
        <v>216025.77994025106</v>
      </c>
      <c r="E11" s="46">
        <f t="shared" si="2"/>
        <v>216798.70064320962</v>
      </c>
      <c r="F11" s="46">
        <f t="shared" si="2"/>
        <v>224927.28824609297</v>
      </c>
      <c r="G11" s="46">
        <f t="shared" si="2"/>
        <v>226146.78158335917</v>
      </c>
      <c r="H11" s="46">
        <f t="shared" si="2"/>
        <v>232632.701699022</v>
      </c>
      <c r="I11" s="46">
        <f t="shared" si="2"/>
        <v>235207.93176838034</v>
      </c>
      <c r="J11" s="46">
        <f t="shared" si="2"/>
        <v>233718.18936126653</v>
      </c>
      <c r="K11" s="46">
        <f t="shared" si="2"/>
        <v>228372.80761541263</v>
      </c>
      <c r="L11" s="46">
        <f t="shared" si="2"/>
        <v>223822.79338758002</v>
      </c>
      <c r="M11" s="46">
        <f t="shared" si="2"/>
        <v>221586.75056807266</v>
      </c>
      <c r="N11" s="46">
        <f t="shared" si="2"/>
        <v>216580.87303697594</v>
      </c>
      <c r="O11" s="46">
        <f t="shared" si="2"/>
        <v>213239.36655617025</v>
      </c>
      <c r="P11" s="46">
        <f t="shared" si="2"/>
        <v>209437.77144317661</v>
      </c>
      <c r="Q11" s="46">
        <f t="shared" si="2"/>
        <v>208217.14345682453</v>
      </c>
    </row>
    <row r="12" spans="1:17" x14ac:dyDescent="0.25">
      <c r="A12" s="110" t="s">
        <v>47</v>
      </c>
      <c r="B12" s="120">
        <v>132362.10526315789</v>
      </c>
      <c r="C12" s="120">
        <v>132411.03174659144</v>
      </c>
      <c r="D12" s="120">
        <v>134275.9910586178</v>
      </c>
      <c r="E12" s="120">
        <v>134583.29669351582</v>
      </c>
      <c r="F12" s="120">
        <v>136564.23813659983</v>
      </c>
      <c r="G12" s="120">
        <v>137329.26855185049</v>
      </c>
      <c r="H12" s="120">
        <v>140192.82056300686</v>
      </c>
      <c r="I12" s="120">
        <v>140159.53389089357</v>
      </c>
      <c r="J12" s="120">
        <v>139067.74458103889</v>
      </c>
      <c r="K12" s="120">
        <v>134987.31607099131</v>
      </c>
      <c r="L12" s="120">
        <v>134311.82937195667</v>
      </c>
      <c r="M12" s="120">
        <v>130521.72182188631</v>
      </c>
      <c r="N12" s="120">
        <v>128220.87164370844</v>
      </c>
      <c r="O12" s="120">
        <v>126427.35630053488</v>
      </c>
      <c r="P12" s="120">
        <v>125272.39281316611</v>
      </c>
      <c r="Q12" s="120">
        <v>125589.84057788545</v>
      </c>
    </row>
    <row r="13" spans="1:17" x14ac:dyDescent="0.25">
      <c r="A13" s="108" t="s">
        <v>46</v>
      </c>
      <c r="B13" s="118">
        <v>78498.947368421068</v>
      </c>
      <c r="C13" s="118">
        <v>81422.298557177841</v>
      </c>
      <c r="D13" s="118">
        <v>81749.788881633256</v>
      </c>
      <c r="E13" s="118">
        <v>82215.40394969382</v>
      </c>
      <c r="F13" s="118">
        <v>88363.050109493124</v>
      </c>
      <c r="G13" s="118">
        <v>88817.513031508686</v>
      </c>
      <c r="H13" s="118">
        <v>92439.881136015145</v>
      </c>
      <c r="I13" s="118">
        <v>95048.397877486772</v>
      </c>
      <c r="J13" s="118">
        <v>94650.444780227641</v>
      </c>
      <c r="K13" s="118">
        <v>93385.491544421326</v>
      </c>
      <c r="L13" s="118">
        <v>89510.964015623336</v>
      </c>
      <c r="M13" s="118">
        <v>91065.028746186348</v>
      </c>
      <c r="N13" s="118">
        <v>88360.001393267507</v>
      </c>
      <c r="O13" s="118">
        <v>86812.010255635367</v>
      </c>
      <c r="P13" s="118">
        <v>84165.378630010484</v>
      </c>
      <c r="Q13" s="118">
        <v>82627.302878939081</v>
      </c>
    </row>
    <row r="14" spans="1:17" x14ac:dyDescent="0.25">
      <c r="A14" s="124" t="s">
        <v>110</v>
      </c>
      <c r="B14" s="38"/>
      <c r="C14" s="38">
        <f t="shared" ref="C14:Q14" si="3">SUM(C15:C16)</f>
        <v>7087.9800578326185</v>
      </c>
      <c r="D14" s="38">
        <f t="shared" si="3"/>
        <v>5841.3649788187813</v>
      </c>
      <c r="E14" s="38">
        <f t="shared" si="3"/>
        <v>9125.0496005565055</v>
      </c>
      <c r="F14" s="38">
        <f t="shared" si="3"/>
        <v>12338.310195337577</v>
      </c>
      <c r="G14" s="38">
        <f t="shared" si="3"/>
        <v>6098.8395437874042</v>
      </c>
      <c r="H14" s="38">
        <f t="shared" si="3"/>
        <v>11020.02526568593</v>
      </c>
      <c r="I14" s="38">
        <f t="shared" si="3"/>
        <v>8914.9575564093593</v>
      </c>
      <c r="J14" s="38">
        <f t="shared" si="3"/>
        <v>2397.3940244521582</v>
      </c>
      <c r="K14" s="38">
        <f t="shared" si="3"/>
        <v>59.022854281806531</v>
      </c>
      <c r="L14" s="38">
        <f t="shared" si="3"/>
        <v>15.815803587798769</v>
      </c>
      <c r="M14" s="38">
        <f t="shared" si="3"/>
        <v>2666.5353964279934</v>
      </c>
      <c r="N14" s="38">
        <f t="shared" si="3"/>
        <v>177.06856284541891</v>
      </c>
      <c r="O14" s="38">
        <f t="shared" si="3"/>
        <v>2093.219704676465</v>
      </c>
      <c r="P14" s="38">
        <f t="shared" si="3"/>
        <v>187.33316857467162</v>
      </c>
      <c r="Q14" s="38">
        <f t="shared" si="3"/>
        <v>5055.8634534075318</v>
      </c>
    </row>
    <row r="15" spans="1:17" x14ac:dyDescent="0.25">
      <c r="A15" s="121" t="s">
        <v>47</v>
      </c>
      <c r="B15" s="120"/>
      <c r="C15" s="120">
        <v>2548.2496402028064</v>
      </c>
      <c r="D15" s="120">
        <v>3050.0070139000313</v>
      </c>
      <c r="E15" s="120">
        <v>5597.8502441875498</v>
      </c>
      <c r="F15" s="120">
        <v>3193.6307456592886</v>
      </c>
      <c r="G15" s="120">
        <v>4993.7381815640683</v>
      </c>
      <c r="H15" s="120">
        <v>3811.4771321231401</v>
      </c>
      <c r="I15" s="120">
        <v>4693.4433243481426</v>
      </c>
      <c r="J15" s="120">
        <v>810.38978190557589</v>
      </c>
      <c r="K15" s="120">
        <v>2.2737367544323206E-13</v>
      </c>
      <c r="L15" s="120">
        <v>8.6401996668428183E-12</v>
      </c>
      <c r="M15" s="120">
        <v>642.20002692134904</v>
      </c>
      <c r="N15" s="120">
        <v>4.5474735088646412E-13</v>
      </c>
      <c r="O15" s="120">
        <v>1975.6261335241543</v>
      </c>
      <c r="P15" s="120">
        <v>1.8189894035458565E-12</v>
      </c>
      <c r="Q15" s="120">
        <v>5009.4820025268345</v>
      </c>
    </row>
    <row r="16" spans="1:17" x14ac:dyDescent="0.25">
      <c r="A16" s="119" t="s">
        <v>46</v>
      </c>
      <c r="B16" s="118"/>
      <c r="C16" s="118">
        <v>4539.7304176298121</v>
      </c>
      <c r="D16" s="118">
        <v>2791.3579649187495</v>
      </c>
      <c r="E16" s="118">
        <v>3527.1993563689557</v>
      </c>
      <c r="F16" s="118">
        <v>9144.6794496782895</v>
      </c>
      <c r="G16" s="118">
        <v>1105.1013622233359</v>
      </c>
      <c r="H16" s="118">
        <v>7208.5481335627901</v>
      </c>
      <c r="I16" s="118">
        <v>4221.5142320612167</v>
      </c>
      <c r="J16" s="118">
        <v>1587.0042425465822</v>
      </c>
      <c r="K16" s="118">
        <v>59.022854281806303</v>
      </c>
      <c r="L16" s="118">
        <v>15.815803587790128</v>
      </c>
      <c r="M16" s="118">
        <v>2024.3353695066444</v>
      </c>
      <c r="N16" s="118">
        <v>177.06856284541846</v>
      </c>
      <c r="O16" s="118">
        <v>117.59357115231084</v>
      </c>
      <c r="P16" s="118">
        <v>187.3331685746698</v>
      </c>
      <c r="Q16" s="118">
        <v>46.381450880697081</v>
      </c>
    </row>
    <row r="17" spans="1:17" x14ac:dyDescent="0.25">
      <c r="A17" s="124" t="s">
        <v>109</v>
      </c>
      <c r="B17" s="38"/>
      <c r="C17" s="38">
        <f t="shared" ref="C17:Q17" si="4">SUM(C18:C19)</f>
        <v>4115.7023856423039</v>
      </c>
      <c r="D17" s="38">
        <f t="shared" si="4"/>
        <v>3648.9153423370008</v>
      </c>
      <c r="E17" s="38">
        <f t="shared" si="4"/>
        <v>8352.128897597926</v>
      </c>
      <c r="F17" s="38">
        <f t="shared" si="4"/>
        <v>4209.7225924542727</v>
      </c>
      <c r="G17" s="38">
        <f t="shared" si="4"/>
        <v>4879.3462065211643</v>
      </c>
      <c r="H17" s="38">
        <f t="shared" si="4"/>
        <v>4534.1051500230969</v>
      </c>
      <c r="I17" s="38">
        <f t="shared" si="4"/>
        <v>6339.7274870510155</v>
      </c>
      <c r="J17" s="38">
        <f t="shared" si="4"/>
        <v>3887.1364315659594</v>
      </c>
      <c r="K17" s="38">
        <f t="shared" si="4"/>
        <v>5404.4046001357056</v>
      </c>
      <c r="L17" s="38">
        <f t="shared" si="4"/>
        <v>4565.8300314204098</v>
      </c>
      <c r="M17" s="38">
        <f t="shared" si="4"/>
        <v>4902.5782159353403</v>
      </c>
      <c r="N17" s="38">
        <f t="shared" si="4"/>
        <v>5182.9460939421406</v>
      </c>
      <c r="O17" s="38">
        <f t="shared" si="4"/>
        <v>5434.7261854821554</v>
      </c>
      <c r="P17" s="38">
        <f t="shared" si="4"/>
        <v>3988.9282815683255</v>
      </c>
      <c r="Q17" s="38">
        <f t="shared" si="4"/>
        <v>6276.4914397596003</v>
      </c>
    </row>
    <row r="18" spans="1:17" x14ac:dyDescent="0.25">
      <c r="A18" s="121" t="s">
        <v>47</v>
      </c>
      <c r="B18" s="120"/>
      <c r="C18" s="120">
        <f>B12+C15-C12</f>
        <v>2499.323156769271</v>
      </c>
      <c r="D18" s="120">
        <f t="shared" ref="D18:Q19" si="5">C12+D15-D12</f>
        <v>1185.047701873671</v>
      </c>
      <c r="E18" s="120">
        <f t="shared" si="5"/>
        <v>5290.544609289529</v>
      </c>
      <c r="F18" s="120">
        <f t="shared" si="5"/>
        <v>1212.6893025752797</v>
      </c>
      <c r="G18" s="120">
        <f t="shared" si="5"/>
        <v>4228.7077663133969</v>
      </c>
      <c r="H18" s="120">
        <f t="shared" si="5"/>
        <v>947.92512096677092</v>
      </c>
      <c r="I18" s="120">
        <f t="shared" si="5"/>
        <v>4726.7299964614213</v>
      </c>
      <c r="J18" s="120">
        <f t="shared" si="5"/>
        <v>1902.1790917602484</v>
      </c>
      <c r="K18" s="120">
        <f t="shared" si="5"/>
        <v>4080.4285100475827</v>
      </c>
      <c r="L18" s="120">
        <f t="shared" si="5"/>
        <v>675.48669903463451</v>
      </c>
      <c r="M18" s="120">
        <f t="shared" si="5"/>
        <v>4432.307576991705</v>
      </c>
      <c r="N18" s="120">
        <f t="shared" si="5"/>
        <v>2300.8501781778759</v>
      </c>
      <c r="O18" s="120">
        <f t="shared" si="5"/>
        <v>3769.1414766977105</v>
      </c>
      <c r="P18" s="120">
        <f t="shared" si="5"/>
        <v>1154.9634873687755</v>
      </c>
      <c r="Q18" s="120">
        <f t="shared" si="5"/>
        <v>4692.0342378075002</v>
      </c>
    </row>
    <row r="19" spans="1:17" x14ac:dyDescent="0.25">
      <c r="A19" s="119" t="s">
        <v>46</v>
      </c>
      <c r="B19" s="118"/>
      <c r="C19" s="118">
        <f>B13+C16-C13</f>
        <v>1616.3792288730328</v>
      </c>
      <c r="D19" s="118">
        <f t="shared" si="5"/>
        <v>2463.8676404633297</v>
      </c>
      <c r="E19" s="118">
        <f t="shared" si="5"/>
        <v>3061.5842883083969</v>
      </c>
      <c r="F19" s="118">
        <f t="shared" si="5"/>
        <v>2997.0332898789929</v>
      </c>
      <c r="G19" s="118">
        <f t="shared" si="5"/>
        <v>650.63844020776742</v>
      </c>
      <c r="H19" s="118">
        <f t="shared" si="5"/>
        <v>3586.180029056326</v>
      </c>
      <c r="I19" s="118">
        <f t="shared" si="5"/>
        <v>1612.9974905895942</v>
      </c>
      <c r="J19" s="118">
        <f t="shared" si="5"/>
        <v>1984.9573398057109</v>
      </c>
      <c r="K19" s="118">
        <f t="shared" si="5"/>
        <v>1323.9760900881229</v>
      </c>
      <c r="L19" s="118">
        <f t="shared" si="5"/>
        <v>3890.3433323857753</v>
      </c>
      <c r="M19" s="118">
        <f t="shared" si="5"/>
        <v>470.27063894363528</v>
      </c>
      <c r="N19" s="118">
        <f t="shared" si="5"/>
        <v>2882.0959157642646</v>
      </c>
      <c r="O19" s="118">
        <f t="shared" si="5"/>
        <v>1665.584708784445</v>
      </c>
      <c r="P19" s="118">
        <f t="shared" si="5"/>
        <v>2833.9647941995499</v>
      </c>
      <c r="Q19" s="118">
        <f t="shared" si="5"/>
        <v>1584.4572019521001</v>
      </c>
    </row>
    <row r="20" spans="1:17" x14ac:dyDescent="0.25">
      <c r="A20" s="31" t="s">
        <v>108</v>
      </c>
      <c r="B20" s="46">
        <f t="shared" ref="B20:Q20" si="6">SUM(B21:B22)</f>
        <v>17403.052631578961</v>
      </c>
      <c r="C20" s="46">
        <f t="shared" si="6"/>
        <v>26324.330303769282</v>
      </c>
      <c r="D20" s="46">
        <f t="shared" si="6"/>
        <v>27745.779940251057</v>
      </c>
      <c r="E20" s="46">
        <f t="shared" si="6"/>
        <v>23937.700643209639</v>
      </c>
      <c r="F20" s="46">
        <f t="shared" si="6"/>
        <v>22006.288246092954</v>
      </c>
      <c r="G20" s="46">
        <f t="shared" si="6"/>
        <v>30065.781583359174</v>
      </c>
      <c r="H20" s="46">
        <f t="shared" si="6"/>
        <v>24841.701699022</v>
      </c>
      <c r="I20" s="46">
        <f t="shared" si="6"/>
        <v>24452.888290119474</v>
      </c>
      <c r="J20" s="46">
        <f t="shared" si="6"/>
        <v>34539.155764428579</v>
      </c>
      <c r="K20" s="46">
        <f t="shared" si="6"/>
        <v>88687.283899997608</v>
      </c>
      <c r="L20" s="46">
        <f t="shared" si="6"/>
        <v>50535.607616829016</v>
      </c>
      <c r="M20" s="46">
        <f t="shared" si="6"/>
        <v>43364.537129337492</v>
      </c>
      <c r="N20" s="46">
        <f t="shared" si="6"/>
        <v>47660.730744485831</v>
      </c>
      <c r="O20" s="46">
        <f t="shared" si="6"/>
        <v>46498.176832850091</v>
      </c>
      <c r="P20" s="46">
        <f t="shared" si="6"/>
        <v>39635.734309981955</v>
      </c>
      <c r="Q20" s="46">
        <f t="shared" si="6"/>
        <v>41531.89320902653</v>
      </c>
    </row>
    <row r="21" spans="1:17" x14ac:dyDescent="0.25">
      <c r="A21" s="110" t="s">
        <v>47</v>
      </c>
      <c r="B21" s="120">
        <f>B12-B8</f>
        <v>11245.105263157893</v>
      </c>
      <c r="C21" s="120">
        <f t="shared" ref="C21:Q21" si="7">C12-C8</f>
        <v>17361.031746591441</v>
      </c>
      <c r="D21" s="120">
        <f t="shared" si="7"/>
        <v>17602.991058617801</v>
      </c>
      <c r="E21" s="120">
        <f t="shared" si="7"/>
        <v>14785.296693515818</v>
      </c>
      <c r="F21" s="120">
        <f t="shared" si="7"/>
        <v>12152.23813659983</v>
      </c>
      <c r="G21" s="120">
        <f t="shared" si="7"/>
        <v>17493.268551850488</v>
      </c>
      <c r="H21" s="120">
        <f t="shared" si="7"/>
        <v>16913.820563006855</v>
      </c>
      <c r="I21" s="120">
        <f t="shared" si="7"/>
        <v>15301.533890893566</v>
      </c>
      <c r="J21" s="120">
        <f t="shared" si="7"/>
        <v>23737.744581038889</v>
      </c>
      <c r="K21" s="120">
        <f t="shared" si="7"/>
        <v>57470.316070991306</v>
      </c>
      <c r="L21" s="120">
        <f t="shared" si="7"/>
        <v>33203.829371956672</v>
      </c>
      <c r="M21" s="120">
        <f t="shared" si="7"/>
        <v>28577.721821886313</v>
      </c>
      <c r="N21" s="120">
        <f t="shared" si="7"/>
        <v>29949.871643708437</v>
      </c>
      <c r="O21" s="120">
        <f t="shared" si="7"/>
        <v>26555.356300534884</v>
      </c>
      <c r="P21" s="120">
        <f t="shared" si="7"/>
        <v>21913.392813166109</v>
      </c>
      <c r="Q21" s="120">
        <f t="shared" si="7"/>
        <v>24721.107971885431</v>
      </c>
    </row>
    <row r="22" spans="1:17" x14ac:dyDescent="0.25">
      <c r="A22" s="108" t="s">
        <v>46</v>
      </c>
      <c r="B22" s="118">
        <f>B13-B9</f>
        <v>6157.9473684210679</v>
      </c>
      <c r="C22" s="118">
        <f t="shared" ref="C22:Q22" si="8">C13-C9</f>
        <v>8963.2985571778408</v>
      </c>
      <c r="D22" s="118">
        <f t="shared" si="8"/>
        <v>10142.788881633256</v>
      </c>
      <c r="E22" s="118">
        <f t="shared" si="8"/>
        <v>9152.4039496938203</v>
      </c>
      <c r="F22" s="118">
        <f t="shared" si="8"/>
        <v>9854.0501094931242</v>
      </c>
      <c r="G22" s="118">
        <f t="shared" si="8"/>
        <v>12572.513031508686</v>
      </c>
      <c r="H22" s="118">
        <f t="shared" si="8"/>
        <v>7927.8811360151449</v>
      </c>
      <c r="I22" s="118">
        <f t="shared" si="8"/>
        <v>9151.3543992259074</v>
      </c>
      <c r="J22" s="118">
        <f t="shared" si="8"/>
        <v>10801.41118338969</v>
      </c>
      <c r="K22" s="118">
        <f t="shared" si="8"/>
        <v>31216.967829006302</v>
      </c>
      <c r="L22" s="118">
        <f t="shared" si="8"/>
        <v>17331.778244872345</v>
      </c>
      <c r="M22" s="118">
        <f t="shared" si="8"/>
        <v>14786.815307451179</v>
      </c>
      <c r="N22" s="118">
        <f t="shared" si="8"/>
        <v>17710.859100777394</v>
      </c>
      <c r="O22" s="118">
        <f t="shared" si="8"/>
        <v>19942.820532315207</v>
      </c>
      <c r="P22" s="118">
        <f t="shared" si="8"/>
        <v>17722.341496815847</v>
      </c>
      <c r="Q22" s="118">
        <f t="shared" si="8"/>
        <v>16810.785237141099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78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70</v>
      </c>
      <c r="B25" s="38">
        <v>66700.571334753215</v>
      </c>
      <c r="C25" s="38">
        <v>64105.872507499997</v>
      </c>
      <c r="D25" s="38">
        <v>61991.066436500005</v>
      </c>
      <c r="E25" s="38">
        <v>65044.049089999993</v>
      </c>
      <c r="F25" s="38">
        <v>65297.916976499968</v>
      </c>
      <c r="G25" s="38">
        <v>62486.797259958737</v>
      </c>
      <c r="H25" s="38">
        <v>63611.150772499997</v>
      </c>
      <c r="I25" s="38">
        <v>61875.907750499966</v>
      </c>
      <c r="J25" s="38">
        <v>58422.935891499998</v>
      </c>
      <c r="K25" s="38">
        <v>42368.597639500018</v>
      </c>
      <c r="L25" s="38">
        <v>51288.075538322526</v>
      </c>
      <c r="M25" s="38">
        <v>51545.21383374936</v>
      </c>
      <c r="N25" s="38">
        <v>50274.389000970979</v>
      </c>
      <c r="O25" s="38">
        <v>49808.129913332094</v>
      </c>
      <c r="P25" s="38">
        <v>49531.334470700211</v>
      </c>
      <c r="Q25" s="38">
        <v>50174.44681064516</v>
      </c>
    </row>
    <row r="26" spans="1:17" x14ac:dyDescent="0.25">
      <c r="A26" s="55" t="s">
        <v>34</v>
      </c>
      <c r="B26" s="54">
        <v>29896.217219825128</v>
      </c>
      <c r="C26" s="54">
        <v>29049.975509999982</v>
      </c>
      <c r="D26" s="54">
        <v>28066.291303999988</v>
      </c>
      <c r="E26" s="54">
        <v>30017.544519999992</v>
      </c>
      <c r="F26" s="54">
        <v>29125.647043999983</v>
      </c>
      <c r="G26" s="54">
        <v>28143.927041560011</v>
      </c>
      <c r="H26" s="54">
        <v>28857.247035000011</v>
      </c>
      <c r="I26" s="54">
        <v>27971.388627999972</v>
      </c>
      <c r="J26" s="54">
        <v>26011.439038999997</v>
      </c>
      <c r="K26" s="54">
        <v>18669.725392000015</v>
      </c>
      <c r="L26" s="54">
        <v>23248.873661104892</v>
      </c>
      <c r="M26" s="54">
        <v>23457.349920634922</v>
      </c>
      <c r="N26" s="54">
        <v>22846.699989627821</v>
      </c>
      <c r="O26" s="54">
        <v>23080.090744597794</v>
      </c>
      <c r="P26" s="54">
        <v>23356.428814192543</v>
      </c>
      <c r="Q26" s="54">
        <v>23815.245228801221</v>
      </c>
    </row>
    <row r="27" spans="1:17" x14ac:dyDescent="0.25">
      <c r="A27" s="53" t="s">
        <v>49</v>
      </c>
      <c r="B27" s="51">
        <v>8210.41176626374</v>
      </c>
      <c r="C27" s="51">
        <v>8495.3267399999768</v>
      </c>
      <c r="D27" s="51">
        <v>8020.8610039999894</v>
      </c>
      <c r="E27" s="51">
        <v>9164.5754499999985</v>
      </c>
      <c r="F27" s="51">
        <v>9839.1805139999778</v>
      </c>
      <c r="G27" s="51">
        <v>10268.452457553531</v>
      </c>
      <c r="H27" s="51">
        <v>10362.704195000013</v>
      </c>
      <c r="I27" s="51">
        <v>9927.1063279999817</v>
      </c>
      <c r="J27" s="51">
        <v>9196.5991689999992</v>
      </c>
      <c r="K27" s="51">
        <v>6053.5011220000151</v>
      </c>
      <c r="L27" s="51">
        <v>9133.3611987361855</v>
      </c>
      <c r="M27" s="51">
        <v>9649.9966121918278</v>
      </c>
      <c r="N27" s="51">
        <v>10181.282094522217</v>
      </c>
      <c r="O27" s="51">
        <v>10805.994389118334</v>
      </c>
      <c r="P27" s="51">
        <v>11490.467122183336</v>
      </c>
      <c r="Q27" s="51">
        <v>12437.893774950096</v>
      </c>
    </row>
    <row r="28" spans="1:17" x14ac:dyDescent="0.25">
      <c r="A28" s="53" t="s">
        <v>48</v>
      </c>
      <c r="B28" s="51">
        <v>21685.805453561392</v>
      </c>
      <c r="C28" s="51">
        <v>20554.648770000003</v>
      </c>
      <c r="D28" s="51">
        <v>20045.430299999996</v>
      </c>
      <c r="E28" s="51">
        <v>20852.969070000003</v>
      </c>
      <c r="F28" s="51">
        <v>19286.466530000002</v>
      </c>
      <c r="G28" s="51">
        <v>17875.474584006486</v>
      </c>
      <c r="H28" s="51">
        <v>18494.542839999995</v>
      </c>
      <c r="I28" s="51">
        <v>18044.282299999999</v>
      </c>
      <c r="J28" s="51">
        <v>16814.839869999996</v>
      </c>
      <c r="K28" s="51">
        <v>12616.224270000001</v>
      </c>
      <c r="L28" s="51">
        <v>14115.512462368706</v>
      </c>
      <c r="M28" s="51">
        <v>13807.353308443091</v>
      </c>
      <c r="N28" s="51">
        <v>12665.417895105602</v>
      </c>
      <c r="O28" s="51">
        <v>12274.09635547946</v>
      </c>
      <c r="P28" s="51">
        <v>11865.96169200921</v>
      </c>
      <c r="Q28" s="51">
        <v>11377.351453851126</v>
      </c>
    </row>
    <row r="29" spans="1:17" x14ac:dyDescent="0.25">
      <c r="A29" s="52" t="s">
        <v>33</v>
      </c>
      <c r="B29" s="51">
        <v>3644.340694074267</v>
      </c>
      <c r="C29" s="51">
        <v>3560.832192500015</v>
      </c>
      <c r="D29" s="51">
        <v>3064.0870050000026</v>
      </c>
      <c r="E29" s="51">
        <v>3178.7759699999974</v>
      </c>
      <c r="F29" s="51">
        <v>3285.1562499999941</v>
      </c>
      <c r="G29" s="51">
        <v>3017.5249749065642</v>
      </c>
      <c r="H29" s="51">
        <v>2877.9148799999989</v>
      </c>
      <c r="I29" s="51">
        <v>2618.6969799999915</v>
      </c>
      <c r="J29" s="51">
        <v>2433.2565875000041</v>
      </c>
      <c r="K29" s="51">
        <v>1542.4119949999997</v>
      </c>
      <c r="L29" s="51">
        <v>1797.855108597668</v>
      </c>
      <c r="M29" s="51">
        <v>1575.9803232959473</v>
      </c>
      <c r="N29" s="51">
        <v>1310.45856740158</v>
      </c>
      <c r="O29" s="51">
        <v>1198.9536549244076</v>
      </c>
      <c r="P29" s="51">
        <v>1065.6259130504918</v>
      </c>
      <c r="Q29" s="51">
        <v>867.59850704377868</v>
      </c>
    </row>
    <row r="30" spans="1:17" x14ac:dyDescent="0.25">
      <c r="A30" s="53" t="s">
        <v>32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31</v>
      </c>
      <c r="B31" s="51">
        <v>391.59077412292794</v>
      </c>
      <c r="C31" s="51">
        <v>473.90266000000167</v>
      </c>
      <c r="D31" s="51">
        <v>468.27583999999899</v>
      </c>
      <c r="E31" s="51">
        <v>422.3077699999991</v>
      </c>
      <c r="F31" s="51">
        <v>427.82456999999914</v>
      </c>
      <c r="G31" s="51">
        <v>412.7579765938832</v>
      </c>
      <c r="H31" s="51">
        <v>413.99762999999984</v>
      </c>
      <c r="I31" s="51">
        <v>402.65164999999973</v>
      </c>
      <c r="J31" s="51">
        <v>434.30519999999837</v>
      </c>
      <c r="K31" s="51">
        <v>334.34321000000034</v>
      </c>
      <c r="L31" s="51">
        <v>393.80257210507466</v>
      </c>
      <c r="M31" s="51">
        <v>382.80565757764202</v>
      </c>
      <c r="N31" s="51">
        <v>377.3560368782999</v>
      </c>
      <c r="O31" s="51">
        <v>302.85335265506751</v>
      </c>
      <c r="P31" s="51">
        <v>294.00826895509647</v>
      </c>
      <c r="Q31" s="51">
        <v>298.36335117878963</v>
      </c>
    </row>
    <row r="32" spans="1:17" x14ac:dyDescent="0.25">
      <c r="A32" s="53" t="s">
        <v>77</v>
      </c>
      <c r="B32" s="51">
        <v>449.46562449308669</v>
      </c>
      <c r="C32" s="51">
        <v>452.02694000001367</v>
      </c>
      <c r="D32" s="51">
        <v>257.96264000000315</v>
      </c>
      <c r="E32" s="51">
        <v>227.03172249999739</v>
      </c>
      <c r="F32" s="51">
        <v>203.93990499999711</v>
      </c>
      <c r="G32" s="51">
        <v>206.4498265160635</v>
      </c>
      <c r="H32" s="51">
        <v>167.51839499999915</v>
      </c>
      <c r="I32" s="51">
        <v>158.94384749999134</v>
      </c>
      <c r="J32" s="51">
        <v>150.87022500000569</v>
      </c>
      <c r="K32" s="51">
        <v>124.40429499999991</v>
      </c>
      <c r="L32" s="51">
        <v>159.23116847438524</v>
      </c>
      <c r="M32" s="51">
        <v>131.38864031212353</v>
      </c>
      <c r="N32" s="51">
        <v>118.27251979630452</v>
      </c>
      <c r="O32" s="51">
        <v>111.92046686940196</v>
      </c>
      <c r="P32" s="51">
        <v>106.42362735204833</v>
      </c>
      <c r="Q32" s="51">
        <v>174.48785544100753</v>
      </c>
    </row>
    <row r="33" spans="1:17" x14ac:dyDescent="0.25">
      <c r="A33" s="53" t="s">
        <v>30</v>
      </c>
      <c r="B33" s="51">
        <v>2327.8872331299112</v>
      </c>
      <c r="C33" s="51">
        <v>2358.7010325000001</v>
      </c>
      <c r="D33" s="51">
        <v>2084.2403450000006</v>
      </c>
      <c r="E33" s="51">
        <v>2256.1633175000006</v>
      </c>
      <c r="F33" s="51">
        <v>2379.7919849999989</v>
      </c>
      <c r="G33" s="51">
        <v>2127.2659872127433</v>
      </c>
      <c r="H33" s="51">
        <v>2025.2964175000006</v>
      </c>
      <c r="I33" s="51">
        <v>1835.1238875000001</v>
      </c>
      <c r="J33" s="51">
        <v>1644.918542500001</v>
      </c>
      <c r="K33" s="51">
        <v>890.4135499999993</v>
      </c>
      <c r="L33" s="51">
        <v>945.95899582264428</v>
      </c>
      <c r="M33" s="51">
        <v>892.33443719419984</v>
      </c>
      <c r="N33" s="51">
        <v>663.06786920692264</v>
      </c>
      <c r="O33" s="51">
        <v>630.60298209309394</v>
      </c>
      <c r="P33" s="51">
        <v>630.84641125111398</v>
      </c>
      <c r="Q33" s="51">
        <v>376.40611644617093</v>
      </c>
    </row>
    <row r="34" spans="1:17" x14ac:dyDescent="0.25">
      <c r="A34" s="53" t="s">
        <v>29</v>
      </c>
      <c r="B34" s="51">
        <v>475.39706232834124</v>
      </c>
      <c r="C34" s="51">
        <v>276.20156000000026</v>
      </c>
      <c r="D34" s="51">
        <v>253.60818000000035</v>
      </c>
      <c r="E34" s="51">
        <v>273.27315999999996</v>
      </c>
      <c r="F34" s="51">
        <v>273.5997899999997</v>
      </c>
      <c r="G34" s="51">
        <v>271.05118458387403</v>
      </c>
      <c r="H34" s="51">
        <v>271.10243749999938</v>
      </c>
      <c r="I34" s="51">
        <v>221.97759500000001</v>
      </c>
      <c r="J34" s="51">
        <v>203.16261999999981</v>
      </c>
      <c r="K34" s="51">
        <v>193.25094000000053</v>
      </c>
      <c r="L34" s="51">
        <v>298.86237219556415</v>
      </c>
      <c r="M34" s="51">
        <v>169.4515882119818</v>
      </c>
      <c r="N34" s="51">
        <v>151.76214152005304</v>
      </c>
      <c r="O34" s="51">
        <v>153.5768533068443</v>
      </c>
      <c r="P34" s="51">
        <v>34.347605492232873</v>
      </c>
      <c r="Q34" s="51">
        <v>18.341183977810768</v>
      </c>
    </row>
    <row r="35" spans="1:17" x14ac:dyDescent="0.25">
      <c r="A35" s="52" t="s">
        <v>28</v>
      </c>
      <c r="B35" s="51">
        <v>21843.603256078855</v>
      </c>
      <c r="C35" s="51">
        <v>20068.0215775</v>
      </c>
      <c r="D35" s="51">
        <v>19617.824277500014</v>
      </c>
      <c r="E35" s="51">
        <v>20257.193962500001</v>
      </c>
      <c r="F35" s="51">
        <v>20902.255700000012</v>
      </c>
      <c r="G35" s="51">
        <v>19537.361307993175</v>
      </c>
      <c r="H35" s="51">
        <v>19689.391639999994</v>
      </c>
      <c r="I35" s="51">
        <v>19275.218669999987</v>
      </c>
      <c r="J35" s="51">
        <v>18369.130555</v>
      </c>
      <c r="K35" s="51">
        <v>13033.515185000002</v>
      </c>
      <c r="L35" s="51">
        <v>15850.368022727034</v>
      </c>
      <c r="M35" s="51">
        <v>15780.897817329558</v>
      </c>
      <c r="N35" s="51">
        <v>15639.098328409707</v>
      </c>
      <c r="O35" s="51">
        <v>15409.501184231842</v>
      </c>
      <c r="P35" s="51">
        <v>15118.12206808637</v>
      </c>
      <c r="Q35" s="51">
        <v>15462.582043394095</v>
      </c>
    </row>
    <row r="36" spans="1:17" x14ac:dyDescent="0.25">
      <c r="A36" s="53" t="s">
        <v>67</v>
      </c>
      <c r="B36" s="51">
        <v>11508.050194804227</v>
      </c>
      <c r="C36" s="51">
        <v>10525.853427499997</v>
      </c>
      <c r="D36" s="51">
        <v>10329.291247500007</v>
      </c>
      <c r="E36" s="51">
        <v>10927.016992500003</v>
      </c>
      <c r="F36" s="51">
        <v>11395.174780000012</v>
      </c>
      <c r="G36" s="51">
        <v>10506.340278731486</v>
      </c>
      <c r="H36" s="51">
        <v>10465.483809999991</v>
      </c>
      <c r="I36" s="51">
        <v>10394.346819999992</v>
      </c>
      <c r="J36" s="51">
        <v>10033.075055000003</v>
      </c>
      <c r="K36" s="51">
        <v>7019.8410750000021</v>
      </c>
      <c r="L36" s="51">
        <v>8402.3044156623946</v>
      </c>
      <c r="M36" s="51">
        <v>8351.6317796528419</v>
      </c>
      <c r="N36" s="51">
        <v>8106.951146505392</v>
      </c>
      <c r="O36" s="51">
        <v>8087.5983496662329</v>
      </c>
      <c r="P36" s="51">
        <v>7849.9708122367674</v>
      </c>
      <c r="Q36" s="51">
        <v>8127.3176206018325</v>
      </c>
    </row>
    <row r="37" spans="1:17" x14ac:dyDescent="0.25">
      <c r="A37" s="53" t="s">
        <v>26</v>
      </c>
      <c r="B37" s="51">
        <v>10335.55306127463</v>
      </c>
      <c r="C37" s="51">
        <v>9542.1681499999995</v>
      </c>
      <c r="D37" s="51">
        <v>9288.5330300000005</v>
      </c>
      <c r="E37" s="51">
        <v>9330.1769700000004</v>
      </c>
      <c r="F37" s="51">
        <v>9507.0809199999985</v>
      </c>
      <c r="G37" s="51">
        <v>9031.0210292616885</v>
      </c>
      <c r="H37" s="51">
        <v>9223.9078300000001</v>
      </c>
      <c r="I37" s="51">
        <v>8880.8718499999995</v>
      </c>
      <c r="J37" s="51">
        <v>8336.0555000000004</v>
      </c>
      <c r="K37" s="51">
        <v>6013.6741100000008</v>
      </c>
      <c r="L37" s="51">
        <v>7448.0636070646406</v>
      </c>
      <c r="M37" s="51">
        <v>7429.2660376767144</v>
      </c>
      <c r="N37" s="51">
        <v>7532.1471819043163</v>
      </c>
      <c r="O37" s="51">
        <v>7321.9028345656125</v>
      </c>
      <c r="P37" s="51">
        <v>7268.1512558496042</v>
      </c>
      <c r="Q37" s="51">
        <v>7335.2644227922628</v>
      </c>
    </row>
    <row r="38" spans="1:17" x14ac:dyDescent="0.25">
      <c r="A38" s="52" t="s">
        <v>25</v>
      </c>
      <c r="B38" s="51">
        <v>6.7473917602716442</v>
      </c>
      <c r="C38" s="51">
        <v>13.801822500000021</v>
      </c>
      <c r="D38" s="51">
        <v>7.0497125000006804</v>
      </c>
      <c r="E38" s="51">
        <v>8.8278349999999737</v>
      </c>
      <c r="F38" s="51">
        <v>23.711412500000108</v>
      </c>
      <c r="G38" s="51">
        <v>26.15970117801945</v>
      </c>
      <c r="H38" s="51">
        <v>70.088587500000145</v>
      </c>
      <c r="I38" s="51">
        <v>66.250942499999042</v>
      </c>
      <c r="J38" s="51">
        <v>135.21905750000013</v>
      </c>
      <c r="K38" s="51">
        <v>87.184524999999994</v>
      </c>
      <c r="L38" s="51">
        <v>116.45979568358682</v>
      </c>
      <c r="M38" s="51">
        <v>118.24220842375284</v>
      </c>
      <c r="N38" s="51">
        <v>98.064560137090609</v>
      </c>
      <c r="O38" s="51">
        <v>87.834894036797067</v>
      </c>
      <c r="P38" s="51">
        <v>86.629999585219252</v>
      </c>
      <c r="Q38" s="51">
        <v>69.325250160445862</v>
      </c>
    </row>
    <row r="39" spans="1:17" x14ac:dyDescent="0.25">
      <c r="A39" s="53" t="s">
        <v>24</v>
      </c>
      <c r="B39" s="51">
        <v>6.7473917602716442</v>
      </c>
      <c r="C39" s="51">
        <v>13.801822500000021</v>
      </c>
      <c r="D39" s="51">
        <v>7.0497125000006804</v>
      </c>
      <c r="E39" s="51">
        <v>8.8278349999999737</v>
      </c>
      <c r="F39" s="51">
        <v>23.711412500000108</v>
      </c>
      <c r="G39" s="51">
        <v>26.15970117801945</v>
      </c>
      <c r="H39" s="51">
        <v>70.088587500000145</v>
      </c>
      <c r="I39" s="51">
        <v>66.250942499999042</v>
      </c>
      <c r="J39" s="51">
        <v>135.11919750000018</v>
      </c>
      <c r="K39" s="51">
        <v>86.884315000000001</v>
      </c>
      <c r="L39" s="51">
        <v>113.47122505705518</v>
      </c>
      <c r="M39" s="51">
        <v>114.17934139479796</v>
      </c>
      <c r="N39" s="51">
        <v>97.754056898102363</v>
      </c>
      <c r="O39" s="51">
        <v>87.309432028423117</v>
      </c>
      <c r="P39" s="51">
        <v>85.794042688842467</v>
      </c>
      <c r="Q39" s="51">
        <v>68.584834265384615</v>
      </c>
    </row>
    <row r="40" spans="1:17" x14ac:dyDescent="0.25">
      <c r="A40" s="53" t="s">
        <v>75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0.35826354396223081</v>
      </c>
      <c r="N40" s="51">
        <v>0.31050323898823962</v>
      </c>
      <c r="O40" s="51">
        <v>0.52546200837395673</v>
      </c>
      <c r="P40" s="51">
        <v>0.83595689637679271</v>
      </c>
      <c r="Q40" s="51">
        <v>0.74041589506124694</v>
      </c>
    </row>
    <row r="41" spans="1:17" x14ac:dyDescent="0.25">
      <c r="A41" s="53" t="s">
        <v>74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9.9859999999964089E-2</v>
      </c>
      <c r="K41" s="51">
        <v>0.30020999999998565</v>
      </c>
      <c r="L41" s="51">
        <v>2.9885706265316259</v>
      </c>
      <c r="M41" s="51">
        <v>3.7046034849926528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73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72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23</v>
      </c>
      <c r="B44" s="51">
        <v>340.0381712502259</v>
      </c>
      <c r="C44" s="51">
        <v>357.16011000000003</v>
      </c>
      <c r="D44" s="51">
        <v>342.11124500000028</v>
      </c>
      <c r="E44" s="51">
        <v>363.51881499999928</v>
      </c>
      <c r="F44" s="51">
        <v>248.42099250000155</v>
      </c>
      <c r="G44" s="51">
        <v>227.94951181770878</v>
      </c>
      <c r="H44" s="51">
        <v>193.88993249999947</v>
      </c>
      <c r="I44" s="51">
        <v>178.42073250000027</v>
      </c>
      <c r="J44" s="51">
        <v>166.55787000000078</v>
      </c>
      <c r="K44" s="51">
        <v>450.33580750000027</v>
      </c>
      <c r="L44" s="51">
        <v>293.64414992905222</v>
      </c>
      <c r="M44" s="51">
        <v>339.77847232441803</v>
      </c>
      <c r="N44" s="51">
        <v>450.57771336786391</v>
      </c>
      <c r="O44" s="51">
        <v>365.17017987455239</v>
      </c>
      <c r="P44" s="51">
        <v>383.3317836799136</v>
      </c>
      <c r="Q44" s="51">
        <v>513.4246297272465</v>
      </c>
    </row>
    <row r="45" spans="1:17" x14ac:dyDescent="0.25">
      <c r="A45" s="63" t="s">
        <v>22</v>
      </c>
      <c r="B45" s="62">
        <v>10969.624601764464</v>
      </c>
      <c r="C45" s="62">
        <v>11056.081294999994</v>
      </c>
      <c r="D45" s="62">
        <v>10893.702892500003</v>
      </c>
      <c r="E45" s="62">
        <v>11218.18798750001</v>
      </c>
      <c r="F45" s="62">
        <v>11712.725577500007</v>
      </c>
      <c r="G45" s="62">
        <v>11533.874722503262</v>
      </c>
      <c r="H45" s="62">
        <v>11922.618697499995</v>
      </c>
      <c r="I45" s="62">
        <v>11765.931797499989</v>
      </c>
      <c r="J45" s="62">
        <v>11307.332782499992</v>
      </c>
      <c r="K45" s="62">
        <v>8585.4247349999951</v>
      </c>
      <c r="L45" s="62">
        <v>9980.8748002802986</v>
      </c>
      <c r="M45" s="62">
        <v>10272.965091740778</v>
      </c>
      <c r="N45" s="62">
        <v>9929.4898420269274</v>
      </c>
      <c r="O45" s="62">
        <v>9666.5792556667111</v>
      </c>
      <c r="P45" s="62">
        <v>9521.1958921056648</v>
      </c>
      <c r="Q45" s="62">
        <v>9446.2711515183582</v>
      </c>
    </row>
    <row r="46" spans="1:17" x14ac:dyDescent="0.25">
      <c r="A46" s="50" t="s">
        <v>106</v>
      </c>
      <c r="B46" s="38">
        <f t="shared" ref="B46:Q46" si="9">SUM(B47:B48)</f>
        <v>66700.5713347532</v>
      </c>
      <c r="C46" s="38">
        <f t="shared" si="9"/>
        <v>64105.872507499989</v>
      </c>
      <c r="D46" s="38">
        <f t="shared" si="9"/>
        <v>61991.066436500012</v>
      </c>
      <c r="E46" s="38">
        <f t="shared" si="9"/>
        <v>65044.04909</v>
      </c>
      <c r="F46" s="38">
        <f t="shared" si="9"/>
        <v>65297.91697649999</v>
      </c>
      <c r="G46" s="38">
        <f t="shared" si="9"/>
        <v>62486.797259958737</v>
      </c>
      <c r="H46" s="38">
        <f t="shared" si="9"/>
        <v>63611.15077249999</v>
      </c>
      <c r="I46" s="38">
        <f t="shared" si="9"/>
        <v>61875.907750499951</v>
      </c>
      <c r="J46" s="38">
        <f t="shared" si="9"/>
        <v>58422.935891499983</v>
      </c>
      <c r="K46" s="38">
        <f t="shared" si="9"/>
        <v>42368.597639500011</v>
      </c>
      <c r="L46" s="38">
        <f t="shared" si="9"/>
        <v>51288.075538322533</v>
      </c>
      <c r="M46" s="38">
        <f t="shared" si="9"/>
        <v>51545.213833749367</v>
      </c>
      <c r="N46" s="38">
        <f t="shared" si="9"/>
        <v>50274.389000970994</v>
      </c>
      <c r="O46" s="38">
        <f t="shared" si="9"/>
        <v>49808.129913332115</v>
      </c>
      <c r="P46" s="38">
        <f t="shared" si="9"/>
        <v>49531.334470700211</v>
      </c>
      <c r="Q46" s="38">
        <f t="shared" si="9"/>
        <v>50174.446810645146</v>
      </c>
    </row>
    <row r="47" spans="1:17" x14ac:dyDescent="0.25">
      <c r="A47" s="121" t="s">
        <v>47</v>
      </c>
      <c r="B47" s="120">
        <v>57612.604916677359</v>
      </c>
      <c r="C47" s="120">
        <v>54757.041045861944</v>
      </c>
      <c r="D47" s="120">
        <v>53042.626102222908</v>
      </c>
      <c r="E47" s="120">
        <v>55654.539005476436</v>
      </c>
      <c r="F47" s="120">
        <v>55557.412253087234</v>
      </c>
      <c r="G47" s="120">
        <v>53192.226342825452</v>
      </c>
      <c r="H47" s="120">
        <v>53656.441849566036</v>
      </c>
      <c r="I47" s="120">
        <v>52117.047787913587</v>
      </c>
      <c r="J47" s="120">
        <v>48864.591555889609</v>
      </c>
      <c r="K47" s="120">
        <v>34976.158128872637</v>
      </c>
      <c r="L47" s="120">
        <v>42962.196624474724</v>
      </c>
      <c r="M47" s="120">
        <v>42962.150548609556</v>
      </c>
      <c r="N47" s="120">
        <v>42116.118589183017</v>
      </c>
      <c r="O47" s="120">
        <v>42114.914246278153</v>
      </c>
      <c r="P47" s="120">
        <v>42088.684457981086</v>
      </c>
      <c r="Q47" s="120">
        <v>42473.078967126072</v>
      </c>
    </row>
    <row r="48" spans="1:17" x14ac:dyDescent="0.25">
      <c r="A48" s="119" t="s">
        <v>46</v>
      </c>
      <c r="B48" s="118">
        <v>9087.9664180758464</v>
      </c>
      <c r="C48" s="118">
        <v>9348.8314616380467</v>
      </c>
      <c r="D48" s="118">
        <v>8948.4403342771038</v>
      </c>
      <c r="E48" s="118">
        <v>9389.5100845235611</v>
      </c>
      <c r="F48" s="118">
        <v>9740.504723412756</v>
      </c>
      <c r="G48" s="118">
        <v>9294.5709171332837</v>
      </c>
      <c r="H48" s="118">
        <v>9954.7089229339563</v>
      </c>
      <c r="I48" s="118">
        <v>9758.8599625863662</v>
      </c>
      <c r="J48" s="118">
        <v>9558.3443356103744</v>
      </c>
      <c r="K48" s="118">
        <v>7392.4395106273723</v>
      </c>
      <c r="L48" s="118">
        <v>8325.8789138478078</v>
      </c>
      <c r="M48" s="118">
        <v>8583.0632851398113</v>
      </c>
      <c r="N48" s="118">
        <v>8158.2704117879784</v>
      </c>
      <c r="O48" s="118">
        <v>7693.2156670539607</v>
      </c>
      <c r="P48" s="118">
        <v>7442.650012719123</v>
      </c>
      <c r="Q48" s="118">
        <v>7701.3678435190732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64</v>
      </c>
      <c r="B50" s="70">
        <f t="shared" ref="B50:Q50" si="10">SUM(B51:B52)</f>
        <v>272820.17570023664</v>
      </c>
      <c r="C50" s="70">
        <f t="shared" si="10"/>
        <v>256979.94730032631</v>
      </c>
      <c r="D50" s="70">
        <f t="shared" si="10"/>
        <v>248499.97016434296</v>
      </c>
      <c r="E50" s="70">
        <f t="shared" si="10"/>
        <v>260437.77525665646</v>
      </c>
      <c r="F50" s="70">
        <f t="shared" si="10"/>
        <v>265381.51004220691</v>
      </c>
      <c r="G50" s="70">
        <f t="shared" si="10"/>
        <v>258609.01628993946</v>
      </c>
      <c r="H50" s="70">
        <f t="shared" si="10"/>
        <v>261297.74574286066</v>
      </c>
      <c r="I50" s="70">
        <f t="shared" si="10"/>
        <v>260554.37688262723</v>
      </c>
      <c r="J50" s="70">
        <f t="shared" si="10"/>
        <v>241314.35568418558</v>
      </c>
      <c r="K50" s="70">
        <f t="shared" si="10"/>
        <v>173064.29101275542</v>
      </c>
      <c r="L50" s="70">
        <f t="shared" si="10"/>
        <v>212982.05812414867</v>
      </c>
      <c r="M50" s="70">
        <f t="shared" si="10"/>
        <v>206269.74219980906</v>
      </c>
      <c r="N50" s="70">
        <f t="shared" si="10"/>
        <v>193435.93853523029</v>
      </c>
      <c r="O50" s="70">
        <f t="shared" si="10"/>
        <v>195920.46741011884</v>
      </c>
      <c r="P50" s="70">
        <f t="shared" si="10"/>
        <v>199134.11645739042</v>
      </c>
      <c r="Q50" s="70">
        <f t="shared" si="10"/>
        <v>202131.44314393995</v>
      </c>
    </row>
    <row r="51" spans="1:17" x14ac:dyDescent="0.25">
      <c r="A51" s="55" t="s">
        <v>344</v>
      </c>
      <c r="B51" s="54">
        <v>248483.88100559462</v>
      </c>
      <c r="C51" s="54">
        <v>236528.97931171287</v>
      </c>
      <c r="D51" s="54">
        <v>229289.62545838841</v>
      </c>
      <c r="E51" s="54">
        <v>239790.28048841824</v>
      </c>
      <c r="F51" s="54">
        <v>238300.46383941799</v>
      </c>
      <c r="G51" s="54">
        <v>226719.5777429796</v>
      </c>
      <c r="H51" s="54">
        <v>230220.34810671469</v>
      </c>
      <c r="I51" s="54">
        <v>222608.69579094386</v>
      </c>
      <c r="J51" s="54">
        <v>208721.65909693507</v>
      </c>
      <c r="K51" s="54">
        <v>148674.4264832937</v>
      </c>
      <c r="L51" s="54">
        <v>183354.25409232284</v>
      </c>
      <c r="M51" s="54">
        <v>181673.72590603825</v>
      </c>
      <c r="N51" s="54">
        <v>176299.72203683553</v>
      </c>
      <c r="O51" s="54">
        <v>176378.18358804646</v>
      </c>
      <c r="P51" s="54">
        <v>175842.588141657</v>
      </c>
      <c r="Q51" s="54">
        <v>178483.91338641522</v>
      </c>
    </row>
    <row r="52" spans="1:17" x14ac:dyDescent="0.25">
      <c r="A52" s="52" t="s">
        <v>107</v>
      </c>
      <c r="B52" s="51">
        <v>24336.294694642012</v>
      </c>
      <c r="C52" s="51">
        <v>20450.967988613447</v>
      </c>
      <c r="D52" s="51">
        <v>19210.344705954532</v>
      </c>
      <c r="E52" s="51">
        <v>20647.494768238219</v>
      </c>
      <c r="F52" s="51">
        <v>27081.04620278889</v>
      </c>
      <c r="G52" s="51">
        <v>31889.438546959878</v>
      </c>
      <c r="H52" s="51">
        <v>31077.397636145964</v>
      </c>
      <c r="I52" s="51">
        <v>37945.681091683371</v>
      </c>
      <c r="J52" s="51">
        <v>32592.696587250513</v>
      </c>
      <c r="K52" s="51">
        <v>24389.864529461705</v>
      </c>
      <c r="L52" s="51">
        <v>29627.804031825824</v>
      </c>
      <c r="M52" s="51">
        <v>24596.016293770797</v>
      </c>
      <c r="N52" s="51">
        <v>17136.216498394751</v>
      </c>
      <c r="O52" s="51">
        <v>19542.28382207239</v>
      </c>
      <c r="P52" s="51">
        <v>23291.528315733434</v>
      </c>
      <c r="Q52" s="51">
        <v>23647.529757524735</v>
      </c>
    </row>
    <row r="53" spans="1:17" x14ac:dyDescent="0.25">
      <c r="A53" s="50" t="s">
        <v>106</v>
      </c>
      <c r="B53" s="38">
        <f t="shared" ref="B53:Q53" si="11">SUM(B54:B55)</f>
        <v>272820.17570023669</v>
      </c>
      <c r="C53" s="38">
        <f t="shared" si="11"/>
        <v>256979.94730032625</v>
      </c>
      <c r="D53" s="38">
        <f t="shared" si="11"/>
        <v>248499.97016434296</v>
      </c>
      <c r="E53" s="38">
        <f t="shared" si="11"/>
        <v>260437.77525665643</v>
      </c>
      <c r="F53" s="38">
        <f t="shared" si="11"/>
        <v>265381.51004220691</v>
      </c>
      <c r="G53" s="38">
        <f t="shared" si="11"/>
        <v>258609.01628993949</v>
      </c>
      <c r="H53" s="38">
        <f t="shared" si="11"/>
        <v>261297.74574286066</v>
      </c>
      <c r="I53" s="38">
        <f t="shared" si="11"/>
        <v>260554.37688262723</v>
      </c>
      <c r="J53" s="38">
        <f t="shared" si="11"/>
        <v>241314.35568418555</v>
      </c>
      <c r="K53" s="38">
        <f t="shared" si="11"/>
        <v>173064.29101275545</v>
      </c>
      <c r="L53" s="38">
        <f t="shared" si="11"/>
        <v>212982.05812414864</v>
      </c>
      <c r="M53" s="38">
        <f t="shared" si="11"/>
        <v>206269.74219980906</v>
      </c>
      <c r="N53" s="38">
        <f t="shared" si="11"/>
        <v>193435.93853523029</v>
      </c>
      <c r="O53" s="38">
        <f t="shared" si="11"/>
        <v>195920.46741011887</v>
      </c>
      <c r="P53" s="38">
        <f t="shared" si="11"/>
        <v>199134.11645739048</v>
      </c>
      <c r="Q53" s="38">
        <f t="shared" si="11"/>
        <v>202131.44314393995</v>
      </c>
    </row>
    <row r="54" spans="1:17" x14ac:dyDescent="0.25">
      <c r="A54" s="121" t="s">
        <v>47</v>
      </c>
      <c r="B54" s="120">
        <f>ISI_emi!B$5</f>
        <v>261979.525445982</v>
      </c>
      <c r="C54" s="120">
        <f>ISI_emi!C$5</f>
        <v>245791.68303580317</v>
      </c>
      <c r="D54" s="120">
        <f>ISI_emi!D$5</f>
        <v>238042.06952199197</v>
      </c>
      <c r="E54" s="120">
        <f>ISI_emi!E$5</f>
        <v>249384.30806626234</v>
      </c>
      <c r="F54" s="120">
        <f>ISI_emi!F$5</f>
        <v>253774.20974052843</v>
      </c>
      <c r="G54" s="120">
        <f>ISI_emi!G$5</f>
        <v>247749.73802578638</v>
      </c>
      <c r="H54" s="120">
        <f>ISI_emi!H$5</f>
        <v>249631.50667020929</v>
      </c>
      <c r="I54" s="120">
        <f>ISI_emi!I$5</f>
        <v>249208.71199509822</v>
      </c>
      <c r="J54" s="120">
        <f>ISI_emi!J$5</f>
        <v>230549.84143521514</v>
      </c>
      <c r="K54" s="120">
        <f>ISI_emi!K$5</f>
        <v>165086.98604238211</v>
      </c>
      <c r="L54" s="120">
        <f>ISI_emi!L$5</f>
        <v>203522.6231081982</v>
      </c>
      <c r="M54" s="120">
        <f>ISI_emi!M$5</f>
        <v>196902.97697402988</v>
      </c>
      <c r="N54" s="120">
        <f>ISI_emi!N$5</f>
        <v>184828.40899974186</v>
      </c>
      <c r="O54" s="120">
        <f>ISI_emi!O$5</f>
        <v>187757.07333535759</v>
      </c>
      <c r="P54" s="120">
        <f>ISI_emi!P$5</f>
        <v>191117.36398764094</v>
      </c>
      <c r="Q54" s="120">
        <f>ISI_emi!Q$5</f>
        <v>193692.75779541381</v>
      </c>
    </row>
    <row r="55" spans="1:17" x14ac:dyDescent="0.25">
      <c r="A55" s="119" t="s">
        <v>46</v>
      </c>
      <c r="B55" s="118">
        <f>ISI_emi!B$53</f>
        <v>10840.650254254688</v>
      </c>
      <c r="C55" s="118">
        <f>ISI_emi!C$53</f>
        <v>11188.264264523079</v>
      </c>
      <c r="D55" s="118">
        <f>ISI_emi!D$53</f>
        <v>10457.900642350973</v>
      </c>
      <c r="E55" s="118">
        <f>ISI_emi!E$53</f>
        <v>11053.4671903941</v>
      </c>
      <c r="F55" s="118">
        <f>ISI_emi!F$53</f>
        <v>11607.300301678486</v>
      </c>
      <c r="G55" s="118">
        <f>ISI_emi!G$53</f>
        <v>10859.278264153119</v>
      </c>
      <c r="H55" s="118">
        <f>ISI_emi!H$53</f>
        <v>11666.239072651377</v>
      </c>
      <c r="I55" s="118">
        <f>ISI_emi!I$53</f>
        <v>11345.664887529019</v>
      </c>
      <c r="J55" s="118">
        <f>ISI_emi!J$53</f>
        <v>10764.514248970412</v>
      </c>
      <c r="K55" s="118">
        <f>ISI_emi!K$53</f>
        <v>7977.3049703733323</v>
      </c>
      <c r="L55" s="118">
        <f>ISI_emi!L$53</f>
        <v>9459.4350159504284</v>
      </c>
      <c r="M55" s="118">
        <f>ISI_emi!M$53</f>
        <v>9366.7652257791851</v>
      </c>
      <c r="N55" s="118">
        <f>ISI_emi!N$53</f>
        <v>8607.5295354884365</v>
      </c>
      <c r="O55" s="118">
        <f>ISI_emi!O$53</f>
        <v>8163.3940747612769</v>
      </c>
      <c r="P55" s="118">
        <f>ISI_emi!P$53</f>
        <v>8016.7524697495264</v>
      </c>
      <c r="Q55" s="118">
        <f>ISI_emi!Q$53</f>
        <v>8438.6853485261418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105</v>
      </c>
      <c r="B57" s="115">
        <f t="shared" ref="B57:Q57" si="12">IF(B$7=0,"",B$3/B$7*1000)</f>
        <v>281.18488850933937</v>
      </c>
      <c r="C57" s="115">
        <f t="shared" si="12"/>
        <v>272.2364651560045</v>
      </c>
      <c r="D57" s="115">
        <f t="shared" si="12"/>
        <v>255.74593181628015</v>
      </c>
      <c r="E57" s="115">
        <f t="shared" si="12"/>
        <v>246.35962688813973</v>
      </c>
      <c r="F57" s="115">
        <f t="shared" si="12"/>
        <v>260.34011656777835</v>
      </c>
      <c r="G57" s="115">
        <f t="shared" si="12"/>
        <v>281.49795752312252</v>
      </c>
      <c r="H57" s="115">
        <f t="shared" si="12"/>
        <v>287.70001882305604</v>
      </c>
      <c r="I57" s="115">
        <f t="shared" si="12"/>
        <v>312.7518666751119</v>
      </c>
      <c r="J57" s="115">
        <f t="shared" si="12"/>
        <v>301.10978624922086</v>
      </c>
      <c r="K57" s="115">
        <f t="shared" si="12"/>
        <v>246.79118050932473</v>
      </c>
      <c r="L57" s="115">
        <f t="shared" si="12"/>
        <v>229.8043499399065</v>
      </c>
      <c r="M57" s="115">
        <f t="shared" si="12"/>
        <v>248.42191598022782</v>
      </c>
      <c r="N57" s="115">
        <f t="shared" si="12"/>
        <v>244.85225785211227</v>
      </c>
      <c r="O57" s="115">
        <f t="shared" si="12"/>
        <v>242.6921695940143</v>
      </c>
      <c r="P57" s="115">
        <f t="shared" si="12"/>
        <v>248.22100318587272</v>
      </c>
      <c r="Q57" s="115">
        <f t="shared" si="12"/>
        <v>252.75404131724071</v>
      </c>
    </row>
    <row r="58" spans="1:17" x14ac:dyDescent="0.25">
      <c r="A58" s="39" t="s">
        <v>104</v>
      </c>
      <c r="B58" s="114">
        <f t="shared" ref="B58:Q58" si="13">IF(B$46=0,"",B$46/B$7)</f>
        <v>0.34478063111762347</v>
      </c>
      <c r="C58" s="114">
        <f t="shared" si="13"/>
        <v>0.34188157639099986</v>
      </c>
      <c r="D58" s="114">
        <f t="shared" si="13"/>
        <v>0.32924934372477166</v>
      </c>
      <c r="E58" s="114">
        <f t="shared" si="13"/>
        <v>0.33725869455203489</v>
      </c>
      <c r="F58" s="114">
        <f t="shared" si="13"/>
        <v>0.3217898442078444</v>
      </c>
      <c r="G58" s="114">
        <f t="shared" si="13"/>
        <v>0.31867849133755305</v>
      </c>
      <c r="H58" s="114">
        <f t="shared" si="13"/>
        <v>0.30613044247585308</v>
      </c>
      <c r="I58" s="114">
        <f t="shared" si="13"/>
        <v>0.2935915873201031</v>
      </c>
      <c r="J58" s="114">
        <f t="shared" si="13"/>
        <v>0.29331870346230793</v>
      </c>
      <c r="K58" s="114">
        <f t="shared" si="13"/>
        <v>0.30331416250275628</v>
      </c>
      <c r="L58" s="114">
        <f t="shared" si="13"/>
        <v>0.29597154175135443</v>
      </c>
      <c r="M58" s="114">
        <f t="shared" si="13"/>
        <v>0.2892187951165151</v>
      </c>
      <c r="N58" s="114">
        <f t="shared" si="13"/>
        <v>0.2976222273949985</v>
      </c>
      <c r="O58" s="114">
        <f t="shared" si="13"/>
        <v>0.29871521245578608</v>
      </c>
      <c r="P58" s="114">
        <f t="shared" si="13"/>
        <v>0.29170047254407955</v>
      </c>
      <c r="Q58" s="114">
        <f t="shared" si="13"/>
        <v>0.3010131174537321</v>
      </c>
    </row>
    <row r="59" spans="1:17" x14ac:dyDescent="0.25">
      <c r="A59" s="110" t="s">
        <v>47</v>
      </c>
      <c r="B59" s="113">
        <f t="shared" ref="B59:Q59" si="14">IF(B$47=0,"",B$47/B$8)</f>
        <v>0.47567727830673945</v>
      </c>
      <c r="C59" s="113">
        <f t="shared" si="14"/>
        <v>0.47594125202835241</v>
      </c>
      <c r="D59" s="113">
        <f t="shared" si="14"/>
        <v>0.45462640115727637</v>
      </c>
      <c r="E59" s="113">
        <f t="shared" si="14"/>
        <v>0.464569850961422</v>
      </c>
      <c r="F59" s="113">
        <f t="shared" si="14"/>
        <v>0.44655991586894539</v>
      </c>
      <c r="G59" s="113">
        <f t="shared" si="14"/>
        <v>0.44387518227265138</v>
      </c>
      <c r="H59" s="113">
        <f t="shared" si="14"/>
        <v>0.43524397382819485</v>
      </c>
      <c r="I59" s="113">
        <f t="shared" si="14"/>
        <v>0.41741056070026422</v>
      </c>
      <c r="J59" s="113">
        <f t="shared" si="14"/>
        <v>0.4236936751572844</v>
      </c>
      <c r="K59" s="113">
        <f t="shared" si="14"/>
        <v>0.45120629189561823</v>
      </c>
      <c r="L59" s="113">
        <f t="shared" si="14"/>
        <v>0.42491392001102507</v>
      </c>
      <c r="M59" s="113">
        <f t="shared" si="14"/>
        <v>0.4214289271424464</v>
      </c>
      <c r="N59" s="113">
        <f t="shared" si="14"/>
        <v>0.42857118162207586</v>
      </c>
      <c r="O59" s="113">
        <f t="shared" si="14"/>
        <v>0.42168890426023464</v>
      </c>
      <c r="P59" s="113">
        <f t="shared" si="14"/>
        <v>0.40720870420554656</v>
      </c>
      <c r="Q59" s="113">
        <f t="shared" si="14"/>
        <v>0.42107279302327255</v>
      </c>
    </row>
    <row r="60" spans="1:17" x14ac:dyDescent="0.25">
      <c r="A60" s="108" t="s">
        <v>46</v>
      </c>
      <c r="B60" s="112">
        <f t="shared" ref="B60:Q60" si="15">IF(B$48=0,"",B$48/B$9)</f>
        <v>0.12562677344902401</v>
      </c>
      <c r="C60" s="112">
        <f t="shared" si="15"/>
        <v>0.12902236384214585</v>
      </c>
      <c r="D60" s="112">
        <f t="shared" si="15"/>
        <v>0.12496599961284656</v>
      </c>
      <c r="E60" s="112">
        <f t="shared" si="15"/>
        <v>0.12851251775212572</v>
      </c>
      <c r="F60" s="112">
        <f t="shared" si="15"/>
        <v>0.12406863828876634</v>
      </c>
      <c r="G60" s="112">
        <f t="shared" si="15"/>
        <v>0.12190400573327148</v>
      </c>
      <c r="H60" s="112">
        <f t="shared" si="15"/>
        <v>0.11779047854664375</v>
      </c>
      <c r="I60" s="112">
        <f t="shared" si="15"/>
        <v>0.11361112754778543</v>
      </c>
      <c r="J60" s="112">
        <f t="shared" si="15"/>
        <v>0.11399468694616931</v>
      </c>
      <c r="K60" s="112">
        <f t="shared" si="15"/>
        <v>0.118909684014169</v>
      </c>
      <c r="L60" s="112">
        <f t="shared" si="15"/>
        <v>0.11535013626077346</v>
      </c>
      <c r="M60" s="112">
        <f t="shared" si="15"/>
        <v>0.11252312945207509</v>
      </c>
      <c r="N60" s="112">
        <f t="shared" si="15"/>
        <v>0.1154758592540647</v>
      </c>
      <c r="O60" s="112">
        <f t="shared" si="15"/>
        <v>0.11504873468462272</v>
      </c>
      <c r="P60" s="112">
        <f t="shared" si="15"/>
        <v>0.11201549980021622</v>
      </c>
      <c r="Q60" s="112">
        <f t="shared" si="15"/>
        <v>0.1170126910304379</v>
      </c>
    </row>
    <row r="61" spans="1:17" x14ac:dyDescent="0.25">
      <c r="A61" s="39" t="s">
        <v>103</v>
      </c>
      <c r="B61" s="114">
        <f>IF(SUM(ISI_ued!B$5,ISI_ued!B$53)=0,"",SUM(ISI_ued!B$5,ISI_ued!B$53)/B$7)</f>
        <v>0.17495157872694847</v>
      </c>
      <c r="C61" s="114">
        <f>IF(SUM(ISI_ued!C$5,ISI_ued!C$53)=0,"",SUM(ISI_ued!C$5,ISI_ued!C$53)/C$7)</f>
        <v>0.17403940396489495</v>
      </c>
      <c r="D61" s="114">
        <f>IF(SUM(ISI_ued!D$5,ISI_ued!D$53)=0,"",SUM(ISI_ued!D$5,ISI_ued!D$53)/D$7)</f>
        <v>0.16829144067284793</v>
      </c>
      <c r="E61" s="114">
        <f>IF(SUM(ISI_ued!E$5,ISI_ued!E$53)=0,"",SUM(ISI_ued!E$5,ISI_ued!E$53)/E$7)</f>
        <v>0.17234064389269491</v>
      </c>
      <c r="F61" s="114">
        <f>IF(SUM(ISI_ued!F$5,ISI_ued!F$53)=0,"",SUM(ISI_ued!F$5,ISI_ued!F$53)/F$7)</f>
        <v>0.1651272352728157</v>
      </c>
      <c r="G61" s="114">
        <f>IF(SUM(ISI_ued!G$5,ISI_ued!G$53)=0,"",SUM(ISI_ued!G$5,ISI_ued!G$53)/G$7)</f>
        <v>0.16419552428808537</v>
      </c>
      <c r="H61" s="114">
        <f>IF(SUM(ISI_ued!H$5,ISI_ued!H$53)=0,"",SUM(ISI_ued!H$5,ISI_ued!H$53)/H$7)</f>
        <v>0.15851548324701484</v>
      </c>
      <c r="I61" s="114">
        <f>IF(SUM(ISI_ued!I$5,ISI_ued!I$53)=0,"",SUM(ISI_ued!I$5,ISI_ued!I$53)/I$7)</f>
        <v>0.15307295536655666</v>
      </c>
      <c r="J61" s="114">
        <f>IF(SUM(ISI_ued!J$5,ISI_ued!J$53)=0,"",SUM(ISI_ued!J$5,ISI_ued!J$53)/J$7)</f>
        <v>0.15360294154300105</v>
      </c>
      <c r="K61" s="114">
        <f>IF(SUM(ISI_ued!K$5,ISI_ued!K$53)=0,"",SUM(ISI_ued!K$5,ISI_ued!K$53)/K$7)</f>
        <v>0.15978814842417732</v>
      </c>
      <c r="L61" s="114">
        <f>IF(SUM(ISI_ued!L$5,ISI_ued!L$53)=0,"",SUM(ISI_ued!L$5,ISI_ued!L$53)/L$7)</f>
        <v>0.15575516477839438</v>
      </c>
      <c r="M61" s="114">
        <f>IF(SUM(ISI_ued!M$5,ISI_ued!M$53)=0,"",SUM(ISI_ued!M$5,ISI_ued!M$53)/M$7)</f>
        <v>0.15287626142695288</v>
      </c>
      <c r="N61" s="114">
        <f>IF(SUM(ISI_ued!N$5,ISI_ued!N$53)=0,"",SUM(ISI_ued!N$5,ISI_ued!N$53)/N$7)</f>
        <v>0.15703094416667826</v>
      </c>
      <c r="O61" s="114">
        <f>IF(SUM(ISI_ued!O$5,ISI_ued!O$53)=0,"",SUM(ISI_ued!O$5,ISI_ued!O$53)/O$7)</f>
        <v>0.15766874883168802</v>
      </c>
      <c r="P61" s="114">
        <f>IF(SUM(ISI_ued!P$5,ISI_ued!P$53)=0,"",SUM(ISI_ued!P$5,ISI_ued!P$53)/P$7)</f>
        <v>0.1537425463208302</v>
      </c>
      <c r="Q61" s="114">
        <f>IF(SUM(ISI_ued!Q$5,ISI_ued!Q$53)=0,"",SUM(ISI_ued!Q$5,ISI_ued!Q$53)/Q$7)</f>
        <v>0.16067339231415881</v>
      </c>
    </row>
    <row r="62" spans="1:17" x14ac:dyDescent="0.25">
      <c r="A62" s="110" t="s">
        <v>47</v>
      </c>
      <c r="B62" s="113">
        <f>IF(ISI_ued!B$5=0,"",ISI_ued!B$5/B$8)</f>
        <v>0.23828774080650941</v>
      </c>
      <c r="C62" s="113">
        <f>IF(ISI_ued!C$5=0,"",ISI_ued!C$5/C$8)</f>
        <v>0.23898501036174075</v>
      </c>
      <c r="D62" s="113">
        <f>IF(ISI_ued!D$5=0,"",ISI_ued!D$5/D$8)</f>
        <v>0.22904999655712965</v>
      </c>
      <c r="E62" s="113">
        <f>IF(ISI_ued!E$5=0,"",ISI_ued!E$5/E$8)</f>
        <v>0.23391624545618031</v>
      </c>
      <c r="F62" s="113">
        <f>IF(ISI_ued!F$5=0,"",ISI_ued!F$5/F$8)</f>
        <v>0.22535470039847608</v>
      </c>
      <c r="G62" s="113">
        <f>IF(ISI_ued!G$5=0,"",ISI_ued!G$5/G$8)</f>
        <v>0.22500392106741562</v>
      </c>
      <c r="H62" s="113">
        <f>IF(ISI_ued!H$5=0,"",ISI_ued!H$5/H$8)</f>
        <v>0.22122111372962938</v>
      </c>
      <c r="I62" s="113">
        <f>IF(ISI_ued!I$5=0,"",ISI_ued!I$5/I$8)</f>
        <v>0.21347823039912628</v>
      </c>
      <c r="J62" s="113">
        <f>IF(ISI_ued!J$5=0,"",ISI_ued!J$5/J$8)</f>
        <v>0.21745279362681438</v>
      </c>
      <c r="K62" s="113">
        <f>IF(ISI_ued!K$5=0,"",ISI_ued!K$5/K$8)</f>
        <v>0.23279981333538258</v>
      </c>
      <c r="L62" s="113">
        <f>IF(ISI_ued!L$5=0,"",ISI_ued!L$5/L$8)</f>
        <v>0.21935453415768116</v>
      </c>
      <c r="M62" s="113">
        <f>IF(ISI_ued!M$5=0,"",ISI_ued!M$5/M$8)</f>
        <v>0.21794206988003356</v>
      </c>
      <c r="N62" s="113">
        <f>IF(ISI_ued!N$5=0,"",ISI_ued!N$5/N$8)</f>
        <v>0.22124693354532138</v>
      </c>
      <c r="O62" s="113">
        <f>IF(ISI_ued!O$5=0,"",ISI_ued!O$5/O$8)</f>
        <v>0.21795786744630238</v>
      </c>
      <c r="P62" s="113">
        <f>IF(ISI_ued!P$5=0,"",ISI_ued!P$5/P$8)</f>
        <v>0.21009220876218071</v>
      </c>
      <c r="Q62" s="113">
        <f>IF(ISI_ued!Q$5=0,"",ISI_ued!Q$5/Q$8)</f>
        <v>0.22046941427848143</v>
      </c>
    </row>
    <row r="63" spans="1:17" x14ac:dyDescent="0.25">
      <c r="A63" s="108" t="s">
        <v>46</v>
      </c>
      <c r="B63" s="112">
        <f>IF(ISI_ued!B$53=0,"",ISI_ued!B$53/B$9)</f>
        <v>6.8910938666814081E-2</v>
      </c>
      <c r="C63" s="112">
        <f>IF(ISI_ued!C$53=0,"",ISI_ued!C$53/C$9)</f>
        <v>7.0919128830583031E-2</v>
      </c>
      <c r="D63" s="112">
        <f>IF(ISI_ued!D$53=0,"",ISI_ued!D$53/D$9)</f>
        <v>6.9294373477087723E-2</v>
      </c>
      <c r="E63" s="112">
        <f>IF(ISI_ued!E$53=0,"",ISI_ued!E$53/E$9)</f>
        <v>7.1377996367922802E-2</v>
      </c>
      <c r="F63" s="112">
        <f>IF(ISI_ued!F$53=0,"",ISI_ued!F$53/F$9)</f>
        <v>6.9685701293097993E-2</v>
      </c>
      <c r="G63" s="112">
        <f>IF(ISI_ued!G$53=0,"",ISI_ued!G$53/G$9)</f>
        <v>6.8621584535343297E-2</v>
      </c>
      <c r="H63" s="112">
        <f>IF(ISI_ued!H$53=0,"",ISI_ued!H$53/H$9)</f>
        <v>6.7045781663023898E-2</v>
      </c>
      <c r="I63" s="112">
        <f>IF(ISI_ued!I$53=0,"",ISI_ued!I$53/I$9)</f>
        <v>6.5269213530839643E-2</v>
      </c>
      <c r="J63" s="112">
        <f>IF(ISI_ued!J$53=0,"",ISI_ued!J$53/J$9)</f>
        <v>6.5780779200227318E-2</v>
      </c>
      <c r="K63" s="112">
        <f>IF(ISI_ued!K$53=0,"",ISI_ued!K$53/K$9)</f>
        <v>6.875099826070076E-2</v>
      </c>
      <c r="L63" s="112">
        <f>IF(ISI_ued!L$53=0,"",ISI_ued!L$53/L$9)</f>
        <v>6.666569985114229E-2</v>
      </c>
      <c r="M63" s="112">
        <f>IF(ISI_ued!M$53=0,"",ISI_ued!M$53/M$9)</f>
        <v>6.5917371359759863E-2</v>
      </c>
      <c r="N63" s="112">
        <f>IF(ISI_ued!N$53=0,"",ISI_ued!N$53/N$9)</f>
        <v>6.7708281676274046E-2</v>
      </c>
      <c r="O63" s="112">
        <f>IF(ISI_ued!O$53=0,"",ISI_ued!O$53/O$9)</f>
        <v>6.7624366969245384E-2</v>
      </c>
      <c r="P63" s="112">
        <f>IF(ISI_ued!P$53=0,"",ISI_ued!P$53/P$9)</f>
        <v>6.6084832110686401E-2</v>
      </c>
      <c r="Q63" s="112">
        <f>IF(ISI_ued!Q$53=0,"",ISI_ued!Q$53/Q$9)</f>
        <v>6.90315193234292E-2</v>
      </c>
    </row>
    <row r="64" spans="1:17" x14ac:dyDescent="0.25">
      <c r="A64" s="39" t="s">
        <v>61</v>
      </c>
      <c r="B64" s="111">
        <f t="shared" ref="B64:Q64" si="16">IF(B$46=0,"",B$53/B$46)</f>
        <v>4.0902224709743731</v>
      </c>
      <c r="C64" s="111">
        <f t="shared" si="16"/>
        <v>4.0086802854178636</v>
      </c>
      <c r="D64" s="111">
        <f t="shared" si="16"/>
        <v>4.008641639015706</v>
      </c>
      <c r="E64" s="111">
        <f t="shared" si="16"/>
        <v>4.004021565390163</v>
      </c>
      <c r="F64" s="111">
        <f t="shared" si="16"/>
        <v>4.0641650198078265</v>
      </c>
      <c r="G64" s="111">
        <f t="shared" si="16"/>
        <v>4.1386185183098672</v>
      </c>
      <c r="H64" s="111">
        <f t="shared" si="16"/>
        <v>4.1077349264969341</v>
      </c>
      <c r="I64" s="111">
        <f t="shared" si="16"/>
        <v>4.2109180512268436</v>
      </c>
      <c r="J64" s="111">
        <f t="shared" si="16"/>
        <v>4.1304729384422227</v>
      </c>
      <c r="K64" s="111">
        <f t="shared" si="16"/>
        <v>4.0847302165934458</v>
      </c>
      <c r="L64" s="111">
        <f t="shared" si="16"/>
        <v>4.1526623077328786</v>
      </c>
      <c r="M64" s="111">
        <f t="shared" si="16"/>
        <v>4.0017244445837061</v>
      </c>
      <c r="N64" s="111">
        <f t="shared" si="16"/>
        <v>3.8476039665344177</v>
      </c>
      <c r="O64" s="111">
        <f t="shared" si="16"/>
        <v>3.9335037824352637</v>
      </c>
      <c r="P64" s="111">
        <f t="shared" si="16"/>
        <v>4.0203664727665753</v>
      </c>
      <c r="Q64" s="111">
        <f t="shared" si="16"/>
        <v>4.0285734271624332</v>
      </c>
    </row>
    <row r="65" spans="1:17" x14ac:dyDescent="0.25">
      <c r="A65" s="110" t="s">
        <v>102</v>
      </c>
      <c r="B65" s="109">
        <f t="shared" ref="B65:Q65" si="17">IF(B$47=0,"",B$54/B$47)</f>
        <v>4.5472605487092927</v>
      </c>
      <c r="C65" s="109">
        <f t="shared" si="17"/>
        <v>4.4887685371811727</v>
      </c>
      <c r="D65" s="109">
        <f t="shared" si="17"/>
        <v>4.4877504568352453</v>
      </c>
      <c r="E65" s="109">
        <f t="shared" si="17"/>
        <v>4.4809338559380176</v>
      </c>
      <c r="F65" s="109">
        <f t="shared" si="17"/>
        <v>4.5677831174800012</v>
      </c>
      <c r="G65" s="109">
        <f t="shared" si="17"/>
        <v>4.6576305422719493</v>
      </c>
      <c r="H65" s="109">
        <f t="shared" si="17"/>
        <v>4.6524051551925307</v>
      </c>
      <c r="I65" s="109">
        <f t="shared" si="17"/>
        <v>4.7817119843248674</v>
      </c>
      <c r="J65" s="109">
        <f t="shared" si="17"/>
        <v>4.7181370823804043</v>
      </c>
      <c r="K65" s="109">
        <f t="shared" si="17"/>
        <v>4.7199862670481139</v>
      </c>
      <c r="L65" s="109">
        <f t="shared" si="17"/>
        <v>4.7372490025860392</v>
      </c>
      <c r="M65" s="109">
        <f t="shared" si="17"/>
        <v>4.5831731991917835</v>
      </c>
      <c r="N65" s="109">
        <f t="shared" si="17"/>
        <v>4.3885432749069295</v>
      </c>
      <c r="O65" s="109">
        <f t="shared" si="17"/>
        <v>4.4582086107880503</v>
      </c>
      <c r="P65" s="109">
        <f t="shared" si="17"/>
        <v>4.5408253179887694</v>
      </c>
      <c r="Q65" s="109">
        <f t="shared" si="17"/>
        <v>4.5603653539064339</v>
      </c>
    </row>
    <row r="66" spans="1:17" x14ac:dyDescent="0.25">
      <c r="A66" s="108" t="s">
        <v>101</v>
      </c>
      <c r="B66" s="107">
        <f t="shared" ref="B66:Q66" si="18">IF(B$48=0,"",B$55/B$48)</f>
        <v>1.1928576488457061</v>
      </c>
      <c r="C66" s="107">
        <f t="shared" si="18"/>
        <v>1.1967553710250263</v>
      </c>
      <c r="D66" s="107">
        <f t="shared" si="18"/>
        <v>1.1686841786598123</v>
      </c>
      <c r="E66" s="107">
        <f t="shared" si="18"/>
        <v>1.1772144756107337</v>
      </c>
      <c r="F66" s="107">
        <f t="shared" si="18"/>
        <v>1.1916528589918558</v>
      </c>
      <c r="G66" s="107">
        <f t="shared" si="18"/>
        <v>1.1683463777908789</v>
      </c>
      <c r="H66" s="107">
        <f t="shared" si="18"/>
        <v>1.1719317122145425</v>
      </c>
      <c r="I66" s="107">
        <f t="shared" si="18"/>
        <v>1.1626014648254166</v>
      </c>
      <c r="J66" s="107">
        <f t="shared" si="18"/>
        <v>1.1261902554468932</v>
      </c>
      <c r="K66" s="107">
        <f t="shared" si="18"/>
        <v>1.0791167055077227</v>
      </c>
      <c r="L66" s="107">
        <f t="shared" si="18"/>
        <v>1.1361485212350688</v>
      </c>
      <c r="M66" s="107">
        <f t="shared" si="18"/>
        <v>1.0913079531868566</v>
      </c>
      <c r="N66" s="107">
        <f t="shared" si="18"/>
        <v>1.0550679373230039</v>
      </c>
      <c r="O66" s="107">
        <f t="shared" si="18"/>
        <v>1.0611159790724243</v>
      </c>
      <c r="P66" s="107">
        <f t="shared" si="18"/>
        <v>1.0771368337956628</v>
      </c>
      <c r="Q66" s="107">
        <f t="shared" si="18"/>
        <v>1.0957385129483905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47</v>
      </c>
      <c r="B5" s="96">
        <v>57612.604916677359</v>
      </c>
      <c r="C5" s="96">
        <v>54757.041045861937</v>
      </c>
      <c r="D5" s="96">
        <v>53042.626102222901</v>
      </c>
      <c r="E5" s="96">
        <v>55654.539005476421</v>
      </c>
      <c r="F5" s="96">
        <v>55557.412253087241</v>
      </c>
      <c r="G5" s="96">
        <v>53192.226342825459</v>
      </c>
      <c r="H5" s="96">
        <v>53656.441849566036</v>
      </c>
      <c r="I5" s="96">
        <v>52117.047787913587</v>
      </c>
      <c r="J5" s="96">
        <v>48864.591555889609</v>
      </c>
      <c r="K5" s="96">
        <v>34976.158128872645</v>
      </c>
      <c r="L5" s="96">
        <v>42962.196624474724</v>
      </c>
      <c r="M5" s="96">
        <v>42962.150548609548</v>
      </c>
      <c r="N5" s="96">
        <v>42116.118589183017</v>
      </c>
      <c r="O5" s="96">
        <v>42114.914246278146</v>
      </c>
      <c r="P5" s="96">
        <v>42088.684457981079</v>
      </c>
      <c r="Q5" s="96">
        <v>42473.078967126079</v>
      </c>
    </row>
    <row r="6" spans="1:17" x14ac:dyDescent="0.25">
      <c r="A6" s="132" t="s">
        <v>84</v>
      </c>
      <c r="B6" s="160">
        <v>86.343890966283908</v>
      </c>
      <c r="C6" s="160">
        <v>82.004472726261795</v>
      </c>
      <c r="D6" s="160">
        <v>79.359017365613568</v>
      </c>
      <c r="E6" s="160">
        <v>83.290462126478531</v>
      </c>
      <c r="F6" s="160">
        <v>82.901878577242655</v>
      </c>
      <c r="G6" s="160">
        <v>79.414823368608694</v>
      </c>
      <c r="H6" s="160">
        <v>80.310877956504868</v>
      </c>
      <c r="I6" s="160">
        <v>78.077092154027355</v>
      </c>
      <c r="J6" s="160">
        <v>73.597921868296538</v>
      </c>
      <c r="K6" s="160">
        <v>52.963664338660237</v>
      </c>
      <c r="L6" s="160">
        <v>65.155835780427566</v>
      </c>
      <c r="M6" s="160">
        <v>65.194068411714696</v>
      </c>
      <c r="N6" s="160">
        <v>63.989234881956101</v>
      </c>
      <c r="O6" s="160">
        <v>63.985146157559072</v>
      </c>
      <c r="P6" s="160">
        <v>63.9784078337034</v>
      </c>
      <c r="Q6" s="160">
        <v>64.504619439960933</v>
      </c>
    </row>
    <row r="7" spans="1:17" x14ac:dyDescent="0.25">
      <c r="A7" s="76" t="s">
        <v>83</v>
      </c>
      <c r="B7" s="159">
        <v>46.05007518201807</v>
      </c>
      <c r="C7" s="159">
        <v>43.735718787339628</v>
      </c>
      <c r="D7" s="159">
        <v>42.324809261660562</v>
      </c>
      <c r="E7" s="159">
        <v>44.42157980078855</v>
      </c>
      <c r="F7" s="159">
        <v>44.214335241196082</v>
      </c>
      <c r="G7" s="159">
        <v>42.354572463257959</v>
      </c>
      <c r="H7" s="159">
        <v>42.832468243469265</v>
      </c>
      <c r="I7" s="159">
        <v>41.641115815481271</v>
      </c>
      <c r="J7" s="159">
        <v>39.252224996424836</v>
      </c>
      <c r="K7" s="159">
        <v>28.247287647285454</v>
      </c>
      <c r="L7" s="159">
        <v>34.749779082894705</v>
      </c>
      <c r="M7" s="159">
        <v>34.770169819581184</v>
      </c>
      <c r="N7" s="159">
        <v>34.127591937043249</v>
      </c>
      <c r="O7" s="159">
        <v>34.125411284031507</v>
      </c>
      <c r="P7" s="159">
        <v>34.121817511308485</v>
      </c>
      <c r="Q7" s="159">
        <v>34.402463701312499</v>
      </c>
    </row>
    <row r="8" spans="1:17" x14ac:dyDescent="0.25">
      <c r="A8" s="76" t="s">
        <v>82</v>
      </c>
      <c r="B8" s="159">
        <v>1151.251879550452</v>
      </c>
      <c r="C8" s="159">
        <v>1093.3929696834907</v>
      </c>
      <c r="D8" s="159">
        <v>1058.1202315415139</v>
      </c>
      <c r="E8" s="159">
        <v>1110.5394950197137</v>
      </c>
      <c r="F8" s="159">
        <v>1105.3583810299021</v>
      </c>
      <c r="G8" s="159">
        <v>1058.8643115814493</v>
      </c>
      <c r="H8" s="159">
        <v>1070.8117060867316</v>
      </c>
      <c r="I8" s="159">
        <v>1041.0278953870318</v>
      </c>
      <c r="J8" s="159">
        <v>981.30562491062096</v>
      </c>
      <c r="K8" s="159">
        <v>706.18219118213619</v>
      </c>
      <c r="L8" s="159">
        <v>868.74447707236766</v>
      </c>
      <c r="M8" s="159">
        <v>869.25424548952935</v>
      </c>
      <c r="N8" s="159">
        <v>853.18979842608144</v>
      </c>
      <c r="O8" s="159">
        <v>853.13528210078755</v>
      </c>
      <c r="P8" s="159">
        <v>853.04543778271193</v>
      </c>
      <c r="Q8" s="159">
        <v>860.06159253281237</v>
      </c>
    </row>
    <row r="9" spans="1:17" x14ac:dyDescent="0.25">
      <c r="A9" s="76" t="s">
        <v>81</v>
      </c>
      <c r="B9" s="159">
        <v>28.781296988761298</v>
      </c>
      <c r="C9" s="159">
        <v>27.334824242087279</v>
      </c>
      <c r="D9" s="159">
        <v>26.453005788537844</v>
      </c>
      <c r="E9" s="159">
        <v>27.763487375492847</v>
      </c>
      <c r="F9" s="159">
        <v>27.633959525747557</v>
      </c>
      <c r="G9" s="159">
        <v>26.471607789536225</v>
      </c>
      <c r="H9" s="159">
        <v>26.770292652168287</v>
      </c>
      <c r="I9" s="159">
        <v>26.025697384675787</v>
      </c>
      <c r="J9" s="159">
        <v>24.532640622765523</v>
      </c>
      <c r="K9" s="159">
        <v>17.654554779553408</v>
      </c>
      <c r="L9" s="159">
        <v>21.718611926809189</v>
      </c>
      <c r="M9" s="159">
        <v>21.731356137238233</v>
      </c>
      <c r="N9" s="159">
        <v>21.329744960652032</v>
      </c>
      <c r="O9" s="159">
        <v>21.328382052519689</v>
      </c>
      <c r="P9" s="159">
        <v>21.326135944567799</v>
      </c>
      <c r="Q9" s="159">
        <v>21.50153981332031</v>
      </c>
    </row>
    <row r="10" spans="1:17" x14ac:dyDescent="0.25">
      <c r="A10" s="129" t="s">
        <v>80</v>
      </c>
      <c r="B10" s="158">
        <v>62.751754857103734</v>
      </c>
      <c r="C10" s="158">
        <v>59.731552173209153</v>
      </c>
      <c r="D10" s="158">
        <v>57.490173843810467</v>
      </c>
      <c r="E10" s="158">
        <v>60.531519349575838</v>
      </c>
      <c r="F10" s="158">
        <v>60.467035205372149</v>
      </c>
      <c r="G10" s="158">
        <v>58.379712992205974</v>
      </c>
      <c r="H10" s="158">
        <v>58.76372201993064</v>
      </c>
      <c r="I10" s="158">
        <v>56.779925236325489</v>
      </c>
      <c r="J10" s="158">
        <v>53.460471871791277</v>
      </c>
      <c r="K10" s="158">
        <v>38.151720274611876</v>
      </c>
      <c r="L10" s="158">
        <v>47.377829362914817</v>
      </c>
      <c r="M10" s="158">
        <v>47.650616854877946</v>
      </c>
      <c r="N10" s="158">
        <v>46.792199006035162</v>
      </c>
      <c r="O10" s="158">
        <v>45.736893592024622</v>
      </c>
      <c r="P10" s="158">
        <v>45.719612049706114</v>
      </c>
      <c r="Q10" s="158">
        <v>45.540124814012991</v>
      </c>
    </row>
    <row r="11" spans="1:17" x14ac:dyDescent="0.25">
      <c r="A11" s="92" t="s">
        <v>126</v>
      </c>
      <c r="B11" s="91">
        <v>11.742064092848954</v>
      </c>
      <c r="C11" s="91">
        <v>11.01884748973918</v>
      </c>
      <c r="D11" s="91">
        <v>10.431373779012137</v>
      </c>
      <c r="E11" s="91">
        <v>8.9606911252188048</v>
      </c>
      <c r="F11" s="91">
        <v>10.032128761792915</v>
      </c>
      <c r="G11" s="91">
        <v>9.8662115832804531</v>
      </c>
      <c r="H11" s="91">
        <v>9.1214923617869257</v>
      </c>
      <c r="I11" s="91">
        <v>8.9205281073743237</v>
      </c>
      <c r="J11" s="91">
        <v>8.276888559627146</v>
      </c>
      <c r="K11" s="91">
        <v>5.7676049286192237</v>
      </c>
      <c r="L11" s="91">
        <v>7.5355996674232788</v>
      </c>
      <c r="M11" s="91">
        <v>7.6490953039612721</v>
      </c>
      <c r="N11" s="91">
        <v>7.4526047230527777</v>
      </c>
      <c r="O11" s="91">
        <v>7.0387647889326157</v>
      </c>
      <c r="P11" s="91">
        <v>7.0449962186654407</v>
      </c>
      <c r="Q11" s="91">
        <v>7.1199928332734856</v>
      </c>
    </row>
    <row r="12" spans="1:17" x14ac:dyDescent="0.25">
      <c r="A12" s="92" t="s">
        <v>27</v>
      </c>
      <c r="B12" s="91">
        <v>18.825526457131119</v>
      </c>
      <c r="C12" s="91">
        <v>17.919465651962742</v>
      </c>
      <c r="D12" s="91">
        <v>17.247052153143137</v>
      </c>
      <c r="E12" s="91">
        <v>18.159455804872746</v>
      </c>
      <c r="F12" s="91">
        <v>18.140110561611642</v>
      </c>
      <c r="G12" s="91">
        <v>17.513913897661791</v>
      </c>
      <c r="H12" s="91">
        <v>17.629116605979195</v>
      </c>
      <c r="I12" s="91">
        <v>17.033977570897644</v>
      </c>
      <c r="J12" s="91">
        <v>16.03814156153738</v>
      </c>
      <c r="K12" s="91">
        <v>11.445516082383564</v>
      </c>
      <c r="L12" s="91">
        <v>14.213348808874446</v>
      </c>
      <c r="M12" s="91">
        <v>14.295185056463387</v>
      </c>
      <c r="N12" s="91">
        <v>14.037659701810547</v>
      </c>
      <c r="O12" s="91">
        <v>13.72106807760739</v>
      </c>
      <c r="P12" s="91">
        <v>13.316651011845972</v>
      </c>
      <c r="Q12" s="91">
        <v>13.662037444203897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32.184164307123659</v>
      </c>
      <c r="C14" s="157">
        <v>30.793239031507216</v>
      </c>
      <c r="D14" s="157">
        <v>29.811747911655189</v>
      </c>
      <c r="E14" s="157">
        <v>33.411372419484273</v>
      </c>
      <c r="F14" s="157">
        <v>32.294795881967588</v>
      </c>
      <c r="G14" s="157">
        <v>30.99958751126373</v>
      </c>
      <c r="H14" s="157">
        <v>32.013113052164528</v>
      </c>
      <c r="I14" s="157">
        <v>30.825419558053522</v>
      </c>
      <c r="J14" s="157">
        <v>29.145441750626745</v>
      </c>
      <c r="K14" s="157">
        <v>20.938599263609092</v>
      </c>
      <c r="L14" s="157">
        <v>25.628880886617097</v>
      </c>
      <c r="M14" s="157">
        <v>25.706336494453296</v>
      </c>
      <c r="N14" s="157">
        <v>25.301934581171835</v>
      </c>
      <c r="O14" s="157">
        <v>24.97706072548462</v>
      </c>
      <c r="P14" s="157">
        <v>25.357964819194702</v>
      </c>
      <c r="Q14" s="157">
        <v>24.758094536535609</v>
      </c>
    </row>
    <row r="15" spans="1:17" x14ac:dyDescent="0.25">
      <c r="A15" s="156" t="s">
        <v>118</v>
      </c>
      <c r="B15" s="155">
        <v>5428.155098731494</v>
      </c>
      <c r="C15" s="155">
        <v>5236.9080167624152</v>
      </c>
      <c r="D15" s="155">
        <v>5117.7339211892386</v>
      </c>
      <c r="E15" s="155">
        <v>5373.1456951659829</v>
      </c>
      <c r="F15" s="155">
        <v>5394.6631201378841</v>
      </c>
      <c r="G15" s="155">
        <v>5180.7131540860755</v>
      </c>
      <c r="H15" s="155">
        <v>5202.6598207479192</v>
      </c>
      <c r="I15" s="155">
        <v>5002.7555906299131</v>
      </c>
      <c r="J15" s="155">
        <v>4694.2445743538528</v>
      </c>
      <c r="K15" s="155">
        <v>3330.3447987994655</v>
      </c>
      <c r="L15" s="155">
        <v>4146.2192501525224</v>
      </c>
      <c r="M15" s="155">
        <v>4129.6587129496384</v>
      </c>
      <c r="N15" s="155">
        <v>4016.7020148637775</v>
      </c>
      <c r="O15" s="155">
        <v>3990.188304206164</v>
      </c>
      <c r="P15" s="155">
        <v>3993.8932265535318</v>
      </c>
      <c r="Q15" s="155">
        <v>4046.2722852535849</v>
      </c>
    </row>
    <row r="16" spans="1:17" x14ac:dyDescent="0.25">
      <c r="A16" s="84" t="s">
        <v>34</v>
      </c>
      <c r="B16" s="153">
        <v>1497.5803188829077</v>
      </c>
      <c r="C16" s="153">
        <v>1168.4044493889808</v>
      </c>
      <c r="D16" s="153">
        <v>1114.9689194333816</v>
      </c>
      <c r="E16" s="153">
        <v>1177.2045040247849</v>
      </c>
      <c r="F16" s="153">
        <v>825.74525043213453</v>
      </c>
      <c r="G16" s="153">
        <v>701.43193332132751</v>
      </c>
      <c r="H16" s="153">
        <v>715.35387943923479</v>
      </c>
      <c r="I16" s="153">
        <v>733.6260301252637</v>
      </c>
      <c r="J16" s="153">
        <v>966.55854350361346</v>
      </c>
      <c r="K16" s="153">
        <v>750.08990601128721</v>
      </c>
      <c r="L16" s="153">
        <v>861.55185225570483</v>
      </c>
      <c r="M16" s="153">
        <v>1141.770057303489</v>
      </c>
      <c r="N16" s="153">
        <v>1334.6499092108281</v>
      </c>
      <c r="O16" s="153">
        <v>1543.1531682397815</v>
      </c>
      <c r="P16" s="153">
        <v>1534.6732518851607</v>
      </c>
      <c r="Q16" s="153">
        <v>1776.2027760569792</v>
      </c>
    </row>
    <row r="17" spans="1:17" x14ac:dyDescent="0.25">
      <c r="A17" s="84" t="s">
        <v>30</v>
      </c>
      <c r="B17" s="153">
        <v>1263.501219703171</v>
      </c>
      <c r="C17" s="153">
        <v>1322.351933542391</v>
      </c>
      <c r="D17" s="153">
        <v>1129.2271422685346</v>
      </c>
      <c r="E17" s="153">
        <v>1269.9168331326803</v>
      </c>
      <c r="F17" s="153">
        <v>967.66915622836086</v>
      </c>
      <c r="G17" s="153">
        <v>1045.2630392610426</v>
      </c>
      <c r="H17" s="153">
        <v>1028.9380092547522</v>
      </c>
      <c r="I17" s="153">
        <v>820.10881692530711</v>
      </c>
      <c r="J17" s="153">
        <v>637.89981239603458</v>
      </c>
      <c r="K17" s="153">
        <v>419.38162588372234</v>
      </c>
      <c r="L17" s="153">
        <v>599.57104783434409</v>
      </c>
      <c r="M17" s="153">
        <v>501.76461937725622</v>
      </c>
      <c r="N17" s="153">
        <v>395.48018321416589</v>
      </c>
      <c r="O17" s="153">
        <v>306.72141431331067</v>
      </c>
      <c r="P17" s="153">
        <v>363.71370919071694</v>
      </c>
      <c r="Q17" s="153">
        <v>159.40486822709437</v>
      </c>
    </row>
    <row r="18" spans="1:17" x14ac:dyDescent="0.25">
      <c r="A18" s="84" t="s">
        <v>27</v>
      </c>
      <c r="B18" s="153">
        <v>1637.8426575210176</v>
      </c>
      <c r="C18" s="153">
        <v>1628.1028090135608</v>
      </c>
      <c r="D18" s="153">
        <v>1852.1583123227119</v>
      </c>
      <c r="E18" s="153">
        <v>1940.0577940938283</v>
      </c>
      <c r="F18" s="153">
        <v>2465.5926717496036</v>
      </c>
      <c r="G18" s="153">
        <v>2256.3030875900299</v>
      </c>
      <c r="H18" s="153">
        <v>2152.7746946006037</v>
      </c>
      <c r="I18" s="153">
        <v>2271.0497066680887</v>
      </c>
      <c r="J18" s="153">
        <v>2034.5465157450897</v>
      </c>
      <c r="K18" s="153">
        <v>1289.200763756824</v>
      </c>
      <c r="L18" s="153">
        <v>1811.5454924903779</v>
      </c>
      <c r="M18" s="153">
        <v>1548.0928869680456</v>
      </c>
      <c r="N18" s="153">
        <v>1429.1466957930263</v>
      </c>
      <c r="O18" s="153">
        <v>1233.0513609040115</v>
      </c>
      <c r="P18" s="153">
        <v>1184.8925608217883</v>
      </c>
      <c r="Q18" s="153">
        <v>1369.4709374291351</v>
      </c>
    </row>
    <row r="19" spans="1:17" x14ac:dyDescent="0.25">
      <c r="A19" s="84" t="s">
        <v>26</v>
      </c>
      <c r="B19" s="153">
        <v>92.006918356619721</v>
      </c>
      <c r="C19" s="153">
        <v>62.639303960927684</v>
      </c>
      <c r="D19" s="153">
        <v>31.119896159398991</v>
      </c>
      <c r="E19" s="153">
        <v>70.666769556623478</v>
      </c>
      <c r="F19" s="153">
        <v>64.988751924215649</v>
      </c>
      <c r="G19" s="153">
        <v>13.386665869428839</v>
      </c>
      <c r="H19" s="153">
        <v>127.60244792350602</v>
      </c>
      <c r="I19" s="153">
        <v>134.03488833237694</v>
      </c>
      <c r="J19" s="153">
        <v>122.6922896868914</v>
      </c>
      <c r="K19" s="153">
        <v>35.567726283203768</v>
      </c>
      <c r="L19" s="153">
        <v>36.095303919391199</v>
      </c>
      <c r="M19" s="153">
        <v>47.265096986074035</v>
      </c>
      <c r="N19" s="153">
        <v>35.379017472139893</v>
      </c>
      <c r="O19" s="153">
        <v>0</v>
      </c>
      <c r="P19" s="153">
        <v>3.0222301540981249</v>
      </c>
      <c r="Q19" s="153">
        <v>22.077050763604205</v>
      </c>
    </row>
    <row r="20" spans="1:17" x14ac:dyDescent="0.25">
      <c r="A20" s="84" t="s">
        <v>22</v>
      </c>
      <c r="B20" s="153">
        <v>937.22398426777909</v>
      </c>
      <c r="C20" s="153">
        <v>1055.4095208565566</v>
      </c>
      <c r="D20" s="153">
        <v>990.25965100521057</v>
      </c>
      <c r="E20" s="153">
        <v>915.29979435806547</v>
      </c>
      <c r="F20" s="153">
        <v>1070.6672898035706</v>
      </c>
      <c r="G20" s="153">
        <v>1164.3284280442465</v>
      </c>
      <c r="H20" s="153">
        <v>1177.990789529822</v>
      </c>
      <c r="I20" s="153">
        <v>1043.9361485788759</v>
      </c>
      <c r="J20" s="153">
        <v>932.54741302222317</v>
      </c>
      <c r="K20" s="153">
        <v>836.104776864428</v>
      </c>
      <c r="L20" s="153">
        <v>837.45555365270377</v>
      </c>
      <c r="M20" s="153">
        <v>890.76605231477333</v>
      </c>
      <c r="N20" s="153">
        <v>822.04620917361842</v>
      </c>
      <c r="O20" s="153">
        <v>907.26236074905967</v>
      </c>
      <c r="P20" s="153">
        <v>907.5914745017684</v>
      </c>
      <c r="Q20" s="153">
        <v>719.11665277677275</v>
      </c>
    </row>
    <row r="21" spans="1:17" x14ac:dyDescent="0.25">
      <c r="A21" s="156" t="s">
        <v>117</v>
      </c>
      <c r="B21" s="155">
        <v>39801.299280652078</v>
      </c>
      <c r="C21" s="155">
        <v>37717.679189337454</v>
      </c>
      <c r="D21" s="155">
        <v>36591.87492307325</v>
      </c>
      <c r="E21" s="155">
        <v>38408.862519448558</v>
      </c>
      <c r="F21" s="155">
        <v>38307.266098594831</v>
      </c>
      <c r="G21" s="155">
        <v>36667.5482620037</v>
      </c>
      <c r="H21" s="155">
        <v>37105.225869000322</v>
      </c>
      <c r="I21" s="155">
        <v>36032.00791432085</v>
      </c>
      <c r="J21" s="155">
        <v>33713.366665866852</v>
      </c>
      <c r="K21" s="155">
        <v>24245.489644593734</v>
      </c>
      <c r="L21" s="155">
        <v>29527.030272075604</v>
      </c>
      <c r="M21" s="155">
        <v>29456.353366261763</v>
      </c>
      <c r="N21" s="155">
        <v>28925.665606825332</v>
      </c>
      <c r="O21" s="155">
        <v>29011.082911861544</v>
      </c>
      <c r="P21" s="155">
        <v>29011.101967155559</v>
      </c>
      <c r="Q21" s="155">
        <v>29268.836087607742</v>
      </c>
    </row>
    <row r="22" spans="1:17" x14ac:dyDescent="0.25">
      <c r="A22" s="84" t="s">
        <v>34</v>
      </c>
      <c r="B22" s="153">
        <v>6088.2590049510109</v>
      </c>
      <c r="C22" s="153">
        <v>6688.852468961476</v>
      </c>
      <c r="D22" s="153">
        <v>6393.3963203684998</v>
      </c>
      <c r="E22" s="153">
        <v>7398.0583787544583</v>
      </c>
      <c r="F22" s="153">
        <v>8276.0183027111434</v>
      </c>
      <c r="G22" s="153">
        <v>8953.6169418704958</v>
      </c>
      <c r="H22" s="153">
        <v>8998.2480360935369</v>
      </c>
      <c r="I22" s="153">
        <v>8571.9963134756108</v>
      </c>
      <c r="J22" s="153">
        <v>7734.4200009291289</v>
      </c>
      <c r="K22" s="153">
        <v>5063.8981799472895</v>
      </c>
      <c r="L22" s="153">
        <v>7803.4031709559649</v>
      </c>
      <c r="M22" s="153">
        <v>8016.1925573546105</v>
      </c>
      <c r="N22" s="153">
        <v>8385.7894193167922</v>
      </c>
      <c r="O22" s="153">
        <v>8784.7716278150492</v>
      </c>
      <c r="P22" s="153">
        <v>9416.238094652681</v>
      </c>
      <c r="Q22" s="153">
        <v>10166.761721668681</v>
      </c>
    </row>
    <row r="23" spans="1:17" x14ac:dyDescent="0.25">
      <c r="A23" s="84" t="s">
        <v>48</v>
      </c>
      <c r="B23" s="153">
        <v>21685.805453561392</v>
      </c>
      <c r="C23" s="153">
        <v>20554.648770000003</v>
      </c>
      <c r="D23" s="153">
        <v>20045.430299999996</v>
      </c>
      <c r="E23" s="153">
        <v>20852.969070000003</v>
      </c>
      <c r="F23" s="153">
        <v>19286.466530000002</v>
      </c>
      <c r="G23" s="153">
        <v>17875.474584006486</v>
      </c>
      <c r="H23" s="153">
        <v>18494.542839999995</v>
      </c>
      <c r="I23" s="153">
        <v>18044.282299999999</v>
      </c>
      <c r="J23" s="153">
        <v>16814.839869999996</v>
      </c>
      <c r="K23" s="153">
        <v>12616.224270000001</v>
      </c>
      <c r="L23" s="153">
        <v>14115.512462368706</v>
      </c>
      <c r="M23" s="153">
        <v>13807.353308443091</v>
      </c>
      <c r="N23" s="153">
        <v>12665.417895105602</v>
      </c>
      <c r="O23" s="153">
        <v>12274.09635547946</v>
      </c>
      <c r="P23" s="153">
        <v>11865.96169200921</v>
      </c>
      <c r="Q23" s="153">
        <v>11377.351453851126</v>
      </c>
    </row>
    <row r="24" spans="1:17" x14ac:dyDescent="0.25">
      <c r="A24" s="84" t="s">
        <v>30</v>
      </c>
      <c r="B24" s="153">
        <v>205.57942603116697</v>
      </c>
      <c r="C24" s="153">
        <v>288.09960732679144</v>
      </c>
      <c r="D24" s="153">
        <v>180.39088216253816</v>
      </c>
      <c r="E24" s="153">
        <v>236.57158272231385</v>
      </c>
      <c r="F24" s="153">
        <v>556.76538853777674</v>
      </c>
      <c r="G24" s="153">
        <v>235.06432471712372</v>
      </c>
      <c r="H24" s="153">
        <v>217.64465122567464</v>
      </c>
      <c r="I24" s="153">
        <v>382.71252184873003</v>
      </c>
      <c r="J24" s="153">
        <v>468.94636445041351</v>
      </c>
      <c r="K24" s="153">
        <v>158.80963068327603</v>
      </c>
      <c r="L24" s="153">
        <v>39.1524153419412</v>
      </c>
      <c r="M24" s="153">
        <v>53.789486630161129</v>
      </c>
      <c r="N24" s="153">
        <v>6.6036563873936842</v>
      </c>
      <c r="O24" s="153">
        <v>32.61260189143529</v>
      </c>
      <c r="P24" s="153">
        <v>11.541731751012144</v>
      </c>
      <c r="Q24" s="153">
        <v>99.339483612752801</v>
      </c>
    </row>
    <row r="25" spans="1:17" x14ac:dyDescent="0.25">
      <c r="A25" s="84" t="s">
        <v>27</v>
      </c>
      <c r="B25" s="153">
        <v>1578.2068284252368</v>
      </c>
      <c r="C25" s="153">
        <v>706.74962701011191</v>
      </c>
      <c r="D25" s="153">
        <v>715.74281670160656</v>
      </c>
      <c r="E25" s="153">
        <v>661.95491752839973</v>
      </c>
      <c r="F25" s="153">
        <v>746.02378927013228</v>
      </c>
      <c r="G25" s="153">
        <v>585.95839004072332</v>
      </c>
      <c r="H25" s="153">
        <v>298.68677960461844</v>
      </c>
      <c r="I25" s="153">
        <v>286.1798173288887</v>
      </c>
      <c r="J25" s="153">
        <v>481.79722017419658</v>
      </c>
      <c r="K25" s="153">
        <v>428.45118024637389</v>
      </c>
      <c r="L25" s="153">
        <v>156.99392026374176</v>
      </c>
      <c r="M25" s="153">
        <v>198.0309652535434</v>
      </c>
      <c r="N25" s="153">
        <v>371.45091490561094</v>
      </c>
      <c r="O25" s="153">
        <v>597.69949210997788</v>
      </c>
      <c r="P25" s="153">
        <v>452.23142304715816</v>
      </c>
      <c r="Q25" s="153">
        <v>312.19605644651602</v>
      </c>
    </row>
    <row r="26" spans="1:17" x14ac:dyDescent="0.25">
      <c r="A26" s="84" t="s">
        <v>26</v>
      </c>
      <c r="B26" s="153">
        <v>10243.44856768327</v>
      </c>
      <c r="C26" s="153">
        <v>9479.3287160390701</v>
      </c>
      <c r="D26" s="153">
        <v>9256.9146038406016</v>
      </c>
      <c r="E26" s="153">
        <v>9259.3085704433761</v>
      </c>
      <c r="F26" s="153">
        <v>9441.9920880757836</v>
      </c>
      <c r="G26" s="153">
        <v>9017.4340213688738</v>
      </c>
      <c r="H26" s="153">
        <v>9096.1035620764924</v>
      </c>
      <c r="I26" s="153">
        <v>8746.8369616676227</v>
      </c>
      <c r="J26" s="153">
        <v>8213.3632103131076</v>
      </c>
      <c r="K26" s="153">
        <v>5978.1063837167976</v>
      </c>
      <c r="L26" s="153">
        <v>7411.9683031452487</v>
      </c>
      <c r="M26" s="153">
        <v>7380.9870485803585</v>
      </c>
      <c r="N26" s="153">
        <v>7496.4037211099294</v>
      </c>
      <c r="O26" s="153">
        <v>7321.9028345656125</v>
      </c>
      <c r="P26" s="153">
        <v>7265.1290256955062</v>
      </c>
      <c r="Q26" s="153">
        <v>7313.1873720286585</v>
      </c>
    </row>
    <row r="27" spans="1:17" x14ac:dyDescent="0.25">
      <c r="A27" s="156" t="s">
        <v>114</v>
      </c>
      <c r="B27" s="155">
        <v>7455.3093631455868</v>
      </c>
      <c r="C27" s="155">
        <v>7057.4854991230195</v>
      </c>
      <c r="D27" s="155">
        <v>6745.0094774358276</v>
      </c>
      <c r="E27" s="155">
        <v>7070.8592091147539</v>
      </c>
      <c r="F27" s="155">
        <v>7056.860131617449</v>
      </c>
      <c r="G27" s="155">
        <v>6798.1946771291332</v>
      </c>
      <c r="H27" s="155">
        <v>6816.4128463615652</v>
      </c>
      <c r="I27" s="155">
        <v>6654.6441863069358</v>
      </c>
      <c r="J27" s="155">
        <v>6294.6065787718817</v>
      </c>
      <c r="K27" s="155">
        <v>4453.0617692409387</v>
      </c>
      <c r="L27" s="155">
        <v>5583.2859749189965</v>
      </c>
      <c r="M27" s="155">
        <v>5607.1501954267833</v>
      </c>
      <c r="N27" s="155">
        <v>5485.5602338142207</v>
      </c>
      <c r="O27" s="155">
        <v>5477.9636981937092</v>
      </c>
      <c r="P27" s="155">
        <v>5445.7868444366259</v>
      </c>
      <c r="Q27" s="155">
        <v>5468.4741774764443</v>
      </c>
    </row>
    <row r="28" spans="1:17" x14ac:dyDescent="0.25">
      <c r="A28" s="152" t="s">
        <v>124</v>
      </c>
      <c r="B28" s="151">
        <v>4871.2881598769281</v>
      </c>
      <c r="C28" s="151">
        <v>4623.8329671496431</v>
      </c>
      <c r="D28" s="151">
        <v>4286.6315202734168</v>
      </c>
      <c r="E28" s="151">
        <v>4476.5048185215073</v>
      </c>
      <c r="F28" s="151">
        <v>4512.6893914196617</v>
      </c>
      <c r="G28" s="151">
        <v>4339.5476617887152</v>
      </c>
      <c r="H28" s="151">
        <v>4354.1478968891661</v>
      </c>
      <c r="I28" s="151">
        <v>4172.0863143502511</v>
      </c>
      <c r="J28" s="151">
        <v>3948.3352824060012</v>
      </c>
      <c r="K28" s="151">
        <v>2829.4654143781427</v>
      </c>
      <c r="L28" s="151">
        <v>3476.9819570468385</v>
      </c>
      <c r="M28" s="151">
        <v>3479.4438438578363</v>
      </c>
      <c r="N28" s="151">
        <v>3411.9076135639789</v>
      </c>
      <c r="O28" s="151">
        <v>3370.988381504209</v>
      </c>
      <c r="P28" s="151">
        <v>3374.5063243271734</v>
      </c>
      <c r="Q28" s="151">
        <v>3361.361764118376</v>
      </c>
    </row>
    <row r="29" spans="1:17" x14ac:dyDescent="0.25">
      <c r="A29" s="154" t="s">
        <v>31</v>
      </c>
      <c r="B29" s="153">
        <v>176.33798842643333</v>
      </c>
      <c r="C29" s="153">
        <v>223.4581751378808</v>
      </c>
      <c r="D29" s="153">
        <v>230.23659698626682</v>
      </c>
      <c r="E29" s="153">
        <v>202.08226011550781</v>
      </c>
      <c r="F29" s="153">
        <v>214.07900562092783</v>
      </c>
      <c r="G29" s="153">
        <v>210.74346021607715</v>
      </c>
      <c r="H29" s="153">
        <v>205.62068733345257</v>
      </c>
      <c r="I29" s="153">
        <v>221.27369984990852</v>
      </c>
      <c r="J29" s="153">
        <v>241.57801241566102</v>
      </c>
      <c r="K29" s="153">
        <v>196.32740487460219</v>
      </c>
      <c r="L29" s="153">
        <v>231.86518311640032</v>
      </c>
      <c r="M29" s="153">
        <v>221.22849476884301</v>
      </c>
      <c r="N29" s="153">
        <v>220.53088371764403</v>
      </c>
      <c r="O29" s="153">
        <v>178.22338727329534</v>
      </c>
      <c r="P29" s="153">
        <v>185.90610747355922</v>
      </c>
      <c r="Q29" s="153">
        <v>190.46808911624686</v>
      </c>
    </row>
    <row r="30" spans="1:17" x14ac:dyDescent="0.25">
      <c r="A30" s="154" t="s">
        <v>126</v>
      </c>
      <c r="B30" s="153">
        <v>260.92909596143352</v>
      </c>
      <c r="C30" s="153">
        <v>238.34350908678351</v>
      </c>
      <c r="D30" s="153">
        <v>104.73232618773366</v>
      </c>
      <c r="E30" s="153">
        <v>86.138602046412302</v>
      </c>
      <c r="F30" s="153">
        <v>78.358497592904712</v>
      </c>
      <c r="G30" s="153">
        <v>80.658742326299461</v>
      </c>
      <c r="H30" s="153">
        <v>66.039498277584372</v>
      </c>
      <c r="I30" s="153">
        <v>63.289510845228634</v>
      </c>
      <c r="J30" s="153">
        <v>62.574103810484367</v>
      </c>
      <c r="K30" s="153">
        <v>49.239269673520774</v>
      </c>
      <c r="L30" s="153">
        <v>71.209821846631414</v>
      </c>
      <c r="M30" s="153">
        <v>55.763442455283688</v>
      </c>
      <c r="N30" s="153">
        <v>48.523695183012293</v>
      </c>
      <c r="O30" s="153">
        <v>45.912268888075616</v>
      </c>
      <c r="P30" s="153">
        <v>43.455246584466749</v>
      </c>
      <c r="Q30" s="153">
        <v>86.634253627348272</v>
      </c>
    </row>
    <row r="31" spans="1:17" x14ac:dyDescent="0.25">
      <c r="A31" s="154" t="s">
        <v>30</v>
      </c>
      <c r="B31" s="153">
        <v>686.44499814291964</v>
      </c>
      <c r="C31" s="153">
        <v>596.57761111621517</v>
      </c>
      <c r="D31" s="153">
        <v>646.09836662564521</v>
      </c>
      <c r="E31" s="153">
        <v>632.4080448627966</v>
      </c>
      <c r="F31" s="153">
        <v>724.41909603206796</v>
      </c>
      <c r="G31" s="153">
        <v>697.29022759408554</v>
      </c>
      <c r="H31" s="153">
        <v>607.99675735735536</v>
      </c>
      <c r="I31" s="153">
        <v>546.90218635556323</v>
      </c>
      <c r="J31" s="153">
        <v>475.6844346453135</v>
      </c>
      <c r="K31" s="153">
        <v>265.91861547321031</v>
      </c>
      <c r="L31" s="153">
        <v>252.23560091061609</v>
      </c>
      <c r="M31" s="153">
        <v>260.4784407288883</v>
      </c>
      <c r="N31" s="153">
        <v>222.04991573976707</v>
      </c>
      <c r="O31" s="153">
        <v>229.57445092756294</v>
      </c>
      <c r="P31" s="153">
        <v>214.78931745284382</v>
      </c>
      <c r="Q31" s="153">
        <v>102.1556038946365</v>
      </c>
    </row>
    <row r="32" spans="1:17" x14ac:dyDescent="0.25">
      <c r="A32" s="154" t="s">
        <v>27</v>
      </c>
      <c r="B32" s="153">
        <v>3747.5760773461411</v>
      </c>
      <c r="C32" s="153">
        <v>3565.4536718087647</v>
      </c>
      <c r="D32" s="153">
        <v>3305.5642304737707</v>
      </c>
      <c r="E32" s="153">
        <v>3555.8759114967906</v>
      </c>
      <c r="F32" s="153">
        <v>3495.8327921737623</v>
      </c>
      <c r="G32" s="153">
        <v>3350.8552316522523</v>
      </c>
      <c r="H32" s="153">
        <v>3474.4909539207733</v>
      </c>
      <c r="I32" s="153">
        <v>3340.62091729955</v>
      </c>
      <c r="J32" s="153">
        <v>3168.4987315345425</v>
      </c>
      <c r="K32" s="153">
        <v>2317.9801243568095</v>
      </c>
      <c r="L32" s="153">
        <v>2921.6713511731914</v>
      </c>
      <c r="M32" s="153">
        <v>2941.9734659048213</v>
      </c>
      <c r="N32" s="153">
        <v>2920.8031189235558</v>
      </c>
      <c r="O32" s="153">
        <v>2917.2782744152751</v>
      </c>
      <c r="P32" s="153">
        <v>2930.355652816304</v>
      </c>
      <c r="Q32" s="153">
        <v>2982.1038174801442</v>
      </c>
    </row>
    <row r="33" spans="1:17" x14ac:dyDescent="0.25">
      <c r="A33" s="152" t="s">
        <v>123</v>
      </c>
      <c r="B33" s="151">
        <v>2584.0212032686582</v>
      </c>
      <c r="C33" s="151">
        <v>2433.6525319733746</v>
      </c>
      <c r="D33" s="151">
        <v>2458.37795716241</v>
      </c>
      <c r="E33" s="151">
        <v>2594.3543905932443</v>
      </c>
      <c r="F33" s="151">
        <v>2544.1707401977869</v>
      </c>
      <c r="G33" s="151">
        <v>2458.6470153404189</v>
      </c>
      <c r="H33" s="151">
        <v>2462.264949472401</v>
      </c>
      <c r="I33" s="151">
        <v>2482.5578719566852</v>
      </c>
      <c r="J33" s="151">
        <v>2346.2712963658805</v>
      </c>
      <c r="K33" s="151">
        <v>1623.5963548627951</v>
      </c>
      <c r="L33" s="151">
        <v>2106.3040178721571</v>
      </c>
      <c r="M33" s="151">
        <v>2127.706351568947</v>
      </c>
      <c r="N33" s="151">
        <v>2073.6526202502414</v>
      </c>
      <c r="O33" s="151">
        <v>2106.9753166894998</v>
      </c>
      <c r="P33" s="151">
        <v>2071.2805201094525</v>
      </c>
      <c r="Q33" s="151">
        <v>2107.1124133580688</v>
      </c>
    </row>
    <row r="34" spans="1:17" x14ac:dyDescent="0.25">
      <c r="A34" s="156" t="s">
        <v>113</v>
      </c>
      <c r="B34" s="155">
        <v>3552.6622766035939</v>
      </c>
      <c r="C34" s="155">
        <v>3438.7688030266645</v>
      </c>
      <c r="D34" s="155">
        <v>3324.2605427234498</v>
      </c>
      <c r="E34" s="155">
        <v>3475.1250380751044</v>
      </c>
      <c r="F34" s="155">
        <v>3478.0473131576068</v>
      </c>
      <c r="G34" s="155">
        <v>3280.2852214114928</v>
      </c>
      <c r="H34" s="155">
        <v>3252.6542464974204</v>
      </c>
      <c r="I34" s="155">
        <v>3184.0883706783366</v>
      </c>
      <c r="J34" s="155">
        <v>2990.2248526271323</v>
      </c>
      <c r="K34" s="155">
        <v>2104.0624980162538</v>
      </c>
      <c r="L34" s="155">
        <v>2667.9145941021925</v>
      </c>
      <c r="M34" s="155">
        <v>2730.387817258425</v>
      </c>
      <c r="N34" s="155">
        <v>2668.7621644679148</v>
      </c>
      <c r="O34" s="155">
        <v>2617.3682168298133</v>
      </c>
      <c r="P34" s="155">
        <v>2619.7110087133592</v>
      </c>
      <c r="Q34" s="155">
        <v>2663.4860764868909</v>
      </c>
    </row>
    <row r="35" spans="1:17" x14ac:dyDescent="0.25">
      <c r="A35" s="152" t="s">
        <v>122</v>
      </c>
      <c r="B35" s="151">
        <v>1234.8957844631793</v>
      </c>
      <c r="C35" s="151">
        <v>1234.4790086656067</v>
      </c>
      <c r="D35" s="151">
        <v>1121.2636898122544</v>
      </c>
      <c r="E35" s="151">
        <v>1218.129035591244</v>
      </c>
      <c r="F35" s="151">
        <v>1033.0133824014465</v>
      </c>
      <c r="G35" s="151">
        <v>953.66354925333417</v>
      </c>
      <c r="H35" s="151">
        <v>969.61454534051472</v>
      </c>
      <c r="I35" s="151">
        <v>951.29978714977676</v>
      </c>
      <c r="J35" s="151">
        <v>899.24599741336453</v>
      </c>
      <c r="K35" s="151">
        <v>609.32296388748409</v>
      </c>
      <c r="L35" s="151">
        <v>751.26479831895983</v>
      </c>
      <c r="M35" s="151">
        <v>817.90550457533959</v>
      </c>
      <c r="N35" s="151">
        <v>729.00379786285009</v>
      </c>
      <c r="O35" s="151">
        <v>866.12989402169728</v>
      </c>
      <c r="P35" s="151">
        <v>785.25325080778737</v>
      </c>
      <c r="Q35" s="151">
        <v>821.81277796342806</v>
      </c>
    </row>
    <row r="36" spans="1:17" x14ac:dyDescent="0.25">
      <c r="A36" s="154" t="s">
        <v>31</v>
      </c>
      <c r="B36" s="153">
        <v>45.920610656566424</v>
      </c>
      <c r="C36" s="153">
        <v>60.721335526991652</v>
      </c>
      <c r="D36" s="153">
        <v>60.968247329637059</v>
      </c>
      <c r="E36" s="153">
        <v>53.772435107634756</v>
      </c>
      <c r="F36" s="153">
        <v>56.73602739829667</v>
      </c>
      <c r="G36" s="153">
        <v>53.114700174585707</v>
      </c>
      <c r="H36" s="153">
        <v>50.753505588264034</v>
      </c>
      <c r="I36" s="153">
        <v>55.596891567230131</v>
      </c>
      <c r="J36" s="153">
        <v>63.136719425411655</v>
      </c>
      <c r="K36" s="153">
        <v>49.496025732235964</v>
      </c>
      <c r="L36" s="153">
        <v>58.126237344066837</v>
      </c>
      <c r="M36" s="153">
        <v>58.566406875912079</v>
      </c>
      <c r="N36" s="153">
        <v>57.686965869753742</v>
      </c>
      <c r="O36" s="153">
        <v>43.638039597085836</v>
      </c>
      <c r="P36" s="153">
        <v>36.957047906029011</v>
      </c>
      <c r="Q36" s="153">
        <v>35.394482953740756</v>
      </c>
    </row>
    <row r="37" spans="1:17" x14ac:dyDescent="0.25">
      <c r="A37" s="154" t="s">
        <v>126</v>
      </c>
      <c r="B37" s="153">
        <v>39.803841826335763</v>
      </c>
      <c r="C37" s="153">
        <v>52.420796948804437</v>
      </c>
      <c r="D37" s="153">
        <v>36.323449181720406</v>
      </c>
      <c r="E37" s="153">
        <v>31.006263425381107</v>
      </c>
      <c r="F37" s="153">
        <v>29.031367466235849</v>
      </c>
      <c r="G37" s="153">
        <v>29.645740882494259</v>
      </c>
      <c r="H37" s="153">
        <v>22.674744735650876</v>
      </c>
      <c r="I37" s="153">
        <v>22.021470399842826</v>
      </c>
      <c r="J37" s="153">
        <v>21.907923112954165</v>
      </c>
      <c r="K37" s="153">
        <v>16.245790624106554</v>
      </c>
      <c r="L37" s="153">
        <v>18.886091054986231</v>
      </c>
      <c r="M37" s="153">
        <v>18.735843207835117</v>
      </c>
      <c r="N37" s="153">
        <v>16.415840756075983</v>
      </c>
      <c r="O37" s="153">
        <v>15.741261166275994</v>
      </c>
      <c r="P37" s="153">
        <v>14.117891979498022</v>
      </c>
      <c r="Q37" s="153">
        <v>29.208850469164375</v>
      </c>
    </row>
    <row r="38" spans="1:17" x14ac:dyDescent="0.25">
      <c r="A38" s="154" t="s">
        <v>27</v>
      </c>
      <c r="B38" s="153">
        <v>1149.1713319802775</v>
      </c>
      <c r="C38" s="153">
        <v>1121.3368761898105</v>
      </c>
      <c r="D38" s="153">
        <v>1023.9719933008972</v>
      </c>
      <c r="E38" s="153">
        <v>1133.350337058228</v>
      </c>
      <c r="F38" s="153">
        <v>947.24598753691362</v>
      </c>
      <c r="G38" s="153">
        <v>870.90310819625438</v>
      </c>
      <c r="H38" s="153">
        <v>896.18629501659962</v>
      </c>
      <c r="I38" s="153">
        <v>873.68142518270361</v>
      </c>
      <c r="J38" s="153">
        <v>814.20135487499874</v>
      </c>
      <c r="K38" s="153">
        <v>543.5811475311416</v>
      </c>
      <c r="L38" s="153">
        <v>674.25246991990673</v>
      </c>
      <c r="M38" s="153">
        <v>740.60325449159257</v>
      </c>
      <c r="N38" s="153">
        <v>654.90099123702021</v>
      </c>
      <c r="O38" s="153">
        <v>806.75059325833547</v>
      </c>
      <c r="P38" s="153">
        <v>734.17831092226004</v>
      </c>
      <c r="Q38" s="153">
        <v>757.2094445405229</v>
      </c>
    </row>
    <row r="39" spans="1:17" x14ac:dyDescent="0.25">
      <c r="A39" s="152" t="s">
        <v>121</v>
      </c>
      <c r="B39" s="151">
        <v>1739.0104763741335</v>
      </c>
      <c r="C39" s="151">
        <v>1549.650681482058</v>
      </c>
      <c r="D39" s="151">
        <v>1457.3761211570418</v>
      </c>
      <c r="E39" s="151">
        <v>1517.443633663956</v>
      </c>
      <c r="F39" s="151">
        <v>1554.5886085150526</v>
      </c>
      <c r="G39" s="151">
        <v>1431.0219038422476</v>
      </c>
      <c r="H39" s="151">
        <v>1412.542275213631</v>
      </c>
      <c r="I39" s="151">
        <v>1356.4225151925248</v>
      </c>
      <c r="J39" s="151">
        <v>1271.4866045553408</v>
      </c>
      <c r="K39" s="151">
        <v>873.07426545737485</v>
      </c>
      <c r="L39" s="151">
        <v>1193.9250534956138</v>
      </c>
      <c r="M39" s="151">
        <v>1211.1764465798738</v>
      </c>
      <c r="N39" s="151">
        <v>1164.4189016946852</v>
      </c>
      <c r="O39" s="151">
        <v>1048.5383061203715</v>
      </c>
      <c r="P39" s="151">
        <v>1106.3823570308325</v>
      </c>
      <c r="Q39" s="151">
        <v>1105.4676752409816</v>
      </c>
    </row>
    <row r="40" spans="1:17" x14ac:dyDescent="0.25">
      <c r="A40" s="150" t="s">
        <v>34</v>
      </c>
      <c r="B40" s="87">
        <v>399.0336239920083</v>
      </c>
      <c r="C40" s="87">
        <v>409.19247243116581</v>
      </c>
      <c r="D40" s="87">
        <v>366.61940683583043</v>
      </c>
      <c r="E40" s="87">
        <v>416.63574887462556</v>
      </c>
      <c r="F40" s="87">
        <v>506.71161387245769</v>
      </c>
      <c r="G40" s="87">
        <v>457.91469476351079</v>
      </c>
      <c r="H40" s="87">
        <v>440.89851233323827</v>
      </c>
      <c r="I40" s="87">
        <v>408.0482965851466</v>
      </c>
      <c r="J40" s="87">
        <v>343.62106464500681</v>
      </c>
      <c r="K40" s="87">
        <v>169.23735962654069</v>
      </c>
      <c r="L40" s="87">
        <v>330.2847770002399</v>
      </c>
      <c r="M40" s="87">
        <v>345.32680526817251</v>
      </c>
      <c r="N40" s="87">
        <v>331.97598252389338</v>
      </c>
      <c r="O40" s="87">
        <v>333.27724502959694</v>
      </c>
      <c r="P40" s="87">
        <v>376.99213761071303</v>
      </c>
      <c r="Q40" s="87">
        <v>363.93539574545093</v>
      </c>
    </row>
    <row r="41" spans="1:17" x14ac:dyDescent="0.25">
      <c r="A41" s="150" t="s">
        <v>32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31</v>
      </c>
      <c r="B42" s="87">
        <v>54.430476748557183</v>
      </c>
      <c r="C42" s="87">
        <v>53.747994085546189</v>
      </c>
      <c r="D42" s="87">
        <v>55.493968083586445</v>
      </c>
      <c r="E42" s="87">
        <v>56.263884374505594</v>
      </c>
      <c r="F42" s="87">
        <v>58.14873494569855</v>
      </c>
      <c r="G42" s="87">
        <v>59.342168039395247</v>
      </c>
      <c r="H42" s="87">
        <v>58.793661732803926</v>
      </c>
      <c r="I42" s="87">
        <v>32.30129750867362</v>
      </c>
      <c r="J42" s="87">
        <v>35.727985029388506</v>
      </c>
      <c r="K42" s="87">
        <v>14.968269005811333</v>
      </c>
      <c r="L42" s="87">
        <v>25.519100291533849</v>
      </c>
      <c r="M42" s="87">
        <v>25.535089200286443</v>
      </c>
      <c r="N42" s="87">
        <v>16.896014195344595</v>
      </c>
      <c r="O42" s="87">
        <v>14.161276467564987</v>
      </c>
      <c r="P42" s="87">
        <v>12.025150466284693</v>
      </c>
      <c r="Q42" s="87">
        <v>10.58887152704159</v>
      </c>
    </row>
    <row r="43" spans="1:17" x14ac:dyDescent="0.25">
      <c r="A43" s="150" t="s">
        <v>126</v>
      </c>
      <c r="B43" s="87">
        <v>12.863597665139215</v>
      </c>
      <c r="C43" s="87">
        <v>12.445186793823261</v>
      </c>
      <c r="D43" s="87">
        <v>9.648734141813641</v>
      </c>
      <c r="E43" s="87">
        <v>9.2221394078879602</v>
      </c>
      <c r="F43" s="87">
        <v>7.006321983850869</v>
      </c>
      <c r="G43" s="87">
        <v>7.1014060718675607</v>
      </c>
      <c r="H43" s="87">
        <v>7.1231729986665764</v>
      </c>
      <c r="I43" s="87">
        <v>5.9299264637654385</v>
      </c>
      <c r="J43" s="87">
        <v>5.9656731127736355</v>
      </c>
      <c r="K43" s="87">
        <v>3.1924193695554184</v>
      </c>
      <c r="L43" s="87">
        <v>6.0886788516064492</v>
      </c>
      <c r="M43" s="87">
        <v>5.0818641292944156</v>
      </c>
      <c r="N43" s="87">
        <v>3.4075319598499223</v>
      </c>
      <c r="O43" s="87">
        <v>3.3609939094645425</v>
      </c>
      <c r="P43" s="87">
        <v>4.4129096632061922</v>
      </c>
      <c r="Q43" s="87">
        <v>6.5679375462759531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29</v>
      </c>
      <c r="B45" s="87">
        <v>309.40388407529872</v>
      </c>
      <c r="C45" s="87">
        <v>135.92460564134296</v>
      </c>
      <c r="D45" s="87">
        <v>123.320790549827</v>
      </c>
      <c r="E45" s="87">
        <v>130.27236035113728</v>
      </c>
      <c r="F45" s="87">
        <v>131.08600336001231</v>
      </c>
      <c r="G45" s="87">
        <v>134.14302132720243</v>
      </c>
      <c r="H45" s="87">
        <v>113.60198549911722</v>
      </c>
      <c r="I45" s="87">
        <v>93.329736132744756</v>
      </c>
      <c r="J45" s="87">
        <v>86.85523431936069</v>
      </c>
      <c r="K45" s="87">
        <v>81.842309195031646</v>
      </c>
      <c r="L45" s="87">
        <v>129.51265972957265</v>
      </c>
      <c r="M45" s="87">
        <v>85.356117299908036</v>
      </c>
      <c r="N45" s="87">
        <v>77.455219578395059</v>
      </c>
      <c r="O45" s="87">
        <v>80.878642697379021</v>
      </c>
      <c r="P45" s="87">
        <v>13.40623558070379</v>
      </c>
      <c r="Q45" s="87">
        <v>9.0654452276421882</v>
      </c>
    </row>
    <row r="46" spans="1:17" x14ac:dyDescent="0.25">
      <c r="A46" s="150" t="s">
        <v>27</v>
      </c>
      <c r="B46" s="87">
        <v>661.3881187749447</v>
      </c>
      <c r="C46" s="87">
        <v>617.77974336331044</v>
      </c>
      <c r="D46" s="87">
        <v>595.07460234311395</v>
      </c>
      <c r="E46" s="87">
        <v>583.30720117135172</v>
      </c>
      <c r="F46" s="87">
        <v>628.36053251998169</v>
      </c>
      <c r="G46" s="87">
        <v>569.14578823399643</v>
      </c>
      <c r="H46" s="87">
        <v>573.30611830051305</v>
      </c>
      <c r="I46" s="87">
        <v>609.63253598076085</v>
      </c>
      <c r="J46" s="87">
        <v>539.95101127702662</v>
      </c>
      <c r="K46" s="87">
        <v>228.03569045760165</v>
      </c>
      <c r="L46" s="87">
        <v>361.77567130042678</v>
      </c>
      <c r="M46" s="87">
        <v>366.68412157385774</v>
      </c>
      <c r="N46" s="87">
        <v>294.80597911353141</v>
      </c>
      <c r="O46" s="87">
        <v>251.25030909426147</v>
      </c>
      <c r="P46" s="87">
        <v>316.01589029896741</v>
      </c>
      <c r="Q46" s="87">
        <v>271.43437380179438</v>
      </c>
    </row>
    <row r="47" spans="1:17" x14ac:dyDescent="0.25">
      <c r="A47" s="150" t="s">
        <v>26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87</v>
      </c>
      <c r="B48" s="87">
        <v>5.5343287407673971</v>
      </c>
      <c r="C48" s="87">
        <v>12.08140241429107</v>
      </c>
      <c r="D48" s="87">
        <v>6.1034420141809917</v>
      </c>
      <c r="E48" s="87">
        <v>7.8290353648609168</v>
      </c>
      <c r="F48" s="87">
        <v>20.422030249136309</v>
      </c>
      <c r="G48" s="87">
        <v>21.259835785133099</v>
      </c>
      <c r="H48" s="87">
        <v>58.075803654034566</v>
      </c>
      <c r="I48" s="87">
        <v>57.148823324448394</v>
      </c>
      <c r="J48" s="87">
        <v>120.26191883410581</v>
      </c>
      <c r="K48" s="87">
        <v>71.930827102663102</v>
      </c>
      <c r="L48" s="87">
        <v>97.016479331727695</v>
      </c>
      <c r="M48" s="87">
        <v>98.950817585516589</v>
      </c>
      <c r="N48" s="87">
        <v>83.511108747918755</v>
      </c>
      <c r="O48" s="87">
        <v>75.415367342120717</v>
      </c>
      <c r="P48" s="87">
        <v>75.67618323030085</v>
      </c>
      <c r="Q48" s="87">
        <v>61.949867397025898</v>
      </c>
    </row>
    <row r="49" spans="1:17" x14ac:dyDescent="0.25">
      <c r="A49" s="150" t="s">
        <v>23</v>
      </c>
      <c r="B49" s="87">
        <v>296.35644637741819</v>
      </c>
      <c r="C49" s="87">
        <v>308.47927675257785</v>
      </c>
      <c r="D49" s="87">
        <v>301.11517718868907</v>
      </c>
      <c r="E49" s="87">
        <v>313.91326411958664</v>
      </c>
      <c r="F49" s="87">
        <v>202.85337158391533</v>
      </c>
      <c r="G49" s="87">
        <v>182.11498962114223</v>
      </c>
      <c r="H49" s="87">
        <v>160.74302069525723</v>
      </c>
      <c r="I49" s="87">
        <v>150.03189919698531</v>
      </c>
      <c r="J49" s="87">
        <v>139.10371733767889</v>
      </c>
      <c r="K49" s="87">
        <v>303.86739070017103</v>
      </c>
      <c r="L49" s="87">
        <v>243.72768699050638</v>
      </c>
      <c r="M49" s="87">
        <v>284.24163152283796</v>
      </c>
      <c r="N49" s="87">
        <v>356.36706557575212</v>
      </c>
      <c r="O49" s="87">
        <v>290.19447157998366</v>
      </c>
      <c r="P49" s="87">
        <v>307.85385018065676</v>
      </c>
      <c r="Q49" s="87">
        <v>381.92578399575081</v>
      </c>
    </row>
    <row r="50" spans="1:17" x14ac:dyDescent="0.25">
      <c r="A50" s="149" t="s">
        <v>120</v>
      </c>
      <c r="B50" s="148">
        <v>578.75601576628105</v>
      </c>
      <c r="C50" s="148">
        <v>654.63911287900055</v>
      </c>
      <c r="D50" s="148">
        <v>745.62073175415321</v>
      </c>
      <c r="E50" s="148">
        <v>739.55236881990413</v>
      </c>
      <c r="F50" s="148">
        <v>890.44532224110742</v>
      </c>
      <c r="G50" s="148">
        <v>895.59976831591086</v>
      </c>
      <c r="H50" s="148">
        <v>870.49742594327552</v>
      </c>
      <c r="I50" s="148">
        <v>876.36606833603514</v>
      </c>
      <c r="J50" s="148">
        <v>819.49225065842711</v>
      </c>
      <c r="K50" s="148">
        <v>621.66526867139521</v>
      </c>
      <c r="L50" s="148">
        <v>722.72474228761837</v>
      </c>
      <c r="M50" s="148">
        <v>701.30586610321166</v>
      </c>
      <c r="N50" s="148">
        <v>775.33946491037943</v>
      </c>
      <c r="O50" s="148">
        <v>702.70001668774466</v>
      </c>
      <c r="P50" s="148">
        <v>728.0754008747399</v>
      </c>
      <c r="Q50" s="148">
        <v>736.20562328248172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46</v>
      </c>
      <c r="B53" s="96">
        <v>9087.9664180758464</v>
      </c>
      <c r="C53" s="96">
        <v>9348.8314616380467</v>
      </c>
      <c r="D53" s="96">
        <v>8948.440334277102</v>
      </c>
      <c r="E53" s="96">
        <v>9389.5100845235593</v>
      </c>
      <c r="F53" s="96">
        <v>9740.504723412756</v>
      </c>
      <c r="G53" s="96">
        <v>9294.5709171332837</v>
      </c>
      <c r="H53" s="96">
        <v>9954.7089229339581</v>
      </c>
      <c r="I53" s="96">
        <v>9758.8599625863681</v>
      </c>
      <c r="J53" s="96">
        <v>9558.3443356103762</v>
      </c>
      <c r="K53" s="96">
        <v>7392.4395106273741</v>
      </c>
      <c r="L53" s="96">
        <v>8325.8789138478078</v>
      </c>
      <c r="M53" s="96">
        <v>8583.0632851398132</v>
      </c>
      <c r="N53" s="96">
        <v>8158.2704117879803</v>
      </c>
      <c r="O53" s="96">
        <v>7693.2156670539625</v>
      </c>
      <c r="P53" s="96">
        <v>7442.650012719123</v>
      </c>
      <c r="Q53" s="96">
        <v>7701.3678435190732</v>
      </c>
    </row>
    <row r="54" spans="1:17" x14ac:dyDescent="0.25">
      <c r="A54" s="132" t="s">
        <v>84</v>
      </c>
      <c r="B54" s="160">
        <v>26.106562379003467</v>
      </c>
      <c r="C54" s="160">
        <v>26.876425589125546</v>
      </c>
      <c r="D54" s="160">
        <v>25.834533651974581</v>
      </c>
      <c r="E54" s="160">
        <v>27.126440430679061</v>
      </c>
      <c r="F54" s="160">
        <v>28.094048486497993</v>
      </c>
      <c r="G54" s="160">
        <v>26.756836403213796</v>
      </c>
      <c r="H54" s="160">
        <v>28.660762886062905</v>
      </c>
      <c r="I54" s="160">
        <v>28.132286895513303</v>
      </c>
      <c r="J54" s="160">
        <v>27.52242137249257</v>
      </c>
      <c r="K54" s="160">
        <v>21.301916022508479</v>
      </c>
      <c r="L54" s="160">
        <v>23.99736169502739</v>
      </c>
      <c r="M54" s="160">
        <v>24.845956138301272</v>
      </c>
      <c r="N54" s="160">
        <v>23.663902362325196</v>
      </c>
      <c r="O54" s="160">
        <v>22.32444517985769</v>
      </c>
      <c r="P54" s="160">
        <v>21.612414856941431</v>
      </c>
      <c r="Q54" s="160">
        <v>22.3590145233361</v>
      </c>
    </row>
    <row r="55" spans="1:17" x14ac:dyDescent="0.25">
      <c r="A55" s="76" t="s">
        <v>83</v>
      </c>
      <c r="B55" s="159">
        <v>19.289983265454222</v>
      </c>
      <c r="C55" s="159">
        <v>19.858830600631812</v>
      </c>
      <c r="D55" s="159">
        <v>19.088982861190715</v>
      </c>
      <c r="E55" s="159">
        <v>20.043565076188866</v>
      </c>
      <c r="F55" s="159">
        <v>20.758524898676924</v>
      </c>
      <c r="G55" s="159">
        <v>19.770466864285495</v>
      </c>
      <c r="H55" s="159">
        <v>21.177266789133217</v>
      </c>
      <c r="I55" s="159">
        <v>20.786779031078378</v>
      </c>
      <c r="J55" s="159">
        <v>20.336153032815609</v>
      </c>
      <c r="K55" s="159">
        <v>15.739858723291052</v>
      </c>
      <c r="L55" s="159">
        <v>17.731507457467114</v>
      </c>
      <c r="M55" s="159">
        <v>18.358528831337317</v>
      </c>
      <c r="N55" s="159">
        <v>17.485116344989272</v>
      </c>
      <c r="O55" s="159">
        <v>16.495399420199075</v>
      </c>
      <c r="P55" s="159">
        <v>15.969284460513808</v>
      </c>
      <c r="Q55" s="159">
        <v>16.520942501954369</v>
      </c>
    </row>
    <row r="56" spans="1:17" x14ac:dyDescent="0.25">
      <c r="A56" s="76" t="s">
        <v>82</v>
      </c>
      <c r="B56" s="159">
        <v>482.24958163635552</v>
      </c>
      <c r="C56" s="159">
        <v>496.47076501579522</v>
      </c>
      <c r="D56" s="159">
        <v>477.22457152976796</v>
      </c>
      <c r="E56" s="159">
        <v>501.08912690472164</v>
      </c>
      <c r="F56" s="159">
        <v>518.96312246692321</v>
      </c>
      <c r="G56" s="159">
        <v>494.26167160713737</v>
      </c>
      <c r="H56" s="159">
        <v>529.43166972833046</v>
      </c>
      <c r="I56" s="159">
        <v>519.66947577695919</v>
      </c>
      <c r="J56" s="159">
        <v>508.40382582039024</v>
      </c>
      <c r="K56" s="159">
        <v>393.49646808227618</v>
      </c>
      <c r="L56" s="159">
        <v>443.28768643667792</v>
      </c>
      <c r="M56" s="159">
        <v>458.96322078343275</v>
      </c>
      <c r="N56" s="159">
        <v>437.4279086247318</v>
      </c>
      <c r="O56" s="159">
        <v>412.38498550497695</v>
      </c>
      <c r="P56" s="159">
        <v>399.23211151284511</v>
      </c>
      <c r="Q56" s="159">
        <v>413.02356254885922</v>
      </c>
    </row>
    <row r="57" spans="1:17" x14ac:dyDescent="0.25">
      <c r="A57" s="76" t="s">
        <v>81</v>
      </c>
      <c r="B57" s="159">
        <v>14.044888293943588</v>
      </c>
      <c r="C57" s="159">
        <v>14.0779540730598</v>
      </c>
      <c r="D57" s="159">
        <v>13.323222769334222</v>
      </c>
      <c r="E57" s="159">
        <v>13.815918284941159</v>
      </c>
      <c r="F57" s="159">
        <v>14.468801212738866</v>
      </c>
      <c r="G57" s="159">
        <v>13.63712573037429</v>
      </c>
      <c r="H57" s="159">
        <v>14.524105420620312</v>
      </c>
      <c r="I57" s="159">
        <v>14.430848115564553</v>
      </c>
      <c r="J57" s="159">
        <v>14.185874070709744</v>
      </c>
      <c r="K57" s="159">
        <v>10.82700369979823</v>
      </c>
      <c r="L57" s="159">
        <v>12.248414514217863</v>
      </c>
      <c r="M57" s="159">
        <v>12.681529553480583</v>
      </c>
      <c r="N57" s="159">
        <v>11.878430828278674</v>
      </c>
      <c r="O57" s="159">
        <v>11.177016146243858</v>
      </c>
      <c r="P57" s="159">
        <v>10.844846527140138</v>
      </c>
      <c r="Q57" s="159">
        <v>11.167213474282924</v>
      </c>
    </row>
    <row r="58" spans="1:17" x14ac:dyDescent="0.25">
      <c r="A58" s="129" t="s">
        <v>80</v>
      </c>
      <c r="B58" s="158">
        <v>19.307414115444967</v>
      </c>
      <c r="C58" s="158">
        <v>19.930895155569139</v>
      </c>
      <c r="D58" s="158">
        <v>19.21957948872161</v>
      </c>
      <c r="E58" s="158">
        <v>20.163666444526825</v>
      </c>
      <c r="F58" s="158">
        <v>20.86040542075644</v>
      </c>
      <c r="G58" s="158">
        <v>19.861877403306295</v>
      </c>
      <c r="H58" s="158">
        <v>21.293836533380471</v>
      </c>
      <c r="I58" s="158">
        <v>20.843384273576838</v>
      </c>
      <c r="J58" s="158">
        <v>20.380592259103381</v>
      </c>
      <c r="K58" s="158">
        <v>15.870028591466834</v>
      </c>
      <c r="L58" s="158">
        <v>17.945999123632607</v>
      </c>
      <c r="M58" s="158">
        <v>18.580729335671229</v>
      </c>
      <c r="N58" s="158">
        <v>17.762734089951461</v>
      </c>
      <c r="O58" s="158">
        <v>16.823654186586534</v>
      </c>
      <c r="P58" s="158">
        <v>16.397759781244964</v>
      </c>
      <c r="Q58" s="158">
        <v>17.07868434234225</v>
      </c>
    </row>
    <row r="59" spans="1:17" x14ac:dyDescent="0.25">
      <c r="A59" s="92" t="s">
        <v>126</v>
      </c>
      <c r="B59" s="91">
        <v>3.8225470747088224</v>
      </c>
      <c r="C59" s="91">
        <v>3.8330976284841363</v>
      </c>
      <c r="D59" s="91">
        <v>3.6750500163547826</v>
      </c>
      <c r="E59" s="91">
        <v>3.404047124040765</v>
      </c>
      <c r="F59" s="91">
        <v>3.6624787649756874</v>
      </c>
      <c r="G59" s="91">
        <v>3.8196647104215864</v>
      </c>
      <c r="H59" s="91">
        <v>4.0117936697966536</v>
      </c>
      <c r="I59" s="91">
        <v>3.8893637003191586</v>
      </c>
      <c r="J59" s="91">
        <v>3.7344100702181438</v>
      </c>
      <c r="K59" s="91">
        <v>2.9403551433045978</v>
      </c>
      <c r="L59" s="91">
        <v>3.3455532730266957</v>
      </c>
      <c r="M59" s="91">
        <v>3.4154100010525936</v>
      </c>
      <c r="N59" s="91">
        <v>3.2044734061875668</v>
      </c>
      <c r="O59" s="91">
        <v>3.1528789375208524</v>
      </c>
      <c r="P59" s="91">
        <v>2.9760117026381669</v>
      </c>
      <c r="Q59" s="91">
        <v>3.1118480599569103</v>
      </c>
    </row>
    <row r="60" spans="1:17" x14ac:dyDescent="0.25">
      <c r="A60" s="92" t="s">
        <v>27</v>
      </c>
      <c r="B60" s="91">
        <v>5.7922242346334896</v>
      </c>
      <c r="C60" s="91">
        <v>5.9792685466707418</v>
      </c>
      <c r="D60" s="91">
        <v>5.7658738466164845</v>
      </c>
      <c r="E60" s="91">
        <v>6.049099933358046</v>
      </c>
      <c r="F60" s="91">
        <v>6.2581216262269317</v>
      </c>
      <c r="G60" s="91">
        <v>5.9585632209918895</v>
      </c>
      <c r="H60" s="91">
        <v>6.3881509600141406</v>
      </c>
      <c r="I60" s="91">
        <v>6.2530152820730525</v>
      </c>
      <c r="J60" s="91">
        <v>6.1141776777310124</v>
      </c>
      <c r="K60" s="91">
        <v>4.7610085774400517</v>
      </c>
      <c r="L60" s="91">
        <v>5.3837997370897819</v>
      </c>
      <c r="M60" s="91">
        <v>5.5742188007013684</v>
      </c>
      <c r="N60" s="91">
        <v>5.3288202269854361</v>
      </c>
      <c r="O60" s="91">
        <v>5.047096255975962</v>
      </c>
      <c r="P60" s="91">
        <v>4.8242459132850835</v>
      </c>
      <c r="Q60" s="91">
        <v>5.123605302702674</v>
      </c>
    </row>
    <row r="61" spans="1:17" x14ac:dyDescent="0.25">
      <c r="A61" s="92" t="s">
        <v>127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22</v>
      </c>
      <c r="B62" s="157">
        <v>9.6926428061026559</v>
      </c>
      <c r="C62" s="157">
        <v>10.11852898041426</v>
      </c>
      <c r="D62" s="157">
        <v>9.7786556257503499</v>
      </c>
      <c r="E62" s="157">
        <v>10.710519387128009</v>
      </c>
      <c r="F62" s="157">
        <v>10.939805029553822</v>
      </c>
      <c r="G62" s="157">
        <v>10.083649471892823</v>
      </c>
      <c r="H62" s="157">
        <v>10.893891903569674</v>
      </c>
      <c r="I62" s="157">
        <v>10.701005291184629</v>
      </c>
      <c r="J62" s="157">
        <v>10.532004511154224</v>
      </c>
      <c r="K62" s="157">
        <v>8.1686648707221856</v>
      </c>
      <c r="L62" s="157">
        <v>9.2166461135161271</v>
      </c>
      <c r="M62" s="157">
        <v>9.5911005339172668</v>
      </c>
      <c r="N62" s="157">
        <v>9.2294404567784571</v>
      </c>
      <c r="O62" s="157">
        <v>8.6236789930897206</v>
      </c>
      <c r="P62" s="157">
        <v>8.5975021653217141</v>
      </c>
      <c r="Q62" s="157">
        <v>8.8432309796826676</v>
      </c>
    </row>
    <row r="63" spans="1:17" x14ac:dyDescent="0.25">
      <c r="A63" s="156" t="s">
        <v>116</v>
      </c>
      <c r="B63" s="155">
        <v>1560.9111176759852</v>
      </c>
      <c r="C63" s="155">
        <v>1636.0482578246342</v>
      </c>
      <c r="D63" s="155">
        <v>1528.6950049964162</v>
      </c>
      <c r="E63" s="155">
        <v>1596.8887694260939</v>
      </c>
      <c r="F63" s="155">
        <v>1641.0029483031392</v>
      </c>
      <c r="G63" s="155">
        <v>1583.978012260942</v>
      </c>
      <c r="H63" s="155">
        <v>1687.0895404724861</v>
      </c>
      <c r="I63" s="155">
        <v>1665.7927613727416</v>
      </c>
      <c r="J63" s="155">
        <v>1619.8716819920096</v>
      </c>
      <c r="K63" s="155">
        <v>1230.6532144690952</v>
      </c>
      <c r="L63" s="155">
        <v>1396.7194273830637</v>
      </c>
      <c r="M63" s="155">
        <v>1393.3406254750723</v>
      </c>
      <c r="N63" s="155">
        <v>1328.6123652408994</v>
      </c>
      <c r="O63" s="155">
        <v>1262.5666003122958</v>
      </c>
      <c r="P63" s="155">
        <v>1225.8237033123548</v>
      </c>
      <c r="Q63" s="155">
        <v>1259.553552541159</v>
      </c>
    </row>
    <row r="64" spans="1:17" x14ac:dyDescent="0.25">
      <c r="A64" s="84" t="s">
        <v>34</v>
      </c>
      <c r="B64" s="153">
        <v>119.86419703047221</v>
      </c>
      <c r="C64" s="153">
        <v>114.98414109865868</v>
      </c>
      <c r="D64" s="153">
        <v>44.363007952396714</v>
      </c>
      <c r="E64" s="153">
        <v>59.204114339672813</v>
      </c>
      <c r="F64" s="153">
        <v>97.687220451488955</v>
      </c>
      <c r="G64" s="153">
        <v>32.431131362203175</v>
      </c>
      <c r="H64" s="153">
        <v>74.557359424812802</v>
      </c>
      <c r="I64" s="153">
        <v>96.143784787269837</v>
      </c>
      <c r="J64" s="153">
        <v>44.068161400784064</v>
      </c>
      <c r="K64" s="153">
        <v>27.242433836905786</v>
      </c>
      <c r="L64" s="153">
        <v>30.394930361501981</v>
      </c>
      <c r="M64" s="153">
        <v>30.703605431742407</v>
      </c>
      <c r="N64" s="153">
        <v>24.501010469049845</v>
      </c>
      <c r="O64" s="153">
        <v>49.775149844058099</v>
      </c>
      <c r="P64" s="153">
        <v>40.538483418052898</v>
      </c>
      <c r="Q64" s="153">
        <v>25.616581164974946</v>
      </c>
    </row>
    <row r="65" spans="1:17" x14ac:dyDescent="0.25">
      <c r="A65" s="84" t="s">
        <v>30</v>
      </c>
      <c r="B65" s="153">
        <v>59.730081637110352</v>
      </c>
      <c r="C65" s="153">
        <v>50.955508073406364</v>
      </c>
      <c r="D65" s="153">
        <v>40.125940000000071</v>
      </c>
      <c r="E65" s="153">
        <v>36.293679999999853</v>
      </c>
      <c r="F65" s="153">
        <v>27.787389999999903</v>
      </c>
      <c r="G65" s="153">
        <v>32.650624478698234</v>
      </c>
      <c r="H65" s="153">
        <v>53.993549473440197</v>
      </c>
      <c r="I65" s="153">
        <v>22.895840000000135</v>
      </c>
      <c r="J65" s="153">
        <v>6.185994080715675</v>
      </c>
      <c r="K65" s="153">
        <v>8.1293465478100018</v>
      </c>
      <c r="L65" s="153">
        <v>30.491034668183943</v>
      </c>
      <c r="M65" s="153">
        <v>46.814209931679386</v>
      </c>
      <c r="N65" s="153">
        <v>14.332703638870612</v>
      </c>
      <c r="O65" s="153">
        <v>37.259468594819595</v>
      </c>
      <c r="P65" s="153">
        <v>18.855522881300772</v>
      </c>
      <c r="Q65" s="153">
        <v>3.8203692862173</v>
      </c>
    </row>
    <row r="66" spans="1:17" x14ac:dyDescent="0.25">
      <c r="A66" s="84" t="s">
        <v>27</v>
      </c>
      <c r="B66" s="153">
        <v>1099.1244173901473</v>
      </c>
      <c r="C66" s="153">
        <v>1147.9944532250524</v>
      </c>
      <c r="D66" s="153">
        <v>1177.5555956655974</v>
      </c>
      <c r="E66" s="153">
        <v>1313.4033177962438</v>
      </c>
      <c r="F66" s="153">
        <v>1295.8069402291771</v>
      </c>
      <c r="G66" s="153">
        <v>1266.1310651756951</v>
      </c>
      <c r="H66" s="153">
        <v>1284.1620056590448</v>
      </c>
      <c r="I66" s="153">
        <v>1257.9520391369281</v>
      </c>
      <c r="J66" s="153">
        <v>1291.9945943983942</v>
      </c>
      <c r="K66" s="153">
        <v>986.88902828663413</v>
      </c>
      <c r="L66" s="153">
        <v>1058.6059445933804</v>
      </c>
      <c r="M66" s="153">
        <v>1036.8794816708769</v>
      </c>
      <c r="N66" s="153">
        <v>1051.0348141704587</v>
      </c>
      <c r="O66" s="153">
        <v>904.27577823495835</v>
      </c>
      <c r="P66" s="153">
        <v>916.48849719250825</v>
      </c>
      <c r="Q66" s="153">
        <v>1072.5405440392399</v>
      </c>
    </row>
    <row r="67" spans="1:17" x14ac:dyDescent="0.25">
      <c r="A67" s="84" t="s">
        <v>26</v>
      </c>
      <c r="B67" s="153">
        <v>9.7575234739720074E-2</v>
      </c>
      <c r="C67" s="153">
        <v>0.20012999999999992</v>
      </c>
      <c r="D67" s="153">
        <v>0.49853000000000225</v>
      </c>
      <c r="E67" s="153">
        <v>0.20163000000000059</v>
      </c>
      <c r="F67" s="153">
        <v>0.10007999999999972</v>
      </c>
      <c r="G67" s="153">
        <v>0.20034202338537643</v>
      </c>
      <c r="H67" s="153">
        <v>0.20182000000000072</v>
      </c>
      <c r="I67" s="153">
        <v>0</v>
      </c>
      <c r="J67" s="153">
        <v>0</v>
      </c>
      <c r="K67" s="153">
        <v>0</v>
      </c>
      <c r="L67" s="153">
        <v>0</v>
      </c>
      <c r="M67" s="153">
        <v>1.0138921102814393</v>
      </c>
      <c r="N67" s="153">
        <v>0.36444332224645848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22</v>
      </c>
      <c r="B68" s="153">
        <v>282.09484638351557</v>
      </c>
      <c r="C68" s="153">
        <v>321.91402542751689</v>
      </c>
      <c r="D68" s="153">
        <v>266.15193137842186</v>
      </c>
      <c r="E68" s="153">
        <v>187.78602729017786</v>
      </c>
      <c r="F68" s="153">
        <v>219.6213176224735</v>
      </c>
      <c r="G68" s="153">
        <v>252.56484922096058</v>
      </c>
      <c r="H68" s="153">
        <v>274.17480591518807</v>
      </c>
      <c r="I68" s="153">
        <v>288.80109744854383</v>
      </c>
      <c r="J68" s="153">
        <v>277.62293211211539</v>
      </c>
      <c r="K68" s="153">
        <v>208.39240579774568</v>
      </c>
      <c r="L68" s="153">
        <v>277.22751775999757</v>
      </c>
      <c r="M68" s="153">
        <v>277.92943633049225</v>
      </c>
      <c r="N68" s="153">
        <v>238.37939364027378</v>
      </c>
      <c r="O68" s="153">
        <v>271.25620363845985</v>
      </c>
      <c r="P68" s="153">
        <v>249.94119982049227</v>
      </c>
      <c r="Q68" s="153">
        <v>157.57605805072708</v>
      </c>
    </row>
    <row r="69" spans="1:17" x14ac:dyDescent="0.25">
      <c r="A69" s="156" t="s">
        <v>115</v>
      </c>
      <c r="B69" s="155">
        <v>3772.5414217844327</v>
      </c>
      <c r="C69" s="155">
        <v>3836.3144302280953</v>
      </c>
      <c r="D69" s="155">
        <v>3709.0408895267897</v>
      </c>
      <c r="E69" s="155">
        <v>3895.8372629715932</v>
      </c>
      <c r="F69" s="155">
        <v>4059.2297739954729</v>
      </c>
      <c r="G69" s="155">
        <v>3860.0721077086328</v>
      </c>
      <c r="H69" s="155">
        <v>4152.2184489827541</v>
      </c>
      <c r="I69" s="155">
        <v>4058.8426677146526</v>
      </c>
      <c r="J69" s="155">
        <v>3986.3371874472987</v>
      </c>
      <c r="K69" s="155">
        <v>3108.2653561153516</v>
      </c>
      <c r="L69" s="155">
        <v>3493.9035155230931</v>
      </c>
      <c r="M69" s="155">
        <v>3651.2375010975475</v>
      </c>
      <c r="N69" s="155">
        <v>3465.8343581929012</v>
      </c>
      <c r="O69" s="155">
        <v>3256.7737949683406</v>
      </c>
      <c r="P69" s="155">
        <v>3153.3025265132824</v>
      </c>
      <c r="Q69" s="155">
        <v>3271.9415025023377</v>
      </c>
    </row>
    <row r="70" spans="1:17" x14ac:dyDescent="0.25">
      <c r="A70" s="156" t="s">
        <v>114</v>
      </c>
      <c r="B70" s="155">
        <v>2065.1278530369568</v>
      </c>
      <c r="C70" s="155">
        <v>2128.7670422452197</v>
      </c>
      <c r="D70" s="155">
        <v>2038.5420480627647</v>
      </c>
      <c r="E70" s="155">
        <v>2139.3961316786945</v>
      </c>
      <c r="F70" s="155">
        <v>2218.6920893709535</v>
      </c>
      <c r="G70" s="155">
        <v>2117.8808693588121</v>
      </c>
      <c r="H70" s="155">
        <v>2268.5578667935611</v>
      </c>
      <c r="I70" s="155">
        <v>2222.4719548975577</v>
      </c>
      <c r="J70" s="155">
        <v>2180.4026178023264</v>
      </c>
      <c r="K70" s="155">
        <v>1686.6354633959184</v>
      </c>
      <c r="L70" s="155">
        <v>1900.7364600537132</v>
      </c>
      <c r="M70" s="155">
        <v>1959.6052575145045</v>
      </c>
      <c r="N70" s="155">
        <v>1856.4464090833067</v>
      </c>
      <c r="O70" s="155">
        <v>1755.93225945277</v>
      </c>
      <c r="P70" s="155">
        <v>1698.8696534881446</v>
      </c>
      <c r="Q70" s="155">
        <v>1754.413833619451</v>
      </c>
    </row>
    <row r="71" spans="1:17" x14ac:dyDescent="0.25">
      <c r="A71" s="152" t="s">
        <v>124</v>
      </c>
      <c r="B71" s="151">
        <v>1322.2550579875415</v>
      </c>
      <c r="C71" s="151">
        <v>1397.6720600941753</v>
      </c>
      <c r="D71" s="151">
        <v>1282.6151485076771</v>
      </c>
      <c r="E71" s="151">
        <v>1318.3628575523153</v>
      </c>
      <c r="F71" s="151">
        <v>1407.3268441371804</v>
      </c>
      <c r="G71" s="151">
        <v>1302.3383480334915</v>
      </c>
      <c r="H71" s="151">
        <v>1398.8058611440051</v>
      </c>
      <c r="I71" s="151">
        <v>1311.5298483695979</v>
      </c>
      <c r="J71" s="151">
        <v>1284.7887103558205</v>
      </c>
      <c r="K71" s="151">
        <v>1027.1362141520435</v>
      </c>
      <c r="L71" s="151">
        <v>1129.3318694538166</v>
      </c>
      <c r="M71" s="151">
        <v>1143.830917315996</v>
      </c>
      <c r="N71" s="151">
        <v>1099.3398074366601</v>
      </c>
      <c r="O71" s="151">
        <v>1034.2128221597509</v>
      </c>
      <c r="P71" s="151">
        <v>1008.0596588781434</v>
      </c>
      <c r="Q71" s="151">
        <v>1035.9872895749872</v>
      </c>
    </row>
    <row r="72" spans="1:17" x14ac:dyDescent="0.25">
      <c r="A72" s="154" t="s">
        <v>31</v>
      </c>
      <c r="B72" s="153">
        <v>78.50304776445428</v>
      </c>
      <c r="C72" s="153">
        <v>92.876046042657151</v>
      </c>
      <c r="D72" s="153">
        <v>82.940384300987191</v>
      </c>
      <c r="E72" s="153">
        <v>74.797813863060668</v>
      </c>
      <c r="F72" s="153">
        <v>67.108226054782833</v>
      </c>
      <c r="G72" s="153">
        <v>61.231511090039447</v>
      </c>
      <c r="H72" s="153">
        <v>67.87624131547264</v>
      </c>
      <c r="I72" s="153">
        <v>65.732474742164129</v>
      </c>
      <c r="J72" s="153">
        <v>65.823775941035478</v>
      </c>
      <c r="K72" s="153">
        <v>54.08492363548131</v>
      </c>
      <c r="L72" s="153">
        <v>57.719159502936613</v>
      </c>
      <c r="M72" s="153">
        <v>54.511070749153355</v>
      </c>
      <c r="N72" s="153">
        <v>59.026124231058922</v>
      </c>
      <c r="O72" s="153">
        <v>48.735646406687735</v>
      </c>
      <c r="P72" s="153">
        <v>43.557345828845271</v>
      </c>
      <c r="Q72" s="153">
        <v>46.582003420435015</v>
      </c>
    </row>
    <row r="73" spans="1:17" x14ac:dyDescent="0.25">
      <c r="A73" s="154" t="s">
        <v>126</v>
      </c>
      <c r="B73" s="153">
        <v>86.337077904403188</v>
      </c>
      <c r="C73" s="153">
        <v>94.125312699833941</v>
      </c>
      <c r="D73" s="153">
        <v>64.251915296612438</v>
      </c>
      <c r="E73" s="153">
        <v>60.830952574366712</v>
      </c>
      <c r="F73" s="153">
        <v>52.125834210685106</v>
      </c>
      <c r="G73" s="153">
        <v>52.954799995198705</v>
      </c>
      <c r="H73" s="153">
        <v>41.180987074267151</v>
      </c>
      <c r="I73" s="153">
        <v>37.611825582498334</v>
      </c>
      <c r="J73" s="153">
        <v>33.279585559694496</v>
      </c>
      <c r="K73" s="153">
        <v>34.380320599736031</v>
      </c>
      <c r="L73" s="153">
        <v>42.298899921120743</v>
      </c>
      <c r="M73" s="153">
        <v>31.238938893569895</v>
      </c>
      <c r="N73" s="153">
        <v>27.471043077017491</v>
      </c>
      <c r="O73" s="153">
        <v>26.283838248399604</v>
      </c>
      <c r="P73" s="153">
        <v>25.336350428649077</v>
      </c>
      <c r="Q73" s="153">
        <v>29.250696292876682</v>
      </c>
    </row>
    <row r="74" spans="1:17" x14ac:dyDescent="0.25">
      <c r="A74" s="154" t="s">
        <v>30</v>
      </c>
      <c r="B74" s="153">
        <v>112.63150761554346</v>
      </c>
      <c r="C74" s="153">
        <v>100.71637244119614</v>
      </c>
      <c r="D74" s="153">
        <v>88.398013943282351</v>
      </c>
      <c r="E74" s="153">
        <v>80.973176782210032</v>
      </c>
      <c r="F74" s="153">
        <v>103.15095420179367</v>
      </c>
      <c r="G74" s="153">
        <v>116.99777116179357</v>
      </c>
      <c r="H74" s="153">
        <v>116.7234501887786</v>
      </c>
      <c r="I74" s="153">
        <v>62.504522370399414</v>
      </c>
      <c r="J74" s="153">
        <v>56.201936927523519</v>
      </c>
      <c r="K74" s="153">
        <v>38.174331411980589</v>
      </c>
      <c r="L74" s="153">
        <v>24.508897067559133</v>
      </c>
      <c r="M74" s="153">
        <v>29.487680526214696</v>
      </c>
      <c r="N74" s="153">
        <v>24.601410226725321</v>
      </c>
      <c r="O74" s="153">
        <v>24.435046365965384</v>
      </c>
      <c r="P74" s="153">
        <v>21.946129975240439</v>
      </c>
      <c r="Q74" s="153">
        <v>11.685791425469951</v>
      </c>
    </row>
    <row r="75" spans="1:17" x14ac:dyDescent="0.25">
      <c r="A75" s="154" t="s">
        <v>27</v>
      </c>
      <c r="B75" s="153">
        <v>1044.7834247031403</v>
      </c>
      <c r="C75" s="153">
        <v>1109.9543289104881</v>
      </c>
      <c r="D75" s="153">
        <v>1047.0248349667954</v>
      </c>
      <c r="E75" s="153">
        <v>1101.7609143326774</v>
      </c>
      <c r="F75" s="153">
        <v>1184.9418296699193</v>
      </c>
      <c r="G75" s="153">
        <v>1071.1542657864602</v>
      </c>
      <c r="H75" s="153">
        <v>1173.0251825654868</v>
      </c>
      <c r="I75" s="153">
        <v>1145.6810256745362</v>
      </c>
      <c r="J75" s="153">
        <v>1129.483411927567</v>
      </c>
      <c r="K75" s="153">
        <v>900.49663850484558</v>
      </c>
      <c r="L75" s="153">
        <v>1004.8049129622003</v>
      </c>
      <c r="M75" s="153">
        <v>1028.5932271470579</v>
      </c>
      <c r="N75" s="153">
        <v>988.24122990185867</v>
      </c>
      <c r="O75" s="153">
        <v>934.75829113869838</v>
      </c>
      <c r="P75" s="153">
        <v>917.21983264540859</v>
      </c>
      <c r="Q75" s="153">
        <v>948.46879843620559</v>
      </c>
    </row>
    <row r="76" spans="1:17" x14ac:dyDescent="0.25">
      <c r="A76" s="152" t="s">
        <v>123</v>
      </c>
      <c r="B76" s="151">
        <v>742.87279504941591</v>
      </c>
      <c r="C76" s="151">
        <v>731.09498215104452</v>
      </c>
      <c r="D76" s="151">
        <v>755.92689955508752</v>
      </c>
      <c r="E76" s="151">
        <v>821.03327412637918</v>
      </c>
      <c r="F76" s="151">
        <v>811.36524523377329</v>
      </c>
      <c r="G76" s="151">
        <v>815.54252132531997</v>
      </c>
      <c r="H76" s="151">
        <v>869.75200564955549</v>
      </c>
      <c r="I76" s="151">
        <v>910.94210652795937</v>
      </c>
      <c r="J76" s="151">
        <v>895.61390744650589</v>
      </c>
      <c r="K76" s="151">
        <v>659.49924924387449</v>
      </c>
      <c r="L76" s="151">
        <v>771.40459059989644</v>
      </c>
      <c r="M76" s="151">
        <v>815.77434019850887</v>
      </c>
      <c r="N76" s="151">
        <v>757.10660164664625</v>
      </c>
      <c r="O76" s="151">
        <v>721.71943729301915</v>
      </c>
      <c r="P76" s="151">
        <v>690.80999461000147</v>
      </c>
      <c r="Q76" s="151">
        <v>718.42654404446364</v>
      </c>
    </row>
    <row r="77" spans="1:17" x14ac:dyDescent="0.25">
      <c r="A77" s="156" t="s">
        <v>113</v>
      </c>
      <c r="B77" s="155">
        <v>1128.3875958882691</v>
      </c>
      <c r="C77" s="155">
        <v>1170.4868609059122</v>
      </c>
      <c r="D77" s="155">
        <v>1117.4715013901448</v>
      </c>
      <c r="E77" s="155">
        <v>1175.149203306122</v>
      </c>
      <c r="F77" s="155">
        <v>1218.4350092575926</v>
      </c>
      <c r="G77" s="155">
        <v>1158.3519497965797</v>
      </c>
      <c r="H77" s="155">
        <v>1231.755425327631</v>
      </c>
      <c r="I77" s="155">
        <v>1207.8898045087249</v>
      </c>
      <c r="J77" s="155">
        <v>1180.9039818132349</v>
      </c>
      <c r="K77" s="155">
        <v>909.65020152766738</v>
      </c>
      <c r="L77" s="155">
        <v>1019.3085416609144</v>
      </c>
      <c r="M77" s="155">
        <v>1045.4499364104656</v>
      </c>
      <c r="N77" s="155">
        <v>999.15918702059435</v>
      </c>
      <c r="O77" s="155">
        <v>938.73751188269102</v>
      </c>
      <c r="P77" s="155">
        <v>900.59771226665669</v>
      </c>
      <c r="Q77" s="155">
        <v>935.30953746534965</v>
      </c>
    </row>
    <row r="78" spans="1:17" x14ac:dyDescent="0.25">
      <c r="A78" s="152" t="s">
        <v>122</v>
      </c>
      <c r="B78" s="151">
        <v>410.44995285219238</v>
      </c>
      <c r="C78" s="151">
        <v>456.52756906183367</v>
      </c>
      <c r="D78" s="151">
        <v>431.27144525434215</v>
      </c>
      <c r="E78" s="151">
        <v>462.780405035657</v>
      </c>
      <c r="F78" s="151">
        <v>452.17221361565475</v>
      </c>
      <c r="G78" s="151">
        <v>363.24194664619978</v>
      </c>
      <c r="H78" s="151">
        <v>411.79186153790448</v>
      </c>
      <c r="I78" s="151">
        <v>387.1572426814252</v>
      </c>
      <c r="J78" s="151">
        <v>352.05232379207126</v>
      </c>
      <c r="K78" s="151">
        <v>241.47778129661725</v>
      </c>
      <c r="L78" s="151">
        <v>246.80871049868134</v>
      </c>
      <c r="M78" s="151">
        <v>317.72975108609376</v>
      </c>
      <c r="N78" s="151">
        <v>260.91180569890616</v>
      </c>
      <c r="O78" s="151">
        <v>304.94020967931851</v>
      </c>
      <c r="P78" s="151">
        <v>236.08506068235721</v>
      </c>
      <c r="Q78" s="151">
        <v>262.23798643844015</v>
      </c>
    </row>
    <row r="79" spans="1:17" x14ac:dyDescent="0.25">
      <c r="A79" s="154" t="s">
        <v>31</v>
      </c>
      <c r="B79" s="153">
        <v>24.953074063804671</v>
      </c>
      <c r="C79" s="153">
        <v>31.422373396940444</v>
      </c>
      <c r="D79" s="153">
        <v>27.691774859538889</v>
      </c>
      <c r="E79" s="153">
        <v>24.105254416029581</v>
      </c>
      <c r="F79" s="153">
        <v>21.188389100242343</v>
      </c>
      <c r="G79" s="153">
        <v>18.299658031351303</v>
      </c>
      <c r="H79" s="153">
        <v>20.055123241037982</v>
      </c>
      <c r="I79" s="153">
        <v>20.1536829808181</v>
      </c>
      <c r="J79" s="153">
        <v>20.282455211913</v>
      </c>
      <c r="K79" s="153">
        <v>16.319071126702998</v>
      </c>
      <c r="L79" s="153">
        <v>15.136267282108532</v>
      </c>
      <c r="M79" s="153">
        <v>17.364460535527073</v>
      </c>
      <c r="N79" s="153">
        <v>18.283060079273401</v>
      </c>
      <c r="O79" s="153">
        <v>13.827971848228932</v>
      </c>
      <c r="P79" s="153">
        <v>11.66727297713417</v>
      </c>
      <c r="Q79" s="153">
        <v>11.777552258047669</v>
      </c>
    </row>
    <row r="80" spans="1:17" x14ac:dyDescent="0.25">
      <c r="A80" s="154" t="s">
        <v>126</v>
      </c>
      <c r="B80" s="153">
        <v>28.516027069365585</v>
      </c>
      <c r="C80" s="153">
        <v>33.585004346893996</v>
      </c>
      <c r="D80" s="153">
        <v>24.612765663232988</v>
      </c>
      <c r="E80" s="153">
        <v>23.564385652690699</v>
      </c>
      <c r="F80" s="153">
        <v>21.485896160827934</v>
      </c>
      <c r="G80" s="153">
        <v>20.023163848463245</v>
      </c>
      <c r="H80" s="153">
        <v>14.86666481172526</v>
      </c>
      <c r="I80" s="153">
        <v>15.143089896768</v>
      </c>
      <c r="J80" s="153">
        <v>13.470997959242743</v>
      </c>
      <c r="K80" s="153">
        <v>11.73040610257061</v>
      </c>
      <c r="L80" s="153">
        <v>10.318260204308675</v>
      </c>
      <c r="M80" s="153">
        <v>11.122165202115854</v>
      </c>
      <c r="N80" s="153">
        <v>10.093735057164171</v>
      </c>
      <c r="O80" s="153">
        <v>8.7785222447403832</v>
      </c>
      <c r="P80" s="153">
        <v>6.5827625200563515</v>
      </c>
      <c r="Q80" s="153">
        <v>9.8062869973400328</v>
      </c>
    </row>
    <row r="81" spans="1:17" x14ac:dyDescent="0.25">
      <c r="A81" s="154" t="s">
        <v>27</v>
      </c>
      <c r="B81" s="153">
        <v>356.98085171902221</v>
      </c>
      <c r="C81" s="153">
        <v>391.52019131799926</v>
      </c>
      <c r="D81" s="153">
        <v>378.96690473157037</v>
      </c>
      <c r="E81" s="153">
        <v>415.1107649669367</v>
      </c>
      <c r="F81" s="153">
        <v>409.49792835458436</v>
      </c>
      <c r="G81" s="153">
        <v>324.91912476638532</v>
      </c>
      <c r="H81" s="153">
        <v>376.87007348514123</v>
      </c>
      <c r="I81" s="153">
        <v>351.86046980383907</v>
      </c>
      <c r="J81" s="153">
        <v>318.29887062091552</v>
      </c>
      <c r="K81" s="153">
        <v>213.42830406734362</v>
      </c>
      <c r="L81" s="153">
        <v>221.35418301226417</v>
      </c>
      <c r="M81" s="153">
        <v>289.24312534845075</v>
      </c>
      <c r="N81" s="153">
        <v>232.53501056246859</v>
      </c>
      <c r="O81" s="153">
        <v>282.33371558634923</v>
      </c>
      <c r="P81" s="153">
        <v>217.83502518516664</v>
      </c>
      <c r="Q81" s="153">
        <v>240.65414718305249</v>
      </c>
    </row>
    <row r="82" spans="1:17" x14ac:dyDescent="0.25">
      <c r="A82" s="152" t="s">
        <v>121</v>
      </c>
      <c r="B82" s="151">
        <v>541.81827316719296</v>
      </c>
      <c r="C82" s="151">
        <v>535.56632908939071</v>
      </c>
      <c r="D82" s="151">
        <v>499.19400232487374</v>
      </c>
      <c r="E82" s="151">
        <v>520.25589575544404</v>
      </c>
      <c r="F82" s="151">
        <v>534.66455958656388</v>
      </c>
      <c r="G82" s="151">
        <v>510.60462339362596</v>
      </c>
      <c r="H82" s="151">
        <v>561.66944650148707</v>
      </c>
      <c r="I82" s="151">
        <v>527.56434029963555</v>
      </c>
      <c r="J82" s="151">
        <v>508.2179955299186</v>
      </c>
      <c r="K82" s="151">
        <v>415.79130539648213</v>
      </c>
      <c r="L82" s="151">
        <v>523.12416954342063</v>
      </c>
      <c r="M82" s="151">
        <v>460.57115339006629</v>
      </c>
      <c r="N82" s="151">
        <v>438.73929051283062</v>
      </c>
      <c r="O82" s="151">
        <v>402.46198412753466</v>
      </c>
      <c r="P82" s="151">
        <v>398.40379932262317</v>
      </c>
      <c r="Q82" s="151">
        <v>414.32146757546127</v>
      </c>
    </row>
    <row r="83" spans="1:17" x14ac:dyDescent="0.25">
      <c r="A83" s="150" t="s">
        <v>34</v>
      </c>
      <c r="B83" s="87">
        <v>105.67462140734081</v>
      </c>
      <c r="C83" s="87">
        <v>113.89320811969716</v>
      </c>
      <c r="D83" s="87">
        <v>101.51334940987969</v>
      </c>
      <c r="E83" s="87">
        <v>113.47270400645459</v>
      </c>
      <c r="F83" s="87">
        <v>133.01812653275306</v>
      </c>
      <c r="G83" s="87">
        <v>123.05775623599179</v>
      </c>
      <c r="H83" s="87">
        <v>133.64640770919047</v>
      </c>
      <c r="I83" s="87">
        <v>117.29190302668941</v>
      </c>
      <c r="J83" s="87">
        <v>107.93139852146253</v>
      </c>
      <c r="K83" s="87">
        <v>43.033242577990464</v>
      </c>
      <c r="L83" s="87">
        <v>107.72646816277155</v>
      </c>
      <c r="M83" s="87">
        <v>116.00358683381282</v>
      </c>
      <c r="N83" s="87">
        <v>104.36577300165486</v>
      </c>
      <c r="O83" s="87">
        <v>95.017198189845701</v>
      </c>
      <c r="P83" s="87">
        <v>122.02515461673033</v>
      </c>
      <c r="Q83" s="87">
        <v>105.3773003140118</v>
      </c>
    </row>
    <row r="84" spans="1:17" x14ac:dyDescent="0.25">
      <c r="A84" s="150" t="s">
        <v>32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31</v>
      </c>
      <c r="B85" s="87">
        <v>11.445576463112067</v>
      </c>
      <c r="C85" s="87">
        <v>11.676735809985368</v>
      </c>
      <c r="D85" s="87">
        <v>10.944868439982592</v>
      </c>
      <c r="E85" s="87">
        <v>11.286122123260695</v>
      </c>
      <c r="F85" s="87">
        <v>10.564186880050922</v>
      </c>
      <c r="G85" s="87">
        <v>10.026479042434355</v>
      </c>
      <c r="H85" s="87">
        <v>10.898410788968633</v>
      </c>
      <c r="I85" s="87">
        <v>7.5936033512051644</v>
      </c>
      <c r="J85" s="87">
        <v>7.7562519765886906</v>
      </c>
      <c r="K85" s="87">
        <v>3.1475156251665144</v>
      </c>
      <c r="L85" s="87">
        <v>5.4366245680285088</v>
      </c>
      <c r="M85" s="87">
        <v>5.6001354479200476</v>
      </c>
      <c r="N85" s="87">
        <v>4.9329887852252776</v>
      </c>
      <c r="O85" s="87">
        <v>4.2670310622046843</v>
      </c>
      <c r="P85" s="87">
        <v>3.8953443032441299</v>
      </c>
      <c r="Q85" s="87">
        <v>3.5523519032778017</v>
      </c>
    </row>
    <row r="86" spans="1:17" x14ac:dyDescent="0.25">
      <c r="A86" s="150" t="s">
        <v>126</v>
      </c>
      <c r="B86" s="87">
        <v>5.4513728988515666</v>
      </c>
      <c r="C86" s="87">
        <v>6.2551850056510849</v>
      </c>
      <c r="D86" s="87">
        <v>4.2870257335230759</v>
      </c>
      <c r="E86" s="87">
        <v>3.9046411439990534</v>
      </c>
      <c r="F86" s="87">
        <v>2.2373800587240296</v>
      </c>
      <c r="G86" s="87">
        <v>2.3800970980383105</v>
      </c>
      <c r="H86" s="87">
        <v>2.5000410705213301</v>
      </c>
      <c r="I86" s="87">
        <v>2.1381325041946218</v>
      </c>
      <c r="J86" s="87">
        <v>1.7605028150109849</v>
      </c>
      <c r="K86" s="87">
        <v>1.2083385585866706</v>
      </c>
      <c r="L86" s="87">
        <v>2.5368342818134124</v>
      </c>
      <c r="M86" s="87">
        <v>2.0864846040033354</v>
      </c>
      <c r="N86" s="87">
        <v>1.7035956339443266</v>
      </c>
      <c r="O86" s="87">
        <v>1.6519386859923539</v>
      </c>
      <c r="P86" s="87">
        <v>2.4974582548683291</v>
      </c>
      <c r="Q86" s="87">
        <v>2.7879896147718015</v>
      </c>
    </row>
    <row r="87" spans="1:17" x14ac:dyDescent="0.25">
      <c r="A87" s="150" t="s">
        <v>30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29</v>
      </c>
      <c r="B88" s="87">
        <v>165.99317825304252</v>
      </c>
      <c r="C88" s="87">
        <v>140.27695435865726</v>
      </c>
      <c r="D88" s="87">
        <v>130.28738945017335</v>
      </c>
      <c r="E88" s="87">
        <v>143.00079964886265</v>
      </c>
      <c r="F88" s="87">
        <v>142.51378663998742</v>
      </c>
      <c r="G88" s="87">
        <v>136.90816325667166</v>
      </c>
      <c r="H88" s="87">
        <v>157.50045200088215</v>
      </c>
      <c r="I88" s="87">
        <v>128.64785886725525</v>
      </c>
      <c r="J88" s="87">
        <v>116.30738568063913</v>
      </c>
      <c r="K88" s="87">
        <v>111.40863080496885</v>
      </c>
      <c r="L88" s="87">
        <v>169.3497124659915</v>
      </c>
      <c r="M88" s="87">
        <v>84.095470912073779</v>
      </c>
      <c r="N88" s="87">
        <v>74.30692194165799</v>
      </c>
      <c r="O88" s="87">
        <v>72.698210609465264</v>
      </c>
      <c r="P88" s="87">
        <v>20.94136991152908</v>
      </c>
      <c r="Q88" s="87">
        <v>9.2757387501685802</v>
      </c>
    </row>
    <row r="89" spans="1:17" x14ac:dyDescent="0.25">
      <c r="A89" s="150" t="s">
        <v>27</v>
      </c>
      <c r="B89" s="87">
        <v>208.35873625253419</v>
      </c>
      <c r="C89" s="87">
        <v>213.0629924622688</v>
      </c>
      <c r="D89" s="87">
        <v>210.21903099418412</v>
      </c>
      <c r="E89" s="87">
        <v>197.98727831731546</v>
      </c>
      <c r="F89" s="87">
        <v>197.47407630809852</v>
      </c>
      <c r="G89" s="87">
        <v>187.49774017103707</v>
      </c>
      <c r="H89" s="87">
        <v>211.96443928121653</v>
      </c>
      <c r="I89" s="87">
        <v>234.4018900717254</v>
      </c>
      <c r="J89" s="87">
        <v>232.15102520800099</v>
      </c>
      <c r="K89" s="87">
        <v>95.571673132603522</v>
      </c>
      <c r="L89" s="87">
        <v>171.70332140094237</v>
      </c>
      <c r="M89" s="87">
        <v>182.02011098139488</v>
      </c>
      <c r="N89" s="87">
        <v>144.97641520805274</v>
      </c>
      <c r="O89" s="87">
        <v>141.95783259915547</v>
      </c>
      <c r="P89" s="87">
        <v>163.44867927845283</v>
      </c>
      <c r="Q89" s="87">
        <v>155.1942743933767</v>
      </c>
    </row>
    <row r="90" spans="1:17" x14ac:dyDescent="0.25">
      <c r="A90" s="150" t="s">
        <v>26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87</v>
      </c>
      <c r="B91" s="87">
        <v>1.2130630195042473</v>
      </c>
      <c r="C91" s="87">
        <v>1.7204200857089527</v>
      </c>
      <c r="D91" s="87">
        <v>0.94627048581968876</v>
      </c>
      <c r="E91" s="87">
        <v>0.99879963513905734</v>
      </c>
      <c r="F91" s="87">
        <v>3.289382250863794</v>
      </c>
      <c r="G91" s="87">
        <v>4.899865392886352</v>
      </c>
      <c r="H91" s="87">
        <v>12.012783845965586</v>
      </c>
      <c r="I91" s="87">
        <v>9.1021191755506443</v>
      </c>
      <c r="J91" s="87">
        <v>14.857278665894354</v>
      </c>
      <c r="K91" s="87">
        <v>14.953487897336911</v>
      </c>
      <c r="L91" s="87">
        <v>16.454745725327484</v>
      </c>
      <c r="M91" s="87">
        <v>15.228523809281361</v>
      </c>
      <c r="N91" s="87">
        <v>14.242948150183606</v>
      </c>
      <c r="O91" s="87">
        <v>11.894064686302372</v>
      </c>
      <c r="P91" s="87">
        <v>10.117859458541606</v>
      </c>
      <c r="Q91" s="87">
        <v>6.6349668683587195</v>
      </c>
    </row>
    <row r="92" spans="1:17" x14ac:dyDescent="0.25">
      <c r="A92" s="150" t="s">
        <v>23</v>
      </c>
      <c r="B92" s="87">
        <v>43.681724872807649</v>
      </c>
      <c r="C92" s="87">
        <v>48.680833247422143</v>
      </c>
      <c r="D92" s="87">
        <v>40.996067811311264</v>
      </c>
      <c r="E92" s="87">
        <v>49.605550880412636</v>
      </c>
      <c r="F92" s="87">
        <v>45.56762091608622</v>
      </c>
      <c r="G92" s="87">
        <v>45.834522196566517</v>
      </c>
      <c r="H92" s="87">
        <v>33.14691180474226</v>
      </c>
      <c r="I92" s="87">
        <v>28.388833303014991</v>
      </c>
      <c r="J92" s="87">
        <v>27.454152662321913</v>
      </c>
      <c r="K92" s="87">
        <v>146.46841679982924</v>
      </c>
      <c r="L92" s="87">
        <v>49.916462938545848</v>
      </c>
      <c r="M92" s="87">
        <v>55.536840801580048</v>
      </c>
      <c r="N92" s="87">
        <v>94.210647792111814</v>
      </c>
      <c r="O92" s="87">
        <v>74.975708294568705</v>
      </c>
      <c r="P92" s="87">
        <v>75.477933499256864</v>
      </c>
      <c r="Q92" s="87">
        <v>131.49884573149578</v>
      </c>
    </row>
    <row r="93" spans="1:17" x14ac:dyDescent="0.25">
      <c r="A93" s="149" t="s">
        <v>120</v>
      </c>
      <c r="B93" s="148">
        <v>176.11936986888352</v>
      </c>
      <c r="C93" s="148">
        <v>178.39296275468789</v>
      </c>
      <c r="D93" s="148">
        <v>187.00605381092879</v>
      </c>
      <c r="E93" s="148">
        <v>192.11290251502075</v>
      </c>
      <c r="F93" s="148">
        <v>231.59823605537423</v>
      </c>
      <c r="G93" s="148">
        <v>284.50537975675383</v>
      </c>
      <c r="H93" s="148">
        <v>258.29411728823919</v>
      </c>
      <c r="I93" s="148">
        <v>293.16822152766417</v>
      </c>
      <c r="J93" s="148">
        <v>320.6336624912451</v>
      </c>
      <c r="K93" s="148">
        <v>252.38111483456791</v>
      </c>
      <c r="L93" s="148">
        <v>249.37566161881256</v>
      </c>
      <c r="M93" s="148">
        <v>267.14903193430581</v>
      </c>
      <c r="N93" s="148">
        <v>299.50809080885762</v>
      </c>
      <c r="O93" s="148">
        <v>231.3353180758381</v>
      </c>
      <c r="P93" s="148">
        <v>266.10885226167653</v>
      </c>
      <c r="Q93" s="148">
        <v>258.75008345144812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125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47</v>
      </c>
      <c r="B98" s="77">
        <f t="shared" ref="B98:Q98" si="0">SUM(B$99:B$103,B$107:B$108,B$110:B$112,B$105,B$104)</f>
        <v>1.0000000000000002</v>
      </c>
      <c r="C98" s="77">
        <f t="shared" si="0"/>
        <v>1</v>
      </c>
      <c r="D98" s="77">
        <f t="shared" si="0"/>
        <v>1</v>
      </c>
      <c r="E98" s="77">
        <f t="shared" si="0"/>
        <v>1.0000000000000004</v>
      </c>
      <c r="F98" s="77">
        <f t="shared" si="0"/>
        <v>0.99999999999999989</v>
      </c>
      <c r="G98" s="77">
        <f t="shared" si="0"/>
        <v>1</v>
      </c>
      <c r="H98" s="77">
        <f t="shared" si="0"/>
        <v>1</v>
      </c>
      <c r="I98" s="77">
        <f t="shared" si="0"/>
        <v>0.99999999999999989</v>
      </c>
      <c r="J98" s="77">
        <f t="shared" si="0"/>
        <v>1.0000000000000002</v>
      </c>
      <c r="K98" s="77">
        <f t="shared" si="0"/>
        <v>0.99999999999999989</v>
      </c>
      <c r="L98" s="77">
        <f t="shared" si="0"/>
        <v>1.0000000000000002</v>
      </c>
      <c r="M98" s="77">
        <f t="shared" si="0"/>
        <v>1</v>
      </c>
      <c r="N98" s="77">
        <f t="shared" si="0"/>
        <v>0.99999999999999989</v>
      </c>
      <c r="O98" s="77">
        <f t="shared" si="0"/>
        <v>1.0000000000000002</v>
      </c>
      <c r="P98" s="77">
        <f t="shared" si="0"/>
        <v>0.99999999999999989</v>
      </c>
      <c r="Q98" s="77">
        <f t="shared" si="0"/>
        <v>1.0000000000000002</v>
      </c>
    </row>
    <row r="99" spans="1:17" x14ac:dyDescent="0.25">
      <c r="A99" s="132" t="s">
        <v>84</v>
      </c>
      <c r="B99" s="146">
        <f t="shared" ref="B99:Q99" si="1">IF(B$6=0,0,B$6/B$5)</f>
        <v>1.4986979167347038E-3</v>
      </c>
      <c r="C99" s="146">
        <f t="shared" si="1"/>
        <v>1.4976059911195473E-3</v>
      </c>
      <c r="D99" s="146">
        <f t="shared" si="1"/>
        <v>1.4961366583297392E-3</v>
      </c>
      <c r="E99" s="146">
        <f t="shared" si="1"/>
        <v>1.4965618908151001E-3</v>
      </c>
      <c r="F99" s="146">
        <f t="shared" si="1"/>
        <v>1.4921839447739203E-3</v>
      </c>
      <c r="G99" s="146">
        <f t="shared" si="1"/>
        <v>1.4929779937537832E-3</v>
      </c>
      <c r="H99" s="146">
        <f t="shared" si="1"/>
        <v>1.4967611565013682E-3</v>
      </c>
      <c r="I99" s="146">
        <f t="shared" si="1"/>
        <v>1.4981104162261113E-3</v>
      </c>
      <c r="J99" s="146">
        <f t="shared" si="1"/>
        <v>1.506160586323899E-3</v>
      </c>
      <c r="K99" s="146">
        <f t="shared" si="1"/>
        <v>1.5142790738625748E-3</v>
      </c>
      <c r="L99" s="146">
        <f t="shared" si="1"/>
        <v>1.5165852982319242E-3</v>
      </c>
      <c r="M99" s="146">
        <f t="shared" si="1"/>
        <v>1.5174768390132341E-3</v>
      </c>
      <c r="N99" s="146">
        <f t="shared" si="1"/>
        <v>1.5193526142836655E-3</v>
      </c>
      <c r="O99" s="146">
        <f t="shared" si="1"/>
        <v>1.5192989776350709E-3</v>
      </c>
      <c r="P99" s="146">
        <f t="shared" si="1"/>
        <v>1.5200857108654884E-3</v>
      </c>
      <c r="Q99" s="146">
        <f t="shared" si="1"/>
        <v>1.5187177621355668E-3</v>
      </c>
    </row>
    <row r="100" spans="1:17" x14ac:dyDescent="0.25">
      <c r="A100" s="76" t="s">
        <v>83</v>
      </c>
      <c r="B100" s="145">
        <f t="shared" ref="B100:Q100" si="2">IF(B$7=0,0,B$7/B$5)</f>
        <v>7.9930555559184178E-4</v>
      </c>
      <c r="C100" s="145">
        <f t="shared" si="2"/>
        <v>7.987231952637586E-4</v>
      </c>
      <c r="D100" s="145">
        <f t="shared" si="2"/>
        <v>7.9793955110919409E-4</v>
      </c>
      <c r="E100" s="145">
        <f t="shared" si="2"/>
        <v>7.9816634176805331E-4</v>
      </c>
      <c r="F100" s="145">
        <f t="shared" si="2"/>
        <v>7.9583143721275753E-4</v>
      </c>
      <c r="G100" s="145">
        <f t="shared" si="2"/>
        <v>7.9625493000201749E-4</v>
      </c>
      <c r="H100" s="145">
        <f t="shared" si="2"/>
        <v>7.9827261680072968E-4</v>
      </c>
      <c r="I100" s="145">
        <f t="shared" si="2"/>
        <v>7.9899222198725963E-4</v>
      </c>
      <c r="J100" s="145">
        <f t="shared" si="2"/>
        <v>8.0328564603941309E-4</v>
      </c>
      <c r="K100" s="145">
        <f t="shared" si="2"/>
        <v>8.0761550606003971E-4</v>
      </c>
      <c r="L100" s="145">
        <f t="shared" si="2"/>
        <v>8.0884549239035959E-4</v>
      </c>
      <c r="M100" s="145">
        <f t="shared" si="2"/>
        <v>8.0932098080705849E-4</v>
      </c>
      <c r="N100" s="145">
        <f t="shared" si="2"/>
        <v>8.1032139428462147E-4</v>
      </c>
      <c r="O100" s="145">
        <f t="shared" si="2"/>
        <v>8.1029278807203786E-4</v>
      </c>
      <c r="P100" s="145">
        <f t="shared" si="2"/>
        <v>8.1071237912826058E-4</v>
      </c>
      <c r="Q100" s="145">
        <f t="shared" si="2"/>
        <v>8.0998280647230235E-4</v>
      </c>
    </row>
    <row r="101" spans="1:17" x14ac:dyDescent="0.25">
      <c r="A101" s="76" t="s">
        <v>82</v>
      </c>
      <c r="B101" s="145">
        <f t="shared" ref="B101:Q101" si="3">IF(B$8=0,0,B$8/B$5)</f>
        <v>1.998263888979605E-2</v>
      </c>
      <c r="C101" s="145">
        <f t="shared" si="3"/>
        <v>1.9968079881593964E-2</v>
      </c>
      <c r="D101" s="145">
        <f t="shared" si="3"/>
        <v>1.994848877772985E-2</v>
      </c>
      <c r="E101" s="145">
        <f t="shared" si="3"/>
        <v>1.9954158544201333E-2</v>
      </c>
      <c r="F101" s="145">
        <f t="shared" si="3"/>
        <v>1.9895785930318939E-2</v>
      </c>
      <c r="G101" s="145">
        <f t="shared" si="3"/>
        <v>1.9906373250050444E-2</v>
      </c>
      <c r="H101" s="145">
        <f t="shared" si="3"/>
        <v>1.9956815420018242E-2</v>
      </c>
      <c r="I101" s="145">
        <f t="shared" si="3"/>
        <v>1.997480554968149E-2</v>
      </c>
      <c r="J101" s="145">
        <f t="shared" si="3"/>
        <v>2.008214115098533E-2</v>
      </c>
      <c r="K101" s="145">
        <f t="shared" si="3"/>
        <v>2.0190387651500989E-2</v>
      </c>
      <c r="L101" s="145">
        <f t="shared" si="3"/>
        <v>2.0221137309758993E-2</v>
      </c>
      <c r="M101" s="145">
        <f t="shared" si="3"/>
        <v>2.0233024520176456E-2</v>
      </c>
      <c r="N101" s="145">
        <f t="shared" si="3"/>
        <v>2.0258034857115543E-2</v>
      </c>
      <c r="O101" s="145">
        <f t="shared" si="3"/>
        <v>2.0257319701800943E-2</v>
      </c>
      <c r="P101" s="145">
        <f t="shared" si="3"/>
        <v>2.026780947820651E-2</v>
      </c>
      <c r="Q101" s="145">
        <f t="shared" si="3"/>
        <v>2.0249570161807558E-2</v>
      </c>
    </row>
    <row r="102" spans="1:17" x14ac:dyDescent="0.25">
      <c r="A102" s="76" t="s">
        <v>81</v>
      </c>
      <c r="B102" s="145">
        <f t="shared" ref="B102:Q102" si="4">IF(B$9=0,0,B$9/B$5)</f>
        <v>4.9956597224490112E-4</v>
      </c>
      <c r="C102" s="145">
        <f t="shared" si="4"/>
        <v>4.9920199703984934E-4</v>
      </c>
      <c r="D102" s="145">
        <f t="shared" si="4"/>
        <v>4.9871221944324613E-4</v>
      </c>
      <c r="E102" s="145">
        <f t="shared" si="4"/>
        <v>4.9885396360503339E-4</v>
      </c>
      <c r="F102" s="145">
        <f t="shared" si="4"/>
        <v>4.9739464825797352E-4</v>
      </c>
      <c r="G102" s="145">
        <f t="shared" si="4"/>
        <v>4.9765933125126103E-4</v>
      </c>
      <c r="H102" s="145">
        <f t="shared" si="4"/>
        <v>4.9892038550045602E-4</v>
      </c>
      <c r="I102" s="145">
        <f t="shared" si="4"/>
        <v>4.9937013874203713E-4</v>
      </c>
      <c r="J102" s="145">
        <f t="shared" si="4"/>
        <v>5.0205352877463326E-4</v>
      </c>
      <c r="K102" s="145">
        <f t="shared" si="4"/>
        <v>5.0475969128752486E-4</v>
      </c>
      <c r="L102" s="145">
        <f t="shared" si="4"/>
        <v>5.0552843274397476E-4</v>
      </c>
      <c r="M102" s="145">
        <f t="shared" si="4"/>
        <v>5.0582561300441134E-4</v>
      </c>
      <c r="N102" s="145">
        <f t="shared" si="4"/>
        <v>5.0645087142788849E-4</v>
      </c>
      <c r="O102" s="145">
        <f t="shared" si="4"/>
        <v>5.0643299254502362E-4</v>
      </c>
      <c r="P102" s="145">
        <f t="shared" si="4"/>
        <v>5.0669523695516278E-4</v>
      </c>
      <c r="Q102" s="145">
        <f t="shared" si="4"/>
        <v>5.0623925404518898E-4</v>
      </c>
    </row>
    <row r="103" spans="1:17" x14ac:dyDescent="0.25">
      <c r="A103" s="129" t="s">
        <v>80</v>
      </c>
      <c r="B103" s="144">
        <f t="shared" ref="B103:Q103" si="5">IF(B$10=0,0,B$10/B$5)</f>
        <v>1.0892018326173396E-3</v>
      </c>
      <c r="C103" s="144">
        <f t="shared" si="5"/>
        <v>1.09084696748279E-3</v>
      </c>
      <c r="D103" s="144">
        <f t="shared" si="5"/>
        <v>1.0838485585728038E-3</v>
      </c>
      <c r="E103" s="144">
        <f t="shared" si="5"/>
        <v>1.0876295165003437E-3</v>
      </c>
      <c r="F103" s="144">
        <f t="shared" si="5"/>
        <v>1.0883702597579514E-3</v>
      </c>
      <c r="G103" s="144">
        <f t="shared" si="5"/>
        <v>1.0975233977977724E-3</v>
      </c>
      <c r="H103" s="144">
        <f t="shared" si="5"/>
        <v>1.0951848462982998E-3</v>
      </c>
      <c r="I103" s="144">
        <f t="shared" si="5"/>
        <v>1.0894693319427288E-3</v>
      </c>
      <c r="J103" s="144">
        <f t="shared" si="5"/>
        <v>1.0940533865026799E-3</v>
      </c>
      <c r="K103" s="144">
        <f t="shared" si="5"/>
        <v>1.0907921943295945E-3</v>
      </c>
      <c r="L103" s="144">
        <f t="shared" si="5"/>
        <v>1.1027794918643567E-3</v>
      </c>
      <c r="M103" s="144">
        <f t="shared" si="5"/>
        <v>1.1091301586721928E-3</v>
      </c>
      <c r="N103" s="144">
        <f t="shared" si="5"/>
        <v>1.111028284977171E-3</v>
      </c>
      <c r="O103" s="144">
        <f t="shared" si="5"/>
        <v>1.0860022965870472E-3</v>
      </c>
      <c r="P103" s="144">
        <f t="shared" si="5"/>
        <v>1.0862684980175597E-3</v>
      </c>
      <c r="Q103" s="144">
        <f t="shared" si="5"/>
        <v>1.0722115260177109E-3</v>
      </c>
    </row>
    <row r="104" spans="1:17" x14ac:dyDescent="0.25">
      <c r="A104" s="127" t="s">
        <v>118</v>
      </c>
      <c r="B104" s="143">
        <f t="shared" ref="B104:Q104" si="6">IF(B$15=0,0,B$15/B$5)</f>
        <v>9.4218185526969353E-2</v>
      </c>
      <c r="C104" s="143">
        <f t="shared" si="6"/>
        <v>9.5638988461341903E-2</v>
      </c>
      <c r="D104" s="143">
        <f t="shared" si="6"/>
        <v>9.648341903974407E-2</v>
      </c>
      <c r="E104" s="143">
        <f t="shared" si="6"/>
        <v>9.6544608780916571E-2</v>
      </c>
      <c r="F104" s="143">
        <f t="shared" si="6"/>
        <v>9.7100691003442319E-2</v>
      </c>
      <c r="G104" s="143">
        <f t="shared" si="6"/>
        <v>9.7396057850563114E-2</v>
      </c>
      <c r="H104" s="143">
        <f t="shared" si="6"/>
        <v>9.6962445540730496E-2</v>
      </c>
      <c r="I104" s="143">
        <f t="shared" si="6"/>
        <v>9.5990770831614475E-2</v>
      </c>
      <c r="J104" s="143">
        <f t="shared" si="6"/>
        <v>9.6066383139307335E-2</v>
      </c>
      <c r="K104" s="143">
        <f t="shared" si="6"/>
        <v>9.5217570395482704E-2</v>
      </c>
      <c r="L104" s="143">
        <f t="shared" si="6"/>
        <v>9.6508548815460296E-2</v>
      </c>
      <c r="M104" s="143">
        <f t="shared" si="6"/>
        <v>9.6123184249753371E-2</v>
      </c>
      <c r="N104" s="143">
        <f t="shared" si="6"/>
        <v>9.5372084356686551E-2</v>
      </c>
      <c r="O104" s="143">
        <f t="shared" si="6"/>
        <v>9.4745255347606278E-2</v>
      </c>
      <c r="P104" s="143">
        <f t="shared" si="6"/>
        <v>9.4892327426883707E-2</v>
      </c>
      <c r="Q104" s="143">
        <f t="shared" si="6"/>
        <v>9.5266752108679867E-2</v>
      </c>
    </row>
    <row r="105" spans="1:17" x14ac:dyDescent="0.25">
      <c r="A105" s="127" t="s">
        <v>117</v>
      </c>
      <c r="B105" s="143">
        <f t="shared" ref="B105:Q105" si="7">IF(B$21=0,0,B$21/B$5)</f>
        <v>0.69084359817118135</v>
      </c>
      <c r="C105" s="143">
        <f t="shared" si="7"/>
        <v>0.68881879789207179</v>
      </c>
      <c r="D105" s="143">
        <f t="shared" si="7"/>
        <v>0.68985790508475153</v>
      </c>
      <c r="E105" s="143">
        <f t="shared" si="7"/>
        <v>0.69012991942434587</v>
      </c>
      <c r="F105" s="143">
        <f t="shared" si="7"/>
        <v>0.68950774604276421</v>
      </c>
      <c r="G105" s="143">
        <f t="shared" si="7"/>
        <v>0.68934035634606217</v>
      </c>
      <c r="H105" s="143">
        <f t="shared" si="7"/>
        <v>0.69153347836650159</v>
      </c>
      <c r="I105" s="143">
        <f t="shared" si="7"/>
        <v>0.69136701796599076</v>
      </c>
      <c r="J105" s="143">
        <f t="shared" si="7"/>
        <v>0.68993448205346575</v>
      </c>
      <c r="K105" s="143">
        <f t="shared" si="7"/>
        <v>0.69320048117518096</v>
      </c>
      <c r="L105" s="143">
        <f t="shared" si="7"/>
        <v>0.68727934305050487</v>
      </c>
      <c r="M105" s="143">
        <f t="shared" si="7"/>
        <v>0.68563498312155846</v>
      </c>
      <c r="N105" s="143">
        <f t="shared" si="7"/>
        <v>0.68680748786414803</v>
      </c>
      <c r="O105" s="143">
        <f t="shared" si="7"/>
        <v>0.68885532432077468</v>
      </c>
      <c r="P105" s="143">
        <f t="shared" si="7"/>
        <v>0.68928507366673752</v>
      </c>
      <c r="Q105" s="143">
        <f t="shared" si="7"/>
        <v>0.68911500647884871</v>
      </c>
    </row>
    <row r="106" spans="1:17" x14ac:dyDescent="0.25">
      <c r="A106" s="127" t="s">
        <v>114</v>
      </c>
      <c r="B106" s="143">
        <f t="shared" ref="B106:Q106" si="8">IF(B$27=0,0,B$27/B$5)</f>
        <v>0.12940413602071771</v>
      </c>
      <c r="C106" s="143">
        <f t="shared" si="8"/>
        <v>0.12888726936892006</v>
      </c>
      <c r="D106" s="143">
        <f t="shared" si="8"/>
        <v>0.12716205763336366</v>
      </c>
      <c r="E106" s="143">
        <f t="shared" si="8"/>
        <v>0.1270491021122101</v>
      </c>
      <c r="F106" s="143">
        <f t="shared" si="8"/>
        <v>0.12701923731563489</v>
      </c>
      <c r="G106" s="143">
        <f t="shared" si="8"/>
        <v>0.12780428917027403</v>
      </c>
      <c r="H106" s="143">
        <f t="shared" si="8"/>
        <v>0.12703810784681571</v>
      </c>
      <c r="I106" s="143">
        <f t="shared" si="8"/>
        <v>0.12768651465807332</v>
      </c>
      <c r="J106" s="143">
        <f t="shared" si="8"/>
        <v>0.12881733742872548</v>
      </c>
      <c r="K106" s="143">
        <f t="shared" si="8"/>
        <v>0.12731706417935473</v>
      </c>
      <c r="L106" s="143">
        <f t="shared" si="8"/>
        <v>0.12995811233120952</v>
      </c>
      <c r="M106" s="143">
        <f t="shared" si="8"/>
        <v>0.13051372251681326</v>
      </c>
      <c r="N106" s="143">
        <f t="shared" si="8"/>
        <v>0.13024847534794234</v>
      </c>
      <c r="O106" s="143">
        <f t="shared" si="8"/>
        <v>0.13007182363378117</v>
      </c>
      <c r="P106" s="143">
        <f t="shared" si="8"/>
        <v>0.12938838347093948</v>
      </c>
      <c r="Q106" s="143">
        <f t="shared" si="8"/>
        <v>0.12875153651349391</v>
      </c>
    </row>
    <row r="107" spans="1:17" x14ac:dyDescent="0.25">
      <c r="A107" s="142" t="s">
        <v>124</v>
      </c>
      <c r="B107" s="141">
        <f t="shared" ref="B107:Q107" si="9">IF(B$28=0,0,B$28/B$5)</f>
        <v>8.4552471927316311E-2</v>
      </c>
      <c r="C107" s="141">
        <f t="shared" si="9"/>
        <v>8.4442710541589291E-2</v>
      </c>
      <c r="D107" s="141">
        <f t="shared" si="9"/>
        <v>8.0814843367903566E-2</v>
      </c>
      <c r="E107" s="141">
        <f t="shared" si="9"/>
        <v>8.043377770285759E-2</v>
      </c>
      <c r="F107" s="141">
        <f t="shared" si="9"/>
        <v>8.1225694437719209E-2</v>
      </c>
      <c r="G107" s="141">
        <f t="shared" si="9"/>
        <v>8.158236569795374E-2</v>
      </c>
      <c r="H107" s="141">
        <f t="shared" si="9"/>
        <v>8.1148651434932634E-2</v>
      </c>
      <c r="I107" s="141">
        <f t="shared" si="9"/>
        <v>8.0052238018704425E-2</v>
      </c>
      <c r="J107" s="141">
        <f t="shared" si="9"/>
        <v>8.0801561144536196E-2</v>
      </c>
      <c r="K107" s="141">
        <f t="shared" si="9"/>
        <v>8.0896975704213586E-2</v>
      </c>
      <c r="L107" s="141">
        <f t="shared" si="9"/>
        <v>8.0931196033539626E-2</v>
      </c>
      <c r="M107" s="141">
        <f t="shared" si="9"/>
        <v>8.0988586451719122E-2</v>
      </c>
      <c r="N107" s="141">
        <f t="shared" si="9"/>
        <v>8.1011919613130812E-2</v>
      </c>
      <c r="O107" s="141">
        <f t="shared" si="9"/>
        <v>8.0042627222068147E-2</v>
      </c>
      <c r="P107" s="141">
        <f t="shared" si="9"/>
        <v>8.0176094068610926E-2</v>
      </c>
      <c r="Q107" s="141">
        <f t="shared" si="9"/>
        <v>7.9140995799246175E-2</v>
      </c>
    </row>
    <row r="108" spans="1:17" x14ac:dyDescent="0.25">
      <c r="A108" s="142" t="s">
        <v>123</v>
      </c>
      <c r="B108" s="141">
        <f t="shared" ref="B108:Q108" si="10">IF(B$33=0,0,B$33/B$5)</f>
        <v>4.485166409340139E-2</v>
      </c>
      <c r="C108" s="141">
        <f t="shared" si="10"/>
        <v>4.4444558827330734E-2</v>
      </c>
      <c r="D108" s="141">
        <f t="shared" si="10"/>
        <v>4.6347214265460068E-2</v>
      </c>
      <c r="E108" s="141">
        <f t="shared" si="10"/>
        <v>4.6615324409352475E-2</v>
      </c>
      <c r="F108" s="141">
        <f t="shared" si="10"/>
        <v>4.5793542877915649E-2</v>
      </c>
      <c r="G108" s="141">
        <f t="shared" si="10"/>
        <v>4.6221923472320313E-2</v>
      </c>
      <c r="H108" s="141">
        <f t="shared" si="10"/>
        <v>4.5889456411883106E-2</v>
      </c>
      <c r="I108" s="141">
        <f t="shared" si="10"/>
        <v>4.7634276639368908E-2</v>
      </c>
      <c r="J108" s="141">
        <f t="shared" si="10"/>
        <v>4.8015776284189293E-2</v>
      </c>
      <c r="K108" s="141">
        <f t="shared" si="10"/>
        <v>4.642008847514114E-2</v>
      </c>
      <c r="L108" s="141">
        <f t="shared" si="10"/>
        <v>4.9026916297669865E-2</v>
      </c>
      <c r="M108" s="141">
        <f t="shared" si="10"/>
        <v>4.9525136065094143E-2</v>
      </c>
      <c r="N108" s="141">
        <f t="shared" si="10"/>
        <v>4.9236555734811525E-2</v>
      </c>
      <c r="O108" s="141">
        <f t="shared" si="10"/>
        <v>5.0029196411713009E-2</v>
      </c>
      <c r="P108" s="141">
        <f t="shared" si="10"/>
        <v>4.9212289402328545E-2</v>
      </c>
      <c r="Q108" s="141">
        <f t="shared" si="10"/>
        <v>4.9610540714247767E-2</v>
      </c>
    </row>
    <row r="109" spans="1:17" x14ac:dyDescent="0.25">
      <c r="A109" s="127" t="s">
        <v>113</v>
      </c>
      <c r="B109" s="143">
        <f t="shared" ref="B109:Q109" si="11">IF(B$34=0,0,B$34/B$5)</f>
        <v>6.1664670114147016E-2</v>
      </c>
      <c r="C109" s="143">
        <f t="shared" si="11"/>
        <v>6.2800486245166404E-2</v>
      </c>
      <c r="D109" s="143">
        <f t="shared" si="11"/>
        <v>6.2671492476955956E-2</v>
      </c>
      <c r="E109" s="143">
        <f t="shared" si="11"/>
        <v>6.2440999425638063E-2</v>
      </c>
      <c r="F109" s="143">
        <f t="shared" si="11"/>
        <v>6.260275941783694E-2</v>
      </c>
      <c r="G109" s="143">
        <f t="shared" si="11"/>
        <v>6.1668507730245362E-2</v>
      </c>
      <c r="H109" s="143">
        <f t="shared" si="11"/>
        <v>6.0620013820833096E-2</v>
      </c>
      <c r="I109" s="143">
        <f t="shared" si="11"/>
        <v>6.1094948885741671E-2</v>
      </c>
      <c r="J109" s="143">
        <f t="shared" si="11"/>
        <v>6.1194103079875696E-2</v>
      </c>
      <c r="K109" s="143">
        <f t="shared" si="11"/>
        <v>6.0157050132940718E-2</v>
      </c>
      <c r="L109" s="143">
        <f t="shared" si="11"/>
        <v>6.2099119777835887E-2</v>
      </c>
      <c r="M109" s="143">
        <f t="shared" si="11"/>
        <v>6.3553332000201579E-2</v>
      </c>
      <c r="N109" s="143">
        <f t="shared" si="11"/>
        <v>6.3366764409134135E-2</v>
      </c>
      <c r="O109" s="143">
        <f t="shared" si="11"/>
        <v>6.2148249941197969E-2</v>
      </c>
      <c r="P109" s="143">
        <f t="shared" si="11"/>
        <v>6.2242644132266191E-2</v>
      </c>
      <c r="Q109" s="143">
        <f t="shared" si="11"/>
        <v>6.2709983388499188E-2</v>
      </c>
    </row>
    <row r="110" spans="1:17" x14ac:dyDescent="0.25">
      <c r="A110" s="142" t="s">
        <v>122</v>
      </c>
      <c r="B110" s="141">
        <f t="shared" ref="B110:Q110" si="12">IF(B$35=0,0,B$35/B$5)</f>
        <v>2.1434472304266681E-2</v>
      </c>
      <c r="C110" s="141">
        <f t="shared" si="12"/>
        <v>2.2544662477865903E-2</v>
      </c>
      <c r="D110" s="141">
        <f t="shared" si="12"/>
        <v>2.1138917361507949E-2</v>
      </c>
      <c r="E110" s="141">
        <f t="shared" si="12"/>
        <v>2.1887325946072067E-2</v>
      </c>
      <c r="F110" s="141">
        <f t="shared" si="12"/>
        <v>1.8593619474133148E-2</v>
      </c>
      <c r="G110" s="141">
        <f t="shared" si="12"/>
        <v>1.7928626320450371E-2</v>
      </c>
      <c r="H110" s="141">
        <f t="shared" si="12"/>
        <v>1.8070794706420826E-2</v>
      </c>
      <c r="I110" s="141">
        <f t="shared" si="12"/>
        <v>1.8253140335596517E-2</v>
      </c>
      <c r="J110" s="141">
        <f t="shared" si="12"/>
        <v>1.8402814160123255E-2</v>
      </c>
      <c r="K110" s="141">
        <f t="shared" si="12"/>
        <v>1.7421094725223438E-2</v>
      </c>
      <c r="L110" s="141">
        <f t="shared" si="12"/>
        <v>1.7486647735581076E-2</v>
      </c>
      <c r="M110" s="141">
        <f t="shared" si="12"/>
        <v>1.9037815708269071E-2</v>
      </c>
      <c r="N110" s="141">
        <f t="shared" si="12"/>
        <v>1.7309377556223457E-2</v>
      </c>
      <c r="O110" s="141">
        <f t="shared" si="12"/>
        <v>2.0565871010843634E-2</v>
      </c>
      <c r="P110" s="141">
        <f t="shared" si="12"/>
        <v>1.8657110834427219E-2</v>
      </c>
      <c r="Q110" s="141">
        <f t="shared" si="12"/>
        <v>1.9349027618165062E-2</v>
      </c>
    </row>
    <row r="111" spans="1:17" x14ac:dyDescent="0.25">
      <c r="A111" s="142" t="s">
        <v>121</v>
      </c>
      <c r="B111" s="141">
        <f t="shared" ref="B111:Q111" si="13">IF(B$39=0,0,B$39/B$5)</f>
        <v>3.0184548657176496E-2</v>
      </c>
      <c r="C111" s="141">
        <f t="shared" si="13"/>
        <v>2.8300482492911606E-2</v>
      </c>
      <c r="D111" s="141">
        <f t="shared" si="13"/>
        <v>2.7475564998392234E-2</v>
      </c>
      <c r="E111" s="141">
        <f t="shared" si="13"/>
        <v>2.7265406573840082E-2</v>
      </c>
      <c r="F111" s="141">
        <f t="shared" si="13"/>
        <v>2.7981659790654961E-2</v>
      </c>
      <c r="G111" s="141">
        <f t="shared" si="13"/>
        <v>2.6902839046804874E-2</v>
      </c>
      <c r="H111" s="141">
        <f t="shared" si="13"/>
        <v>2.6325679201276656E-2</v>
      </c>
      <c r="I111" s="141">
        <f t="shared" si="13"/>
        <v>2.6026464904773276E-2</v>
      </c>
      <c r="J111" s="141">
        <f t="shared" si="13"/>
        <v>2.602061255543411E-2</v>
      </c>
      <c r="K111" s="141">
        <f t="shared" si="13"/>
        <v>2.4961983023991888E-2</v>
      </c>
      <c r="L111" s="141">
        <f t="shared" si="13"/>
        <v>2.7790130563656004E-2</v>
      </c>
      <c r="M111" s="141">
        <f t="shared" si="13"/>
        <v>2.8191709006966201E-2</v>
      </c>
      <c r="N111" s="141">
        <f t="shared" si="13"/>
        <v>2.7647820851035197E-2</v>
      </c>
      <c r="O111" s="141">
        <f t="shared" si="13"/>
        <v>2.4897078027721137E-2</v>
      </c>
      <c r="P111" s="141">
        <f t="shared" si="13"/>
        <v>2.6286931304193673E-2</v>
      </c>
      <c r="Q111" s="141">
        <f t="shared" si="13"/>
        <v>2.6027490874787E-2</v>
      </c>
    </row>
    <row r="112" spans="1:17" x14ac:dyDescent="0.25">
      <c r="A112" s="140" t="s">
        <v>120</v>
      </c>
      <c r="B112" s="139">
        <f t="shared" ref="B112:Q112" si="14">IF(B$50=0,0,B$50/B$5)</f>
        <v>1.0045649152703841E-2</v>
      </c>
      <c r="C112" s="139">
        <f t="shared" si="14"/>
        <v>1.1955341274388903E-2</v>
      </c>
      <c r="D112" s="139">
        <f t="shared" si="14"/>
        <v>1.4057010117055759E-2</v>
      </c>
      <c r="E112" s="139">
        <f t="shared" si="14"/>
        <v>1.3288266905725911E-2</v>
      </c>
      <c r="F112" s="139">
        <f t="shared" si="14"/>
        <v>1.6027480153048827E-2</v>
      </c>
      <c r="G112" s="139">
        <f t="shared" si="14"/>
        <v>1.6837042362990114E-2</v>
      </c>
      <c r="H112" s="139">
        <f t="shared" si="14"/>
        <v>1.6223539913135628E-2</v>
      </c>
      <c r="I112" s="139">
        <f t="shared" si="14"/>
        <v>1.6815343645371877E-2</v>
      </c>
      <c r="J112" s="139">
        <f t="shared" si="14"/>
        <v>1.6770676364318334E-2</v>
      </c>
      <c r="K112" s="139">
        <f t="shared" si="14"/>
        <v>1.7773972383725405E-2</v>
      </c>
      <c r="L112" s="139">
        <f t="shared" si="14"/>
        <v>1.6822341478598797E-2</v>
      </c>
      <c r="M112" s="139">
        <f t="shared" si="14"/>
        <v>1.6323807284966303E-2</v>
      </c>
      <c r="N112" s="139">
        <f t="shared" si="14"/>
        <v>1.8409566001875478E-2</v>
      </c>
      <c r="O112" s="139">
        <f t="shared" si="14"/>
        <v>1.6685300902633201E-2</v>
      </c>
      <c r="P112" s="139">
        <f t="shared" si="14"/>
        <v>1.7298601993645312E-2</v>
      </c>
      <c r="Q112" s="139">
        <f t="shared" si="14"/>
        <v>1.7333464895547147E-2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46</v>
      </c>
      <c r="B115" s="77">
        <f t="shared" ref="B115:Q115" si="15">SUM(B$116:B$120,B$124:B$125,B$127:B$129,B$122,B$121)</f>
        <v>1</v>
      </c>
      <c r="C115" s="77">
        <f t="shared" si="15"/>
        <v>0.99999999999999956</v>
      </c>
      <c r="D115" s="77">
        <f t="shared" si="15"/>
        <v>1.0000000000000002</v>
      </c>
      <c r="E115" s="77">
        <f t="shared" si="15"/>
        <v>1</v>
      </c>
      <c r="F115" s="77">
        <f t="shared" si="15"/>
        <v>0.99999999999999967</v>
      </c>
      <c r="G115" s="77">
        <f t="shared" si="15"/>
        <v>0.99999999999999989</v>
      </c>
      <c r="H115" s="77">
        <f t="shared" si="15"/>
        <v>1</v>
      </c>
      <c r="I115" s="77">
        <f t="shared" si="15"/>
        <v>1</v>
      </c>
      <c r="J115" s="77">
        <f t="shared" si="15"/>
        <v>1.0000000000000004</v>
      </c>
      <c r="K115" s="77">
        <f t="shared" si="15"/>
        <v>0.99999999999999978</v>
      </c>
      <c r="L115" s="77">
        <f t="shared" si="15"/>
        <v>1</v>
      </c>
      <c r="M115" s="77">
        <f t="shared" si="15"/>
        <v>1</v>
      </c>
      <c r="N115" s="77">
        <f t="shared" si="15"/>
        <v>0.99999999999999967</v>
      </c>
      <c r="O115" s="77">
        <f t="shared" si="15"/>
        <v>0.99999999999999989</v>
      </c>
      <c r="P115" s="77">
        <f t="shared" si="15"/>
        <v>1</v>
      </c>
      <c r="Q115" s="77">
        <f t="shared" si="15"/>
        <v>0.99999999999999978</v>
      </c>
    </row>
    <row r="116" spans="1:17" x14ac:dyDescent="0.25">
      <c r="A116" s="132" t="s">
        <v>84</v>
      </c>
      <c r="B116" s="146">
        <f t="shared" ref="B116:Q116" si="16">IF(B$54=0,0,B$54/B$53)</f>
        <v>2.8726517218503203E-3</v>
      </c>
      <c r="C116" s="146">
        <f t="shared" si="16"/>
        <v>2.8748433105688291E-3</v>
      </c>
      <c r="D116" s="146">
        <f t="shared" si="16"/>
        <v>2.8870431814821524E-3</v>
      </c>
      <c r="E116" s="146">
        <f t="shared" si="16"/>
        <v>2.8890155275929398E-3</v>
      </c>
      <c r="F116" s="146">
        <f t="shared" si="16"/>
        <v>2.8842497677733022E-3</v>
      </c>
      <c r="G116" s="146">
        <f t="shared" si="16"/>
        <v>2.878759723473753E-3</v>
      </c>
      <c r="H116" s="146">
        <f t="shared" si="16"/>
        <v>2.8791161155936338E-3</v>
      </c>
      <c r="I116" s="146">
        <f t="shared" si="16"/>
        <v>2.8827431691168023E-3</v>
      </c>
      <c r="J116" s="146">
        <f t="shared" si="16"/>
        <v>2.879413045411598E-3</v>
      </c>
      <c r="K116" s="146">
        <f t="shared" si="16"/>
        <v>2.8815813767410388E-3</v>
      </c>
      <c r="L116" s="146">
        <f t="shared" si="16"/>
        <v>2.8822616739134152E-3</v>
      </c>
      <c r="M116" s="146">
        <f t="shared" si="16"/>
        <v>2.8947655764484494E-3</v>
      </c>
      <c r="N116" s="146">
        <f t="shared" si="16"/>
        <v>2.9006028444623442E-3</v>
      </c>
      <c r="O116" s="146">
        <f t="shared" si="16"/>
        <v>2.9018353502634361E-3</v>
      </c>
      <c r="P116" s="146">
        <f t="shared" si="16"/>
        <v>2.9038601600245716E-3</v>
      </c>
      <c r="Q116" s="146">
        <f t="shared" si="16"/>
        <v>2.9032523803095402E-3</v>
      </c>
    </row>
    <row r="117" spans="1:17" x14ac:dyDescent="0.25">
      <c r="A117" s="76" t="s">
        <v>83</v>
      </c>
      <c r="B117" s="145">
        <f t="shared" ref="B117:Q117" si="17">IF(B$55=0,0,B$55/B$53)</f>
        <v>2.1225852273272817E-3</v>
      </c>
      <c r="C117" s="145">
        <f t="shared" si="17"/>
        <v>2.1242045791626954E-3</v>
      </c>
      <c r="D117" s="145">
        <f t="shared" si="17"/>
        <v>2.1332189910313365E-3</v>
      </c>
      <c r="E117" s="145">
        <f t="shared" si="17"/>
        <v>2.1346763458112749E-3</v>
      </c>
      <c r="F117" s="145">
        <f t="shared" si="17"/>
        <v>2.1311549542993098E-3</v>
      </c>
      <c r="G117" s="145">
        <f t="shared" si="17"/>
        <v>2.1270983933041293E-3</v>
      </c>
      <c r="H117" s="145">
        <f t="shared" si="17"/>
        <v>2.127361729316303E-3</v>
      </c>
      <c r="I117" s="145">
        <f t="shared" si="17"/>
        <v>2.1300417375360418E-3</v>
      </c>
      <c r="J117" s="145">
        <f t="shared" si="17"/>
        <v>2.1275811289881708E-3</v>
      </c>
      <c r="K117" s="145">
        <f t="shared" si="17"/>
        <v>2.1291832960774891E-3</v>
      </c>
      <c r="L117" s="145">
        <f t="shared" si="17"/>
        <v>2.1296859636014682E-3</v>
      </c>
      <c r="M117" s="145">
        <f t="shared" si="17"/>
        <v>2.1389250226224177E-3</v>
      </c>
      <c r="N117" s="145">
        <f t="shared" si="17"/>
        <v>2.1432381451495924E-3</v>
      </c>
      <c r="O117" s="145">
        <f t="shared" si="17"/>
        <v>2.1441488363364469E-3</v>
      </c>
      <c r="P117" s="145">
        <f t="shared" si="17"/>
        <v>2.1456449561947808E-3</v>
      </c>
      <c r="Q117" s="145">
        <f t="shared" si="17"/>
        <v>2.1451958713876039E-3</v>
      </c>
    </row>
    <row r="118" spans="1:17" x14ac:dyDescent="0.25">
      <c r="A118" s="76" t="s">
        <v>82</v>
      </c>
      <c r="B118" s="145">
        <f t="shared" ref="B118:Q118" si="18">IF(B$56=0,0,B$56/B$53)</f>
        <v>5.306463068318204E-2</v>
      </c>
      <c r="C118" s="145">
        <f t="shared" si="18"/>
        <v>5.3105114479067371E-2</v>
      </c>
      <c r="D118" s="145">
        <f t="shared" si="18"/>
        <v>5.3330474775783419E-2</v>
      </c>
      <c r="E118" s="145">
        <f t="shared" si="18"/>
        <v>5.3366908645281867E-2</v>
      </c>
      <c r="F118" s="145">
        <f t="shared" si="18"/>
        <v>5.3278873857482756E-2</v>
      </c>
      <c r="G118" s="145">
        <f t="shared" si="18"/>
        <v>5.3177459832603233E-2</v>
      </c>
      <c r="H118" s="145">
        <f t="shared" si="18"/>
        <v>5.3184043232907575E-2</v>
      </c>
      <c r="I118" s="145">
        <f t="shared" si="18"/>
        <v>5.3251043438401015E-2</v>
      </c>
      <c r="J118" s="145">
        <f t="shared" si="18"/>
        <v>5.3189528224704262E-2</v>
      </c>
      <c r="K118" s="145">
        <f t="shared" si="18"/>
        <v>5.322958240193721E-2</v>
      </c>
      <c r="L118" s="145">
        <f t="shared" si="18"/>
        <v>5.324214909003671E-2</v>
      </c>
      <c r="M118" s="145">
        <f t="shared" si="18"/>
        <v>5.3473125565560421E-2</v>
      </c>
      <c r="N118" s="145">
        <f t="shared" si="18"/>
        <v>5.3617726128897016E-2</v>
      </c>
      <c r="O118" s="145">
        <f t="shared" si="18"/>
        <v>5.360372090841118E-2</v>
      </c>
      <c r="P118" s="145">
        <f t="shared" si="18"/>
        <v>5.3641123904869512E-2</v>
      </c>
      <c r="Q118" s="145">
        <f t="shared" si="18"/>
        <v>5.3629896784690094E-2</v>
      </c>
    </row>
    <row r="119" spans="1:17" x14ac:dyDescent="0.25">
      <c r="A119" s="76" t="s">
        <v>81</v>
      </c>
      <c r="B119" s="145">
        <f t="shared" ref="B119:Q119" si="19">IF(B$57=0,0,B$57/B$53)</f>
        <v>1.54543796134727E-3</v>
      </c>
      <c r="C119" s="145">
        <f t="shared" si="19"/>
        <v>1.5058517346073907E-3</v>
      </c>
      <c r="D119" s="145">
        <f t="shared" si="19"/>
        <v>1.4888877023965246E-3</v>
      </c>
      <c r="E119" s="145">
        <f t="shared" si="19"/>
        <v>1.4714205704633634E-3</v>
      </c>
      <c r="F119" s="145">
        <f t="shared" si="19"/>
        <v>1.4854262303226385E-3</v>
      </c>
      <c r="G119" s="145">
        <f t="shared" si="19"/>
        <v>1.4672141244558255E-3</v>
      </c>
      <c r="H119" s="145">
        <f t="shared" si="19"/>
        <v>1.4590185944221073E-3</v>
      </c>
      <c r="I119" s="145">
        <f t="shared" si="19"/>
        <v>1.4787432313702325E-3</v>
      </c>
      <c r="J119" s="145">
        <f t="shared" si="19"/>
        <v>1.4841350732531298E-3</v>
      </c>
      <c r="K119" s="145">
        <f t="shared" si="19"/>
        <v>1.46460497704896E-3</v>
      </c>
      <c r="L119" s="145">
        <f t="shared" si="19"/>
        <v>1.4711257082836021E-3</v>
      </c>
      <c r="M119" s="145">
        <f t="shared" si="19"/>
        <v>1.4775062389947192E-3</v>
      </c>
      <c r="N119" s="145">
        <f t="shared" si="19"/>
        <v>1.4559986650007812E-3</v>
      </c>
      <c r="O119" s="145">
        <f t="shared" si="19"/>
        <v>1.4528406104756947E-3</v>
      </c>
      <c r="P119" s="145">
        <f t="shared" si="19"/>
        <v>1.4571216580931293E-3</v>
      </c>
      <c r="Q119" s="145">
        <f t="shared" si="19"/>
        <v>1.4500298779625833E-3</v>
      </c>
    </row>
    <row r="120" spans="1:17" x14ac:dyDescent="0.25">
      <c r="A120" s="129" t="s">
        <v>80</v>
      </c>
      <c r="B120" s="144">
        <f t="shared" ref="B120:Q120" si="20">IF(B$58=0,0,B$58/B$53)</f>
        <v>2.1245032416760228E-3</v>
      </c>
      <c r="C120" s="144">
        <f t="shared" si="20"/>
        <v>2.1319129815692457E-3</v>
      </c>
      <c r="D120" s="144">
        <f t="shared" si="20"/>
        <v>2.1478133362638394E-3</v>
      </c>
      <c r="E120" s="144">
        <f t="shared" si="20"/>
        <v>2.1474673612377261E-3</v>
      </c>
      <c r="F120" s="144">
        <f t="shared" si="20"/>
        <v>2.1416144248270156E-3</v>
      </c>
      <c r="G120" s="144">
        <f t="shared" si="20"/>
        <v>2.1369332248241404E-3</v>
      </c>
      <c r="H120" s="144">
        <f t="shared" si="20"/>
        <v>2.1390717396390256E-3</v>
      </c>
      <c r="I120" s="144">
        <f t="shared" si="20"/>
        <v>2.1358421325325346E-3</v>
      </c>
      <c r="J120" s="144">
        <f t="shared" si="20"/>
        <v>2.1322303888105239E-3</v>
      </c>
      <c r="K120" s="144">
        <f t="shared" si="20"/>
        <v>2.146791809206159E-3</v>
      </c>
      <c r="L120" s="144">
        <f t="shared" si="20"/>
        <v>2.1554480084720398E-3</v>
      </c>
      <c r="M120" s="144">
        <f t="shared" si="20"/>
        <v>2.1648132745147948E-3</v>
      </c>
      <c r="N120" s="144">
        <f t="shared" si="20"/>
        <v>2.1772671403838097E-3</v>
      </c>
      <c r="O120" s="144">
        <f t="shared" si="20"/>
        <v>2.1868169195663509E-3</v>
      </c>
      <c r="P120" s="144">
        <f t="shared" si="20"/>
        <v>2.2032152194745151E-3</v>
      </c>
      <c r="Q120" s="144">
        <f t="shared" si="20"/>
        <v>2.2176170115954744E-3</v>
      </c>
    </row>
    <row r="121" spans="1:17" x14ac:dyDescent="0.25">
      <c r="A121" s="127" t="s">
        <v>116</v>
      </c>
      <c r="B121" s="143">
        <f t="shared" ref="B121:Q121" si="21">IF(B$63=0,0,B$63/B$53)</f>
        <v>0.17175581927452477</v>
      </c>
      <c r="C121" s="143">
        <f t="shared" si="21"/>
        <v>0.1750002943724023</v>
      </c>
      <c r="D121" s="143">
        <f t="shared" si="21"/>
        <v>0.17083368138922855</v>
      </c>
      <c r="E121" s="143">
        <f t="shared" si="21"/>
        <v>0.17007157509295362</v>
      </c>
      <c r="F121" s="143">
        <f t="shared" si="21"/>
        <v>0.16847206534983181</v>
      </c>
      <c r="G121" s="143">
        <f t="shared" si="21"/>
        <v>0.17041970268268036</v>
      </c>
      <c r="H121" s="143">
        <f t="shared" si="21"/>
        <v>0.16947653151220909</v>
      </c>
      <c r="I121" s="143">
        <f t="shared" si="21"/>
        <v>0.17069542628535272</v>
      </c>
      <c r="J121" s="143">
        <f t="shared" si="21"/>
        <v>0.16947199484716699</v>
      </c>
      <c r="K121" s="143">
        <f t="shared" si="21"/>
        <v>0.1664745734746842</v>
      </c>
      <c r="L121" s="143">
        <f t="shared" si="21"/>
        <v>0.16775639447025892</v>
      </c>
      <c r="M121" s="143">
        <f t="shared" si="21"/>
        <v>0.16233605406212215</v>
      </c>
      <c r="N121" s="143">
        <f t="shared" si="21"/>
        <v>0.16285466136562129</v>
      </c>
      <c r="O121" s="143">
        <f t="shared" si="21"/>
        <v>0.16411428652900129</v>
      </c>
      <c r="P121" s="143">
        <f t="shared" si="21"/>
        <v>0.16470258593612253</v>
      </c>
      <c r="Q121" s="143">
        <f t="shared" si="21"/>
        <v>0.16354933021425672</v>
      </c>
    </row>
    <row r="122" spans="1:17" x14ac:dyDescent="0.25">
      <c r="A122" s="127" t="s">
        <v>115</v>
      </c>
      <c r="B122" s="143">
        <f t="shared" ref="B122:Q122" si="22">IF(B$69=0,0,B$69/B$53)</f>
        <v>0.41511392628838251</v>
      </c>
      <c r="C122" s="143">
        <f t="shared" si="22"/>
        <v>0.41035229332885192</v>
      </c>
      <c r="D122" s="143">
        <f t="shared" si="22"/>
        <v>0.41449020734029668</v>
      </c>
      <c r="E122" s="143">
        <f t="shared" si="22"/>
        <v>0.41491379506508885</v>
      </c>
      <c r="F122" s="143">
        <f t="shared" si="22"/>
        <v>0.41673710852359719</v>
      </c>
      <c r="G122" s="143">
        <f t="shared" si="22"/>
        <v>0.41530395992709163</v>
      </c>
      <c r="H122" s="143">
        <f t="shared" si="22"/>
        <v>0.41711098547710906</v>
      </c>
      <c r="I122" s="143">
        <f t="shared" si="22"/>
        <v>0.41591360909732195</v>
      </c>
      <c r="J122" s="143">
        <f t="shared" si="22"/>
        <v>0.41705310537891804</v>
      </c>
      <c r="K122" s="143">
        <f t="shared" si="22"/>
        <v>0.42046544332853963</v>
      </c>
      <c r="L122" s="143">
        <f t="shared" si="22"/>
        <v>0.41964380597848311</v>
      </c>
      <c r="M122" s="143">
        <f t="shared" si="22"/>
        <v>0.42540027724356583</v>
      </c>
      <c r="N122" s="143">
        <f t="shared" si="22"/>
        <v>0.42482464827165778</v>
      </c>
      <c r="O122" s="143">
        <f t="shared" si="22"/>
        <v>0.42333062478872224</v>
      </c>
      <c r="P122" s="143">
        <f t="shared" si="22"/>
        <v>0.42368007646798428</v>
      </c>
      <c r="Q122" s="143">
        <f t="shared" si="22"/>
        <v>0.4248519962925511</v>
      </c>
    </row>
    <row r="123" spans="1:17" x14ac:dyDescent="0.25">
      <c r="A123" s="127" t="s">
        <v>114</v>
      </c>
      <c r="B123" s="143">
        <f t="shared" ref="B123:Q123" si="23">IF(B$70=0,0,B$70/B$53)</f>
        <v>0.22723761929065281</v>
      </c>
      <c r="C123" s="143">
        <f t="shared" si="23"/>
        <v>0.22770407734703454</v>
      </c>
      <c r="D123" s="143">
        <f t="shared" si="23"/>
        <v>0.2278097603505391</v>
      </c>
      <c r="E123" s="143">
        <f t="shared" si="23"/>
        <v>0.22784960156813669</v>
      </c>
      <c r="F123" s="143">
        <f t="shared" si="23"/>
        <v>0.22777999214332251</v>
      </c>
      <c r="G123" s="143">
        <f t="shared" si="23"/>
        <v>0.22786214535786534</v>
      </c>
      <c r="H123" s="143">
        <f t="shared" si="23"/>
        <v>0.22788791559411539</v>
      </c>
      <c r="I123" s="143">
        <f t="shared" si="23"/>
        <v>0.22773889198308991</v>
      </c>
      <c r="J123" s="143">
        <f t="shared" si="23"/>
        <v>0.22811509412556547</v>
      </c>
      <c r="K123" s="143">
        <f t="shared" si="23"/>
        <v>0.22815681629470361</v>
      </c>
      <c r="L123" s="143">
        <f t="shared" si="23"/>
        <v>0.22829258985407069</v>
      </c>
      <c r="M123" s="143">
        <f t="shared" si="23"/>
        <v>0.22831070824180502</v>
      </c>
      <c r="N123" s="143">
        <f t="shared" si="23"/>
        <v>0.22755391956619941</v>
      </c>
      <c r="O123" s="143">
        <f t="shared" si="23"/>
        <v>0.22824425252661429</v>
      </c>
      <c r="P123" s="143">
        <f t="shared" si="23"/>
        <v>0.22826139219026287</v>
      </c>
      <c r="Q123" s="143">
        <f t="shared" si="23"/>
        <v>0.2278054845926937</v>
      </c>
    </row>
    <row r="124" spans="1:17" x14ac:dyDescent="0.25">
      <c r="A124" s="142" t="s">
        <v>124</v>
      </c>
      <c r="B124" s="141">
        <f t="shared" ref="B124:Q124" si="24">IF(B$71=0,0,B$71/B$53)</f>
        <v>0.14549515228815035</v>
      </c>
      <c r="C124" s="141">
        <f t="shared" si="24"/>
        <v>0.14950232719772269</v>
      </c>
      <c r="D124" s="141">
        <f t="shared" si="24"/>
        <v>0.14333393313185597</v>
      </c>
      <c r="E124" s="141">
        <f t="shared" si="24"/>
        <v>0.14040805597784406</v>
      </c>
      <c r="F124" s="141">
        <f t="shared" si="24"/>
        <v>0.14448192204603735</v>
      </c>
      <c r="G124" s="141">
        <f t="shared" si="24"/>
        <v>0.14011817862756923</v>
      </c>
      <c r="H124" s="141">
        <f t="shared" si="24"/>
        <v>0.14051700275448478</v>
      </c>
      <c r="I124" s="141">
        <f t="shared" si="24"/>
        <v>0.1343937563811507</v>
      </c>
      <c r="J124" s="141">
        <f t="shared" si="24"/>
        <v>0.13441540346786185</v>
      </c>
      <c r="K124" s="141">
        <f t="shared" si="24"/>
        <v>0.13894414863664858</v>
      </c>
      <c r="L124" s="141">
        <f t="shared" si="24"/>
        <v>0.13564115946671815</v>
      </c>
      <c r="M124" s="141">
        <f t="shared" si="24"/>
        <v>0.13326604725102684</v>
      </c>
      <c r="N124" s="141">
        <f t="shared" si="24"/>
        <v>0.13475157747262351</v>
      </c>
      <c r="O124" s="141">
        <f t="shared" si="24"/>
        <v>0.13443179899255209</v>
      </c>
      <c r="P124" s="141">
        <f t="shared" si="24"/>
        <v>0.13544364670586673</v>
      </c>
      <c r="Q124" s="141">
        <f t="shared" si="24"/>
        <v>0.13451990745342737</v>
      </c>
    </row>
    <row r="125" spans="1:17" x14ac:dyDescent="0.25">
      <c r="A125" s="142" t="s">
        <v>123</v>
      </c>
      <c r="B125" s="141">
        <f t="shared" ref="B125:Q125" si="25">IF(B$76=0,0,B$76/B$53)</f>
        <v>8.1742467002502525E-2</v>
      </c>
      <c r="C125" s="141">
        <f t="shared" si="25"/>
        <v>7.8201750149311855E-2</v>
      </c>
      <c r="D125" s="141">
        <f t="shared" si="25"/>
        <v>8.4475827218683117E-2</v>
      </c>
      <c r="E125" s="141">
        <f t="shared" si="25"/>
        <v>8.744154559029263E-2</v>
      </c>
      <c r="F125" s="141">
        <f t="shared" si="25"/>
        <v>8.3298070097285196E-2</v>
      </c>
      <c r="G125" s="141">
        <f t="shared" si="25"/>
        <v>8.7743966730296039E-2</v>
      </c>
      <c r="H125" s="141">
        <f t="shared" si="25"/>
        <v>8.7370912839630568E-2</v>
      </c>
      <c r="I125" s="141">
        <f t="shared" si="25"/>
        <v>9.3345135601939147E-2</v>
      </c>
      <c r="J125" s="141">
        <f t="shared" si="25"/>
        <v>9.3699690657703616E-2</v>
      </c>
      <c r="K125" s="141">
        <f t="shared" si="25"/>
        <v>8.9212667658054981E-2</v>
      </c>
      <c r="L125" s="141">
        <f t="shared" si="25"/>
        <v>9.2651430387352532E-2</v>
      </c>
      <c r="M125" s="141">
        <f t="shared" si="25"/>
        <v>9.5044660990778226E-2</v>
      </c>
      <c r="N125" s="141">
        <f t="shared" si="25"/>
        <v>9.2802342093575879E-2</v>
      </c>
      <c r="O125" s="141">
        <f t="shared" si="25"/>
        <v>9.3812453534062201E-2</v>
      </c>
      <c r="P125" s="141">
        <f t="shared" si="25"/>
        <v>9.2817745484396169E-2</v>
      </c>
      <c r="Q125" s="141">
        <f t="shared" si="25"/>
        <v>9.3285577139266329E-2</v>
      </c>
    </row>
    <row r="126" spans="1:17" x14ac:dyDescent="0.25">
      <c r="A126" s="127" t="s">
        <v>113</v>
      </c>
      <c r="B126" s="143">
        <f t="shared" ref="B126:Q126" si="26">IF(B$77=0,0,B$77/B$53)</f>
        <v>0.12416282631105688</v>
      </c>
      <c r="C126" s="143">
        <f t="shared" si="26"/>
        <v>0.12520140786673531</v>
      </c>
      <c r="D126" s="143">
        <f t="shared" si="26"/>
        <v>0.12487891293297868</v>
      </c>
      <c r="E126" s="143">
        <f t="shared" si="26"/>
        <v>0.12515553982343383</v>
      </c>
      <c r="F126" s="143">
        <f t="shared" si="26"/>
        <v>0.12508951474854299</v>
      </c>
      <c r="G126" s="143">
        <f t="shared" si="26"/>
        <v>0.12462672673370156</v>
      </c>
      <c r="H126" s="143">
        <f t="shared" si="26"/>
        <v>0.12373595600468797</v>
      </c>
      <c r="I126" s="143">
        <f t="shared" si="26"/>
        <v>0.12377365892527888</v>
      </c>
      <c r="J126" s="143">
        <f t="shared" si="26"/>
        <v>0.12354691778718231</v>
      </c>
      <c r="K126" s="143">
        <f t="shared" si="26"/>
        <v>0.12305142304106159</v>
      </c>
      <c r="L126" s="143">
        <f t="shared" si="26"/>
        <v>0.12242653925287998</v>
      </c>
      <c r="M126" s="143">
        <f t="shared" si="26"/>
        <v>0.12180382477436619</v>
      </c>
      <c r="N126" s="143">
        <f t="shared" si="26"/>
        <v>0.12247193787262771</v>
      </c>
      <c r="O126" s="143">
        <f t="shared" si="26"/>
        <v>0.12202147353060894</v>
      </c>
      <c r="P126" s="143">
        <f t="shared" si="26"/>
        <v>0.12100497950697392</v>
      </c>
      <c r="Q126" s="143">
        <f t="shared" si="26"/>
        <v>0.12144719697455304</v>
      </c>
    </row>
    <row r="127" spans="1:17" x14ac:dyDescent="0.25">
      <c r="A127" s="142" t="s">
        <v>122</v>
      </c>
      <c r="B127" s="141">
        <f t="shared" ref="B127:Q127" si="27">IF(B$78=0,0,B$78/B$53)</f>
        <v>4.5164114167038819E-2</v>
      </c>
      <c r="C127" s="141">
        <f t="shared" si="27"/>
        <v>4.8832580941815765E-2</v>
      </c>
      <c r="D127" s="141">
        <f t="shared" si="27"/>
        <v>4.8195152355472719E-2</v>
      </c>
      <c r="E127" s="141">
        <f t="shared" si="27"/>
        <v>4.9286959689030393E-2</v>
      </c>
      <c r="F127" s="141">
        <f t="shared" si="27"/>
        <v>4.6421846347324422E-2</v>
      </c>
      <c r="G127" s="141">
        <f t="shared" si="27"/>
        <v>3.908108829172656E-2</v>
      </c>
      <c r="H127" s="141">
        <f t="shared" si="27"/>
        <v>4.1366539667393586E-2</v>
      </c>
      <c r="I127" s="141">
        <f t="shared" si="27"/>
        <v>3.96723842913735E-2</v>
      </c>
      <c r="J127" s="141">
        <f t="shared" si="27"/>
        <v>3.6831935681629735E-2</v>
      </c>
      <c r="K127" s="141">
        <f t="shared" si="27"/>
        <v>3.2665506555646304E-2</v>
      </c>
      <c r="L127" s="141">
        <f t="shared" si="27"/>
        <v>2.9643562325676269E-2</v>
      </c>
      <c r="M127" s="141">
        <f t="shared" si="27"/>
        <v>3.7018223043536386E-2</v>
      </c>
      <c r="N127" s="141">
        <f t="shared" si="27"/>
        <v>3.1981264720266155E-2</v>
      </c>
      <c r="O127" s="141">
        <f t="shared" si="27"/>
        <v>3.9637548572207415E-2</v>
      </c>
      <c r="P127" s="141">
        <f t="shared" si="27"/>
        <v>3.1720564621324318E-2</v>
      </c>
      <c r="Q127" s="141">
        <f t="shared" si="27"/>
        <v>3.4050832497128557E-2</v>
      </c>
    </row>
    <row r="128" spans="1:17" x14ac:dyDescent="0.25">
      <c r="A128" s="142" t="s">
        <v>121</v>
      </c>
      <c r="B128" s="141">
        <f t="shared" ref="B128:Q128" si="28">IF(B$82=0,0,B$82/B$53)</f>
        <v>5.9619308461519346E-2</v>
      </c>
      <c r="C128" s="141">
        <f t="shared" si="28"/>
        <v>5.728698086889588E-2</v>
      </c>
      <c r="D128" s="141">
        <f t="shared" si="28"/>
        <v>5.5785587619409549E-2</v>
      </c>
      <c r="E128" s="141">
        <f t="shared" si="28"/>
        <v>5.5408204589179347E-2</v>
      </c>
      <c r="F128" s="141">
        <f t="shared" si="28"/>
        <v>5.4890847524709664E-2</v>
      </c>
      <c r="G128" s="141">
        <f t="shared" si="28"/>
        <v>5.4935792942565585E-2</v>
      </c>
      <c r="H128" s="141">
        <f t="shared" si="28"/>
        <v>5.6422488176173194E-2</v>
      </c>
      <c r="I128" s="141">
        <f t="shared" si="28"/>
        <v>5.4060037988270956E-2</v>
      </c>
      <c r="J128" s="141">
        <f t="shared" si="28"/>
        <v>5.3170086542761577E-2</v>
      </c>
      <c r="K128" s="141">
        <f t="shared" si="28"/>
        <v>5.6245479560399561E-2</v>
      </c>
      <c r="L128" s="141">
        <f t="shared" si="28"/>
        <v>6.2831104674528418E-2</v>
      </c>
      <c r="M128" s="141">
        <f t="shared" si="28"/>
        <v>5.3660463413740735E-2</v>
      </c>
      <c r="N128" s="141">
        <f t="shared" si="28"/>
        <v>5.3778468764517917E-2</v>
      </c>
      <c r="O128" s="141">
        <f t="shared" si="28"/>
        <v>5.2313882977578517E-2</v>
      </c>
      <c r="P128" s="141">
        <f t="shared" si="28"/>
        <v>5.3529831261952487E-2</v>
      </c>
      <c r="Q128" s="141">
        <f t="shared" si="28"/>
        <v>5.3798425941194973E-2</v>
      </c>
    </row>
    <row r="129" spans="1:17" x14ac:dyDescent="0.25">
      <c r="A129" s="140" t="s">
        <v>120</v>
      </c>
      <c r="B129" s="139">
        <f t="shared" ref="B129:Q129" si="29">IF(B$93=0,0,B$93/B$53)</f>
        <v>1.9379403682498693E-2</v>
      </c>
      <c r="C129" s="139">
        <f t="shared" si="29"/>
        <v>1.9081846056023661E-2</v>
      </c>
      <c r="D129" s="139">
        <f t="shared" si="29"/>
        <v>2.0898172958096393E-2</v>
      </c>
      <c r="E129" s="139">
        <f t="shared" si="29"/>
        <v>2.0460375545224084E-2</v>
      </c>
      <c r="F129" s="139">
        <f t="shared" si="29"/>
        <v>2.3776820876508929E-2</v>
      </c>
      <c r="G129" s="139">
        <f t="shared" si="29"/>
        <v>3.060984549940941E-2</v>
      </c>
      <c r="H129" s="139">
        <f t="shared" si="29"/>
        <v>2.5946928161121159E-2</v>
      </c>
      <c r="I129" s="139">
        <f t="shared" si="29"/>
        <v>3.0041236645634423E-2</v>
      </c>
      <c r="J129" s="139">
        <f t="shared" si="29"/>
        <v>3.3544895562791013E-2</v>
      </c>
      <c r="K129" s="139">
        <f t="shared" si="29"/>
        <v>3.4140436925015713E-2</v>
      </c>
      <c r="L129" s="139">
        <f t="shared" si="29"/>
        <v>2.9951872252675305E-2</v>
      </c>
      <c r="M129" s="139">
        <f t="shared" si="29"/>
        <v>3.1125138317089095E-2</v>
      </c>
      <c r="N129" s="139">
        <f t="shared" si="29"/>
        <v>3.6712204387843637E-2</v>
      </c>
      <c r="O129" s="139">
        <f t="shared" si="29"/>
        <v>3.0070041980823029E-2</v>
      </c>
      <c r="P129" s="139">
        <f t="shared" si="29"/>
        <v>3.5754583623697149E-2</v>
      </c>
      <c r="Q129" s="139">
        <f t="shared" si="29"/>
        <v>3.3597938536229499E-2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119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47</v>
      </c>
      <c r="B134" s="133">
        <f t="shared" ref="B134:Q134" si="30">SUM(B$135:B$143)</f>
        <v>475.67727830673954</v>
      </c>
      <c r="C134" s="133">
        <f t="shared" si="30"/>
        <v>475.94125202835238</v>
      </c>
      <c r="D134" s="133">
        <f t="shared" si="30"/>
        <v>454.6264011572764</v>
      </c>
      <c r="E134" s="133">
        <f t="shared" si="30"/>
        <v>464.56985096142216</v>
      </c>
      <c r="F134" s="133">
        <f t="shared" si="30"/>
        <v>446.55991586894544</v>
      </c>
      <c r="G134" s="133">
        <f t="shared" si="30"/>
        <v>443.87518227265139</v>
      </c>
      <c r="H134" s="133">
        <f t="shared" si="30"/>
        <v>435.24397382819484</v>
      </c>
      <c r="I134" s="133">
        <f t="shared" si="30"/>
        <v>417.41056070026411</v>
      </c>
      <c r="J134" s="133">
        <f t="shared" si="30"/>
        <v>423.69367515728442</v>
      </c>
      <c r="K134" s="133">
        <f t="shared" si="30"/>
        <v>451.20629189561822</v>
      </c>
      <c r="L134" s="133">
        <f t="shared" si="30"/>
        <v>424.91392001102514</v>
      </c>
      <c r="M134" s="133">
        <f t="shared" si="30"/>
        <v>421.42892714244635</v>
      </c>
      <c r="N134" s="133">
        <f t="shared" si="30"/>
        <v>428.57118162207581</v>
      </c>
      <c r="O134" s="133">
        <f t="shared" si="30"/>
        <v>421.68890426023461</v>
      </c>
      <c r="P134" s="133">
        <f t="shared" si="30"/>
        <v>407.20870420554638</v>
      </c>
      <c r="Q134" s="133">
        <f t="shared" si="30"/>
        <v>421.07279302327265</v>
      </c>
    </row>
    <row r="135" spans="1:17" x14ac:dyDescent="0.25">
      <c r="A135" s="132" t="s">
        <v>84</v>
      </c>
      <c r="B135" s="131">
        <f>IF(B$6=0,0,B$6/ISI!B$8*1000)</f>
        <v>0.71289654603634423</v>
      </c>
      <c r="C135" s="131">
        <f>IF(C$6=0,0,C$6/ISI!C$8*1000)</f>
        <v>0.71277247045859882</v>
      </c>
      <c r="D135" s="131">
        <f>IF(D$6=0,0,D$6/ISI!D$8*1000)</f>
        <v>0.68018322461592284</v>
      </c>
      <c r="E135" s="131">
        <f>IF(E$6=0,0,E$6/ISI!E$8*1000)</f>
        <v>0.69525753457051487</v>
      </c>
      <c r="F135" s="131">
        <f>IF(F$6=0,0,F$6/ISI!F$8*1000)</f>
        <v>0.66634953683923304</v>
      </c>
      <c r="G135" s="131">
        <f>IF(G$6=0,0,G$6/ISI!G$8*1000)</f>
        <v>0.66269587910651795</v>
      </c>
      <c r="H135" s="131">
        <f>IF(H$6=0,0,H$6/ISI!H$8*1000)</f>
        <v>0.65145627362734015</v>
      </c>
      <c r="I135" s="131">
        <f>IF(I$6=0,0,I$6/ISI!I$8*1000)</f>
        <v>0.62532710882784726</v>
      </c>
      <c r="J135" s="131">
        <f>IF(J$6=0,0,J$6/ISI!J$8*1000)</f>
        <v>0.63815071419662306</v>
      </c>
      <c r="K135" s="131">
        <f>IF(K$6=0,0,K$6/ISI!K$8*1000)</f>
        <v>0.68325224581266353</v>
      </c>
      <c r="L135" s="131">
        <f>IF(L$6=0,0,L$6/ISI!L$8*1000)</f>
        <v>0.64441820410281647</v>
      </c>
      <c r="M135" s="131">
        <f>IF(M$6=0,0,M$6/ISI!M$8*1000)</f>
        <v>0.63950863622885801</v>
      </c>
      <c r="N135" s="131">
        <f>IF(N$6=0,0,N$6/ISI!N$8*1000)</f>
        <v>0.65115074520414051</v>
      </c>
      <c r="O135" s="131">
        <f>IF(O$6=0,0,O$6/ISI!O$8*1000)</f>
        <v>0.64067152112262771</v>
      </c>
      <c r="P135" s="131">
        <f>IF(P$6=0,0,P$6/ISI!P$8*1000)</f>
        <v>0.61899213260290242</v>
      </c>
      <c r="Q135" s="131">
        <f>IF(Q$6=0,0,Q$6/ISI!Q$8*1000)</f>
        <v>0.63949072991647737</v>
      </c>
    </row>
    <row r="136" spans="1:17" x14ac:dyDescent="0.25">
      <c r="A136" s="76" t="s">
        <v>83</v>
      </c>
      <c r="B136" s="130">
        <f>IF(B$7=0,0,B$7/ISI!B$8*1000)</f>
        <v>0.38021149121938352</v>
      </c>
      <c r="C136" s="130">
        <f>IF(C$7=0,0,C$7/ISI!C$8*1000)</f>
        <v>0.38014531757791942</v>
      </c>
      <c r="D136" s="130">
        <f>IF(D$7=0,0,D$7/ISI!D$8*1000)</f>
        <v>0.36276438646182546</v>
      </c>
      <c r="E136" s="130">
        <f>IF(E$7=0,0,E$7/ISI!E$8*1000)</f>
        <v>0.37080401843760791</v>
      </c>
      <c r="F136" s="130">
        <f>IF(F$7=0,0,F$7/ISI!F$8*1000)</f>
        <v>0.35538641964759093</v>
      </c>
      <c r="G136" s="130">
        <f>IF(G$7=0,0,G$7/ISI!G$8*1000)</f>
        <v>0.35343780219014281</v>
      </c>
      <c r="H136" s="130">
        <f>IF(H$7=0,0,H$7/ISI!H$8*1000)</f>
        <v>0.34744334593458143</v>
      </c>
      <c r="I136" s="130">
        <f>IF(I$7=0,0,I$7/ISI!I$8*1000)</f>
        <v>0.33350779137485204</v>
      </c>
      <c r="J136" s="130">
        <f>IF(J$7=0,0,J$7/ISI!J$8*1000)</f>
        <v>0.34034704757153245</v>
      </c>
      <c r="K136" s="130">
        <f>IF(K$7=0,0,K$7/ISI!K$8*1000)</f>
        <v>0.36440119776675378</v>
      </c>
      <c r="L136" s="130">
        <f>IF(L$7=0,0,L$7/ISI!L$8*1000)</f>
        <v>0.34368970885483546</v>
      </c>
      <c r="M136" s="130">
        <f>IF(M$7=0,0,M$7/ISI!M$8*1000)</f>
        <v>0.341071272655391</v>
      </c>
      <c r="N136" s="130">
        <f>IF(N$7=0,0,N$7/ISI!N$8*1000)</f>
        <v>0.34728039744220829</v>
      </c>
      <c r="O136" s="130">
        <f>IF(O$7=0,0,O$7/ISI!O$8*1000)</f>
        <v>0.34169147793206817</v>
      </c>
      <c r="P136" s="130">
        <f>IF(P$7=0,0,P$7/ISI!P$8*1000)</f>
        <v>0.3301291373882147</v>
      </c>
      <c r="Q136" s="130">
        <f>IF(Q$7=0,0,Q$7/ISI!Q$8*1000)</f>
        <v>0.34106172262212131</v>
      </c>
    </row>
    <row r="137" spans="1:17" x14ac:dyDescent="0.25">
      <c r="A137" s="76" t="s">
        <v>82</v>
      </c>
      <c r="B137" s="130">
        <f>IF(B$8=0,0,B$8/ISI!B$8*1000)</f>
        <v>9.5052872804845894</v>
      </c>
      <c r="C137" s="130">
        <f>IF(C$8=0,0,C$8/ISI!C$8*1000)</f>
        <v>9.5036329394479857</v>
      </c>
      <c r="D137" s="130">
        <f>IF(D$8=0,0,D$8/ISI!D$8*1000)</f>
        <v>9.0691096615456352</v>
      </c>
      <c r="E137" s="130">
        <f>IF(E$8=0,0,E$8/ISI!E$8*1000)</f>
        <v>9.2701004609401974</v>
      </c>
      <c r="F137" s="130">
        <f>IF(F$8=0,0,F$8/ISI!F$8*1000)</f>
        <v>8.8846604911897735</v>
      </c>
      <c r="G137" s="130">
        <f>IF(G$8=0,0,G$8/ISI!G$8*1000)</f>
        <v>8.8359450547535747</v>
      </c>
      <c r="H137" s="130">
        <f>IF(H$8=0,0,H$8/ISI!H$8*1000)</f>
        <v>8.6860836483645372</v>
      </c>
      <c r="I137" s="130">
        <f>IF(I$8=0,0,I$8/ISI!I$8*1000)</f>
        <v>8.3376947843712994</v>
      </c>
      <c r="J137" s="130">
        <f>IF(J$8=0,0,J$8/ISI!J$8*1000)</f>
        <v>8.5086761892883125</v>
      </c>
      <c r="K137" s="130">
        <f>IF(K$8=0,0,K$8/ISI!K$8*1000)</f>
        <v>9.1100299441688417</v>
      </c>
      <c r="L137" s="130">
        <f>IF(L$8=0,0,L$8/ISI!L$8*1000)</f>
        <v>8.5922427213708872</v>
      </c>
      <c r="M137" s="130">
        <f>IF(M$8=0,0,M$8/ISI!M$8*1000)</f>
        <v>8.5267818163847728</v>
      </c>
      <c r="N137" s="130">
        <f>IF(N$8=0,0,N$8/ISI!N$8*1000)</f>
        <v>8.6820099360552074</v>
      </c>
      <c r="O137" s="130">
        <f>IF(O$8=0,0,O$8/ISI!O$8*1000)</f>
        <v>8.5422869483017028</v>
      </c>
      <c r="P137" s="130">
        <f>IF(P$8=0,0,P$8/ISI!P$8*1000)</f>
        <v>8.2532284347053668</v>
      </c>
      <c r="Q137" s="130">
        <f>IF(Q$8=0,0,Q$8/ISI!Q$8*1000)</f>
        <v>8.5265430655530317</v>
      </c>
    </row>
    <row r="138" spans="1:17" x14ac:dyDescent="0.25">
      <c r="A138" s="76" t="s">
        <v>81</v>
      </c>
      <c r="B138" s="130">
        <f>IF(B$9=0,0,B$9/ISI!B$8*1000)</f>
        <v>0.2376321820121147</v>
      </c>
      <c r="C138" s="130">
        <f>IF(C$9=0,0,C$9/ISI!C$8*1000)</f>
        <v>0.23759082348619973</v>
      </c>
      <c r="D138" s="130">
        <f>IF(D$9=0,0,D$9/ISI!D$8*1000)</f>
        <v>0.22672774153864084</v>
      </c>
      <c r="E138" s="130">
        <f>IF(E$9=0,0,E$9/ISI!E$8*1000)</f>
        <v>0.23175251152350496</v>
      </c>
      <c r="F138" s="130">
        <f>IF(F$9=0,0,F$9/ISI!F$8*1000)</f>
        <v>0.22211651227974438</v>
      </c>
      <c r="G138" s="130">
        <f>IF(G$9=0,0,G$9/ISI!G$8*1000)</f>
        <v>0.22089862636883928</v>
      </c>
      <c r="H138" s="130">
        <f>IF(H$9=0,0,H$9/ISI!H$8*1000)</f>
        <v>0.21715209120911336</v>
      </c>
      <c r="I138" s="130">
        <f>IF(I$9=0,0,I$9/ISI!I$8*1000)</f>
        <v>0.20844236960928245</v>
      </c>
      <c r="J138" s="130">
        <f>IF(J$9=0,0,J$9/ISI!J$8*1000)</f>
        <v>0.21271690473220778</v>
      </c>
      <c r="K138" s="130">
        <f>IF(K$9=0,0,K$9/ISI!K$8*1000)</f>
        <v>0.22775074860422109</v>
      </c>
      <c r="L138" s="130">
        <f>IF(L$9=0,0,L$9/ISI!L$8*1000)</f>
        <v>0.21480606803427216</v>
      </c>
      <c r="M138" s="130">
        <f>IF(M$9=0,0,M$9/ISI!M$8*1000)</f>
        <v>0.21316954540961933</v>
      </c>
      <c r="N138" s="130">
        <f>IF(N$9=0,0,N$9/ISI!N$8*1000)</f>
        <v>0.21705024840138018</v>
      </c>
      <c r="O138" s="130">
        <f>IF(O$9=0,0,O$9/ISI!O$8*1000)</f>
        <v>0.21355717370754257</v>
      </c>
      <c r="P138" s="130">
        <f>IF(P$9=0,0,P$9/ISI!P$8*1000)</f>
        <v>0.20633071086763416</v>
      </c>
      <c r="Q138" s="130">
        <f>IF(Q$9=0,0,Q$9/ISI!Q$8*1000)</f>
        <v>0.21316357663882579</v>
      </c>
    </row>
    <row r="139" spans="1:17" x14ac:dyDescent="0.25">
      <c r="A139" s="129" t="s">
        <v>80</v>
      </c>
      <c r="B139" s="128">
        <f>IF(B$10=0,0,B$10/ISI!B$8*1000)</f>
        <v>0.51810856326612897</v>
      </c>
      <c r="C139" s="128">
        <f>IF(C$10=0,0,C$10/ISI!C$8*1000)</f>
        <v>0.51917907147509046</v>
      </c>
      <c r="D139" s="128">
        <f>IF(D$10=0,0,D$10/ISI!D$8*1000)</f>
        <v>0.49274616958345518</v>
      </c>
      <c r="E139" s="128">
        <f>IF(E$10=0,0,E$10/ISI!E$8*1000)</f>
        <v>0.50527988238180799</v>
      </c>
      <c r="F139" s="128">
        <f>IF(F$10=0,0,F$10/ISI!F$8*1000)</f>
        <v>0.48602253163177306</v>
      </c>
      <c r="G139" s="128">
        <f>IF(G$10=0,0,G$10/ISI!G$8*1000)</f>
        <v>0.48716339824598598</v>
      </c>
      <c r="H139" s="128">
        <f>IF(H$10=0,0,H$10/ISI!H$8*1000)</f>
        <v>0.47667260457929278</v>
      </c>
      <c r="I139" s="128">
        <f>IF(I$10=0,0,I$10/ISI!I$8*1000)</f>
        <v>0.45475600471195671</v>
      </c>
      <c r="J139" s="128">
        <f>IF(J$10=0,0,J$10/ISI!J$8*1000)</f>
        <v>0.46354350014559331</v>
      </c>
      <c r="K139" s="128">
        <f>IF(K$10=0,0,K$10/ISI!K$8*1000)</f>
        <v>0.49217230123214106</v>
      </c>
      <c r="L139" s="128">
        <f>IF(L$10=0,0,L$10/ISI!L$8*1000)</f>
        <v>0.46858635679585015</v>
      </c>
      <c r="M139" s="128">
        <f>IF(M$10=0,0,M$10/ISI!M$8*1000)</f>
        <v>0.46741953283055349</v>
      </c>
      <c r="N139" s="128">
        <f>IF(N$10=0,0,N$10/ISI!N$8*1000)</f>
        <v>0.47615470490821465</v>
      </c>
      <c r="O139" s="128">
        <f>IF(O$10=0,0,O$10/ISI!O$8*1000)</f>
        <v>0.45795511847189024</v>
      </c>
      <c r="P139" s="128">
        <f>IF(P$10=0,0,P$10/ISI!P$8*1000)</f>
        <v>0.44233798749703568</v>
      </c>
      <c r="Q139" s="128">
        <f>IF(Q$10=0,0,Q$10/ISI!Q$8*1000)</f>
        <v>0.45147910197202284</v>
      </c>
    </row>
    <row r="140" spans="1:17" x14ac:dyDescent="0.25">
      <c r="A140" s="127" t="s">
        <v>118</v>
      </c>
      <c r="B140" s="126">
        <f>IF(B$15=0,0,B$15/ISI!B$8*1000)</f>
        <v>44.817450058468211</v>
      </c>
      <c r="C140" s="126">
        <f>IF(C$15=0,0,C$15/ISI!C$8*1000)</f>
        <v>45.518539911016212</v>
      </c>
      <c r="D140" s="126">
        <f>IF(D$15=0,0,D$15/ISI!D$8*1000)</f>
        <v>43.863909569388277</v>
      </c>
      <c r="E140" s="126">
        <f>IF(E$15=0,0,E$15/ISI!E$8*1000)</f>
        <v>44.851714512479198</v>
      </c>
      <c r="F140" s="126">
        <f>IF(F$15=0,0,F$15/ISI!F$8*1000)</f>
        <v>43.361276405313667</v>
      </c>
      <c r="G140" s="126">
        <f>IF(G$15=0,0,G$15/ISI!G$8*1000)</f>
        <v>43.231692931056408</v>
      </c>
      <c r="H140" s="126">
        <f>IF(H$15=0,0,H$15/ISI!H$8*1000)</f>
        <v>42.202320109247474</v>
      </c>
      <c r="I140" s="126">
        <f>IF(I$15=0,0,I$15/ISI!I$8*1000)</f>
        <v>40.067561474874758</v>
      </c>
      <c r="J140" s="126">
        <f>IF(J$15=0,0,J$15/ISI!J$8*1000)</f>
        <v>40.702718931360906</v>
      </c>
      <c r="K140" s="126">
        <f>IF(K$15=0,0,K$15/ISI!K$8*1000)</f>
        <v>42.962766861455755</v>
      </c>
      <c r="L140" s="126">
        <f>IF(L$15=0,0,L$15/ISI!L$8*1000)</f>
        <v>41.007825791752609</v>
      </c>
      <c r="M140" s="126">
        <f>IF(M$15=0,0,M$15/ISI!M$8*1000)</f>
        <v>40.509090411889254</v>
      </c>
      <c r="N140" s="126">
        <f>IF(N$15=0,0,N$15/ISI!N$8*1000)</f>
        <v>40.873726886505452</v>
      </c>
      <c r="O140" s="126">
        <f>IF(O$15=0,0,O$15/ISI!O$8*1000)</f>
        <v>39.953022911388217</v>
      </c>
      <c r="P140" s="126">
        <f>IF(P$15=0,0,P$15/ISI!P$8*1000)</f>
        <v>38.640981690549751</v>
      </c>
      <c r="Q140" s="126">
        <f>IF(Q$15=0,0,Q$15/ISI!Q$8*1000)</f>
        <v>40.114237392657579</v>
      </c>
    </row>
    <row r="141" spans="1:17" x14ac:dyDescent="0.25">
      <c r="A141" s="127" t="s">
        <v>117</v>
      </c>
      <c r="B141" s="126">
        <f>IF(B$21=0,0,B$21/ISI!B$8*1000)</f>
        <v>328.61860251370229</v>
      </c>
      <c r="C141" s="126">
        <f>IF(C$21=0,0,C$21/ISI!C$8*1000)</f>
        <v>327.83728108941722</v>
      </c>
      <c r="D141" s="126">
        <f>IF(D$21=0,0,D$21/ISI!D$8*1000)</f>
        <v>313.62761669857855</v>
      </c>
      <c r="E141" s="126">
        <f>IF(E$21=0,0,E$21/ISI!E$8*1000)</f>
        <v>320.6135538109865</v>
      </c>
      <c r="F141" s="126">
        <f>IF(F$21=0,0,F$21/ISI!F$8*1000)</f>
        <v>307.906521063843</v>
      </c>
      <c r="G141" s="126">
        <f>IF(G$21=0,0,G$21/ISI!G$8*1000)</f>
        <v>305.98107632100283</v>
      </c>
      <c r="H141" s="126">
        <f>IF(H$21=0,0,H$21/ISI!H$8*1000)</f>
        <v>300.98577915947016</v>
      </c>
      <c r="I141" s="126">
        <f>IF(I$21=0,0,I$21/ISI!I$8*1000)</f>
        <v>288.58389461885383</v>
      </c>
      <c r="J141" s="126">
        <f>IF(J$21=0,0,J$21/ISI!J$8*1000)</f>
        <v>292.32087631897036</v>
      </c>
      <c r="K141" s="126">
        <f>IF(K$21=0,0,K$21/ISI!K$8*1000)</f>
        <v>312.77641865131176</v>
      </c>
      <c r="L141" s="126">
        <f>IF(L$21=0,0,L$21/ISI!L$8*1000)</f>
        <v>292.03455979819211</v>
      </c>
      <c r="M141" s="126">
        <f>IF(M$21=0,0,M$21/ISI!M$8*1000)</f>
        <v>288.94641534824774</v>
      </c>
      <c r="N141" s="126">
        <f>IF(N$21=0,0,N$21/ISI!N$8*1000)</f>
        <v>294.34589662082743</v>
      </c>
      <c r="O141" s="126">
        <f>IF(O$21=0,0,O$21/ISI!O$8*1000)</f>
        <v>290.48264690665599</v>
      </c>
      <c r="P141" s="126">
        <f>IF(P$21=0,0,P$21/ISI!P$8*1000)</f>
        <v>280.68288167605681</v>
      </c>
      <c r="Q141" s="126">
        <f>IF(Q$21=0,0,Q$21/ISI!Q$8*1000)</f>
        <v>290.16758049229946</v>
      </c>
    </row>
    <row r="142" spans="1:17" x14ac:dyDescent="0.25">
      <c r="A142" s="127" t="s">
        <v>114</v>
      </c>
      <c r="B142" s="126">
        <f>IF(B$27=0,0,B$27/ISI!B$8*1000)</f>
        <v>61.554607223970102</v>
      </c>
      <c r="C142" s="126">
        <f>IF(C$27=0,0,C$27/ISI!C$8*1000)</f>
        <v>61.342768353959322</v>
      </c>
      <c r="D142" s="126">
        <f>IF(D$27=0,0,D$27/ISI!D$8*1000)</f>
        <v>57.811228625610276</v>
      </c>
      <c r="E142" s="126">
        <f>IF(E$27=0,0,E$27/ISI!E$8*1000)</f>
        <v>59.023182433051922</v>
      </c>
      <c r="F142" s="126">
        <f>IF(F$27=0,0,F$27/ISI!F$8*1000)</f>
        <v>56.721699929407521</v>
      </c>
      <c r="G142" s="126">
        <f>IF(G$27=0,0,G$27/ISI!G$8*1000)</f>
        <v>56.72915215068204</v>
      </c>
      <c r="H142" s="126">
        <f>IF(H$27=0,0,H$27/ISI!H$8*1000)</f>
        <v>55.292570886862848</v>
      </c>
      <c r="I142" s="126">
        <f>IF(I$27=0,0,I$27/ISI!I$8*1000)</f>
        <v>53.29769967728889</v>
      </c>
      <c r="J142" s="126">
        <f>IF(J$27=0,0,J$27/ISI!J$8*1000)</f>
        <v>54.579091119152707</v>
      </c>
      <c r="K142" s="126">
        <f>IF(K$27=0,0,K$27/ISI!K$8*1000)</f>
        <v>57.44626042340311</v>
      </c>
      <c r="L142" s="126">
        <f>IF(L$27=0,0,L$27/ISI!L$8*1000)</f>
        <v>55.221010947887372</v>
      </c>
      <c r="M142" s="126">
        <f>IF(M$27=0,0,M$27/ISI!M$8*1000)</f>
        <v>55.002258057627557</v>
      </c>
      <c r="N142" s="126">
        <f>IF(N$27=0,0,N$27/ISI!N$8*1000)</f>
        <v>55.820742984341472</v>
      </c>
      <c r="O142" s="126">
        <f>IF(O$27=0,0,O$27/ISI!O$8*1000)</f>
        <v>54.84984478325967</v>
      </c>
      <c r="P142" s="126">
        <f>IF(P$27=0,0,P$27/ISI!P$8*1000)</f>
        <v>52.688075972451607</v>
      </c>
      <c r="Q142" s="126">
        <f>IF(Q$27=0,0,Q$27/ISI!Q$8*1000)</f>
        <v>54.213769085774757</v>
      </c>
    </row>
    <row r="143" spans="1:17" x14ac:dyDescent="0.25">
      <c r="A143" s="72" t="s">
        <v>113</v>
      </c>
      <c r="B143" s="125">
        <f>IF(B$34=0,0,B$34/ISI!B$8*1000)</f>
        <v>29.332482447580389</v>
      </c>
      <c r="C143" s="125">
        <f>IF(C$34=0,0,C$34/ISI!C$8*1000)</f>
        <v>29.889342051513818</v>
      </c>
      <c r="D143" s="125">
        <f>IF(D$34=0,0,D$34/ISI!D$8*1000)</f>
        <v>28.492115079953802</v>
      </c>
      <c r="E143" s="125">
        <f>IF(E$34=0,0,E$34/ISI!E$8*1000)</f>
        <v>29.008205797050906</v>
      </c>
      <c r="F143" s="125">
        <f>IF(F$34=0,0,F$34/ISI!F$8*1000)</f>
        <v>27.955882978793095</v>
      </c>
      <c r="G143" s="125">
        <f>IF(G$34=0,0,G$34/ISI!G$8*1000)</f>
        <v>27.373120109245075</v>
      </c>
      <c r="H143" s="125">
        <f>IF(H$34=0,0,H$34/ISI!H$8*1000)</f>
        <v>26.384495708899493</v>
      </c>
      <c r="I143" s="125">
        <f>IF(I$34=0,0,I$34/ISI!I$8*1000)</f>
        <v>25.501676870351414</v>
      </c>
      <c r="J143" s="125">
        <f>IF(J$34=0,0,J$34/ISI!J$8*1000)</f>
        <v>25.927554431866227</v>
      </c>
      <c r="K143" s="125">
        <f>IF(K$34=0,0,K$34/ISI!K$8*1000)</f>
        <v>27.143239521862998</v>
      </c>
      <c r="L143" s="125">
        <f>IF(L$34=0,0,L$34/ISI!L$8*1000)</f>
        <v>26.386780414034423</v>
      </c>
      <c r="M143" s="125">
        <f>IF(M$34=0,0,M$34/ISI!M$8*1000)</f>
        <v>26.783212521172654</v>
      </c>
      <c r="N143" s="125">
        <f>IF(N$34=0,0,N$34/ISI!N$8*1000)</f>
        <v>27.157169098390316</v>
      </c>
      <c r="O143" s="125">
        <f>IF(O$34=0,0,O$34/ISI!O$8*1000)</f>
        <v>26.207227419394961</v>
      </c>
      <c r="P143" s="125">
        <f>IF(P$34=0,0,P$34/ISI!P$8*1000)</f>
        <v>25.345746463427076</v>
      </c>
      <c r="Q143" s="125">
        <f>IF(Q$34=0,0,Q$34/ISI!Q$8*1000)</f>
        <v>26.405467855838385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46</v>
      </c>
      <c r="B145" s="133">
        <f t="shared" ref="B145:Q145" si="31">SUM(B$146:B$150,B$153,B$154,B$152,B$151)</f>
        <v>125.62677344902401</v>
      </c>
      <c r="C145" s="133">
        <f t="shared" si="31"/>
        <v>129.02236384214581</v>
      </c>
      <c r="D145" s="133">
        <f t="shared" si="31"/>
        <v>124.96599961284656</v>
      </c>
      <c r="E145" s="133">
        <f t="shared" si="31"/>
        <v>128.51251775212572</v>
      </c>
      <c r="F145" s="133">
        <f t="shared" si="31"/>
        <v>124.06863828876627</v>
      </c>
      <c r="G145" s="133">
        <f t="shared" si="31"/>
        <v>121.90400573327148</v>
      </c>
      <c r="H145" s="133">
        <f t="shared" si="31"/>
        <v>117.79047854664378</v>
      </c>
      <c r="I145" s="133">
        <f t="shared" si="31"/>
        <v>113.61112754778547</v>
      </c>
      <c r="J145" s="133">
        <f t="shared" si="31"/>
        <v>113.9946869461694</v>
      </c>
      <c r="K145" s="133">
        <f t="shared" si="31"/>
        <v>118.90968401416902</v>
      </c>
      <c r="L145" s="133">
        <f t="shared" si="31"/>
        <v>115.35013626077347</v>
      </c>
      <c r="M145" s="133">
        <f t="shared" si="31"/>
        <v>112.52312945207512</v>
      </c>
      <c r="N145" s="133">
        <f t="shared" si="31"/>
        <v>115.47585925406469</v>
      </c>
      <c r="O145" s="133">
        <f t="shared" si="31"/>
        <v>115.04873468462272</v>
      </c>
      <c r="P145" s="133">
        <f t="shared" si="31"/>
        <v>112.01549980021623</v>
      </c>
      <c r="Q145" s="133">
        <f t="shared" si="31"/>
        <v>117.01269103043789</v>
      </c>
    </row>
    <row r="146" spans="1:17" x14ac:dyDescent="0.25">
      <c r="A146" s="132" t="s">
        <v>84</v>
      </c>
      <c r="B146" s="131">
        <f>IF(B$54=0,0,B$54/ISI!B$9*1000)</f>
        <v>0.36088196705883896</v>
      </c>
      <c r="C146" s="131">
        <f>IF(C$54=0,0,C$54/ISI!C$9*1000)</f>
        <v>0.37091907960537057</v>
      </c>
      <c r="D146" s="131">
        <f>IF(D$54=0,0,D$54/ISI!D$9*1000)</f>
        <v>0.36078223709936991</v>
      </c>
      <c r="E146" s="131">
        <f>IF(E$54=0,0,E$54/ISI!E$9*1000)</f>
        <v>0.37127465927595449</v>
      </c>
      <c r="F146" s="131">
        <f>IF(F$54=0,0,F$54/ISI!F$9*1000)</f>
        <v>0.35784494117232413</v>
      </c>
      <c r="G146" s="131">
        <f>IF(G$54=0,0,G$54/ISI!G$9*1000)</f>
        <v>0.35093234183505534</v>
      </c>
      <c r="H146" s="131">
        <f>IF(H$54=0,0,H$54/ISI!H$9*1000)</f>
        <v>0.33913246504712824</v>
      </c>
      <c r="I146" s="131">
        <f>IF(I$54=0,0,I$54/ISI!I$9*1000)</f>
        <v>0.32751170187403628</v>
      </c>
      <c r="J146" s="131">
        <f>IF(J$54=0,0,J$54/ISI!J$9*1000)</f>
        <v>0.32823778870041115</v>
      </c>
      <c r="K146" s="131">
        <f>IF(K$54=0,0,K$54/ISI!K$9*1000)</f>
        <v>0.34264793096939106</v>
      </c>
      <c r="L146" s="131">
        <f>IF(L$54=0,0,L$54/ISI!L$9*1000)</f>
        <v>0.33246927682511745</v>
      </c>
      <c r="M146" s="131">
        <f>IF(M$54=0,0,M$54/ISI!M$9*1000)</f>
        <v>0.3257280816921197</v>
      </c>
      <c r="N146" s="131">
        <f>IF(N$54=0,0,N$54/ISI!N$9*1000)</f>
        <v>0.33494960581907346</v>
      </c>
      <c r="O146" s="131">
        <f>IF(O$54=0,0,O$54/ISI!O$9*1000)</f>
        <v>0.33385248531091738</v>
      </c>
      <c r="P146" s="131">
        <f>IF(P$54=0,0,P$54/ISI!P$9*1000)</f>
        <v>0.32527734717508822</v>
      </c>
      <c r="Q146" s="131">
        <f>IF(Q$54=0,0,Q$54/ISI!Q$9*1000)</f>
        <v>0.33971737376054362</v>
      </c>
    </row>
    <row r="147" spans="1:17" x14ac:dyDescent="0.25">
      <c r="A147" s="76" t="s">
        <v>83</v>
      </c>
      <c r="B147" s="130">
        <f>IF(B$55=0,0,B$55/ISI!B$9*1000)</f>
        <v>0.26665353347968956</v>
      </c>
      <c r="C147" s="130">
        <f>IF(C$55=0,0,C$55/ISI!C$9*1000)</f>
        <v>0.27406989608788157</v>
      </c>
      <c r="D147" s="130">
        <f>IF(D$55=0,0,D$55/ISI!D$9*1000)</f>
        <v>0.26657984360733883</v>
      </c>
      <c r="E147" s="130">
        <f>IF(E$55=0,0,E$55/ISI!E$9*1000)</f>
        <v>0.27433263178611428</v>
      </c>
      <c r="F147" s="130">
        <f>IF(F$55=0,0,F$55/ISI!F$9*1000)</f>
        <v>0.26440949316227347</v>
      </c>
      <c r="G147" s="130">
        <f>IF(G$55=0,0,G$55/ISI!G$9*1000)</f>
        <v>0.25930181473257913</v>
      </c>
      <c r="H147" s="130">
        <f>IF(H$55=0,0,H$55/ISI!H$9*1000)</f>
        <v>0.25058295613798298</v>
      </c>
      <c r="I147" s="130">
        <f>IF(I$55=0,0,I$55/ISI!I$9*1000)</f>
        <v>0.2419964435253138</v>
      </c>
      <c r="J147" s="130">
        <f>IF(J$55=0,0,J$55/ISI!J$9*1000)</f>
        <v>0.24253294475158399</v>
      </c>
      <c r="K147" s="130">
        <f>IF(K$55=0,0,K$55/ISI!K$9*1000)</f>
        <v>0.25318051294482108</v>
      </c>
      <c r="L147" s="130">
        <f>IF(L$55=0,0,L$55/ISI!L$9*1000)</f>
        <v>0.24565956609408596</v>
      </c>
      <c r="M147" s="130">
        <f>IF(M$55=0,0,M$55/ISI!M$9*1000)</f>
        <v>0.24067853720882498</v>
      </c>
      <c r="N147" s="130">
        <f>IF(N$55=0,0,N$55/ISI!N$9*1000)</f>
        <v>0.24749226639723709</v>
      </c>
      <c r="O147" s="130">
        <f>IF(O$55=0,0,O$55/ISI!O$9*1000)</f>
        <v>0.24668161059601446</v>
      </c>
      <c r="P147" s="130">
        <f>IF(P$55=0,0,P$55/ISI!P$9*1000)</f>
        <v>0.24034549216197143</v>
      </c>
      <c r="Q147" s="130">
        <f>IF(Q$55=0,0,Q$55/ISI!Q$9*1000)</f>
        <v>0.25101514169844868</v>
      </c>
    </row>
    <row r="148" spans="1:17" x14ac:dyDescent="0.25">
      <c r="A148" s="76" t="s">
        <v>82</v>
      </c>
      <c r="B148" s="130">
        <f>IF(B$56=0,0,B$56/ISI!B$9*1000)</f>
        <v>6.6663383369922391</v>
      </c>
      <c r="C148" s="130">
        <f>IF(C$56=0,0,C$56/ISI!C$9*1000)</f>
        <v>6.8517474021970388</v>
      </c>
      <c r="D148" s="130">
        <f>IF(D$56=0,0,D$56/ISI!D$9*1000)</f>
        <v>6.6644960901834729</v>
      </c>
      <c r="E148" s="130">
        <f>IF(E$56=0,0,E$56/ISI!E$9*1000)</f>
        <v>6.8583157946528557</v>
      </c>
      <c r="F148" s="130">
        <f>IF(F$56=0,0,F$56/ISI!F$9*1000)</f>
        <v>6.6102373290568375</v>
      </c>
      <c r="G148" s="130">
        <f>IF(G$56=0,0,G$56/ISI!G$9*1000)</f>
        <v>6.4825453683144776</v>
      </c>
      <c r="H148" s="130">
        <f>IF(H$56=0,0,H$56/ISI!H$9*1000)</f>
        <v>6.2645739034495742</v>
      </c>
      <c r="I148" s="130">
        <f>IF(I$56=0,0,I$56/ISI!I$9*1000)</f>
        <v>6.0499110881328413</v>
      </c>
      <c r="J148" s="130">
        <f>IF(J$56=0,0,J$56/ISI!J$9*1000)</f>
        <v>6.0633236187896005</v>
      </c>
      <c r="K148" s="130">
        <f>IF(K$56=0,0,K$56/ISI!K$9*1000)</f>
        <v>6.3295128236205258</v>
      </c>
      <c r="L148" s="130">
        <f>IF(L$56=0,0,L$56/ISI!L$9*1000)</f>
        <v>6.1414891523521504</v>
      </c>
      <c r="M148" s="130">
        <f>IF(M$56=0,0,M$56/ISI!M$9*1000)</f>
        <v>6.0169634302206223</v>
      </c>
      <c r="N148" s="130">
        <f>IF(N$56=0,0,N$56/ISI!N$9*1000)</f>
        <v>6.1915529959835007</v>
      </c>
      <c r="O148" s="130">
        <f>IF(O$56=0,0,O$56/ISI!O$9*1000)</f>
        <v>6.1670402649003622</v>
      </c>
      <c r="P148" s="130">
        <f>IF(P$56=0,0,P$56/ISI!P$9*1000)</f>
        <v>6.0086373040492838</v>
      </c>
      <c r="Q148" s="130">
        <f>IF(Q$56=0,0,Q$56/ISI!Q$9*1000)</f>
        <v>6.2753785424612172</v>
      </c>
    </row>
    <row r="149" spans="1:17" x14ac:dyDescent="0.25">
      <c r="A149" s="76" t="s">
        <v>81</v>
      </c>
      <c r="B149" s="130">
        <f>IF(B$57=0,0,B$57/ISI!B$9*1000)</f>
        <v>0.19414838464969503</v>
      </c>
      <c r="C149" s="130">
        <f>IF(C$57=0,0,C$57/ISI!C$9*1000)</f>
        <v>0.19428855039484122</v>
      </c>
      <c r="D149" s="130">
        <f>IF(D$57=0,0,D$57/ISI!D$9*1000)</f>
        <v>0.18606034004125604</v>
      </c>
      <c r="E149" s="130">
        <f>IF(E$57=0,0,E$57/ISI!E$9*1000)</f>
        <v>0.1890959621825159</v>
      </c>
      <c r="F149" s="130">
        <f>IF(F$57=0,0,F$57/ISI!F$9*1000)</f>
        <v>0.18429480967454515</v>
      </c>
      <c r="G149" s="130">
        <f>IF(G$57=0,0,G$57/ISI!G$9*1000)</f>
        <v>0.17885927903959983</v>
      </c>
      <c r="H149" s="130">
        <f>IF(H$57=0,0,H$57/ISI!H$9*1000)</f>
        <v>0.17185849844543158</v>
      </c>
      <c r="I149" s="130">
        <f>IF(I$57=0,0,I$57/ISI!I$9*1000)</f>
        <v>0.16800168586962791</v>
      </c>
      <c r="J149" s="130">
        <f>IF(J$57=0,0,J$57/ISI!J$9*1000)</f>
        <v>0.16918351306132062</v>
      </c>
      <c r="K149" s="130">
        <f>IF(K$57=0,0,K$57/ISI!K$9*1000)</f>
        <v>0.17415571502647112</v>
      </c>
      <c r="L149" s="130">
        <f>IF(L$57=0,0,L$57/ISI!L$9*1000)</f>
        <v>0.16969455090724037</v>
      </c>
      <c r="M149" s="130">
        <f>IF(M$57=0,0,M$57/ISI!M$9*1000)</f>
        <v>0.16625362579665143</v>
      </c>
      <c r="N149" s="130">
        <f>IF(N$57=0,0,N$57/ISI!N$9*1000)</f>
        <v>0.16813269691373636</v>
      </c>
      <c r="O149" s="130">
        <f>IF(O$57=0,0,O$57/ISI!O$9*1000)</f>
        <v>0.16714747393366353</v>
      </c>
      <c r="P149" s="130">
        <f>IF(P$57=0,0,P$57/ISI!P$9*1000)</f>
        <v>0.16322021080102167</v>
      </c>
      <c r="Q149" s="130">
        <f>IF(Q$57=0,0,Q$57/ISI!Q$9*1000)</f>
        <v>0.16967189809493932</v>
      </c>
    </row>
    <row r="150" spans="1:17" x14ac:dyDescent="0.25">
      <c r="A150" s="129" t="s">
        <v>80</v>
      </c>
      <c r="B150" s="128">
        <f>IF(B$58=0,0,B$58/ISI!B$9*1000)</f>
        <v>0.26689448743375083</v>
      </c>
      <c r="C150" s="128">
        <f>IF(C$58=0,0,C$58/ISI!C$9*1000)</f>
        <v>0.27506445238782129</v>
      </c>
      <c r="D150" s="128">
        <f>IF(D$58=0,0,D$58/ISI!D$9*1000)</f>
        <v>0.26840364054801363</v>
      </c>
      <c r="E150" s="128">
        <f>IF(E$58=0,0,E$58/ISI!E$9*1000)</f>
        <v>0.27597643738317379</v>
      </c>
      <c r="F150" s="128">
        <f>IF(F$58=0,0,F$58/ISI!F$9*1000)</f>
        <v>0.26570718542786737</v>
      </c>
      <c r="G150" s="128">
        <f>IF(G$58=0,0,G$58/ISI!G$9*1000)</f>
        <v>0.26050072009058028</v>
      </c>
      <c r="H150" s="128">
        <f>IF(H$58=0,0,H$58/ISI!H$9*1000)</f>
        <v>0.2519622838576826</v>
      </c>
      <c r="I150" s="128">
        <f>IF(I$58=0,0,I$58/ISI!I$9*1000)</f>
        <v>0.24265543294108785</v>
      </c>
      <c r="J150" s="128">
        <f>IF(J$58=0,0,J$58/ISI!J$9*1000)</f>
        <v>0.24306293566956455</v>
      </c>
      <c r="K150" s="128">
        <f>IF(K$58=0,0,K$58/ISI!K$9*1000)</f>
        <v>0.25527433567691066</v>
      </c>
      <c r="L150" s="128">
        <f>IF(L$58=0,0,L$58/ISI!L$9*1000)</f>
        <v>0.24863122148026259</v>
      </c>
      <c r="M150" s="128">
        <f>IF(M$58=0,0,M$58/ISI!M$9*1000)</f>
        <v>0.24359156432779885</v>
      </c>
      <c r="N150" s="128">
        <f>IF(N$58=0,0,N$58/ISI!N$9*1000)</f>
        <v>0.25142179386146085</v>
      </c>
      <c r="O150" s="128">
        <f>IF(O$58=0,0,O$58/ISI!O$9*1000)</f>
        <v>0.25159051958303308</v>
      </c>
      <c r="P150" s="128">
        <f>IF(P$58=0,0,P$58/ISI!P$9*1000)</f>
        <v>0.24679425397688087</v>
      </c>
      <c r="Q150" s="128">
        <f>IF(Q$58=0,0,Q$58/ISI!Q$9*1000)</f>
        <v>0.25948933420166431</v>
      </c>
    </row>
    <row r="151" spans="1:17" x14ac:dyDescent="0.25">
      <c r="A151" s="127" t="s">
        <v>116</v>
      </c>
      <c r="B151" s="126">
        <f>IF(B$63=0,0,B$63/ISI!B$9*1000)</f>
        <v>21.577129396552237</v>
      </c>
      <c r="C151" s="126">
        <f>IF(C$63=0,0,C$63/ISI!C$9*1000)</f>
        <v>22.578951652998722</v>
      </c>
      <c r="D151" s="126">
        <f>IF(D$63=0,0,D$63/ISI!D$9*1000)</f>
        <v>21.348401762347482</v>
      </c>
      <c r="E151" s="126">
        <f>IF(E$63=0,0,E$63/ISI!E$9*1000)</f>
        <v>21.856326313265178</v>
      </c>
      <c r="F151" s="126">
        <f>IF(F$63=0,0,F$63/ISI!F$9*1000)</f>
        <v>20.902099737649685</v>
      </c>
      <c r="G151" s="126">
        <f>IF(G$63=0,0,G$63/ISI!G$9*1000)</f>
        <v>20.774844412891888</v>
      </c>
      <c r="H151" s="126">
        <f>IF(H$63=0,0,H$63/ISI!H$9*1000)</f>
        <v>19.962721749248463</v>
      </c>
      <c r="I151" s="126">
        <f>IF(I$63=0,0,I$63/ISI!I$9*1000)</f>
        <v>19.39289984752882</v>
      </c>
      <c r="J151" s="126">
        <f>IF(J$63=0,0,J$63/ISI!J$9*1000)</f>
        <v>19.318906998745625</v>
      </c>
      <c r="K151" s="126">
        <f>IF(K$63=0,0,K$63/ISI!K$9*1000)</f>
        <v>19.795438928268261</v>
      </c>
      <c r="L151" s="126">
        <f>IF(L$63=0,0,L$63/ISI!L$9*1000)</f>
        <v>19.350722960760429</v>
      </c>
      <c r="M151" s="126">
        <f>IF(M$63=0,0,M$63/ISI!M$9*1000)</f>
        <v>18.266560825971233</v>
      </c>
      <c r="N151" s="126">
        <f>IF(N$63=0,0,N$63/ISI!N$9*1000)</f>
        <v>18.805781954724857</v>
      </c>
      <c r="O151" s="126">
        <f>IF(O$63=0,0,O$63/ISI!O$9*1000)</f>
        <v>18.881141008831225</v>
      </c>
      <c r="P151" s="126">
        <f>IF(P$63=0,0,P$63/ISI!P$9*1000)</f>
        <v>18.449242482022829</v>
      </c>
      <c r="Q151" s="126">
        <f>IF(Q$63=0,0,Q$63/ISI!Q$9*1000)</f>
        <v>19.137347244595883</v>
      </c>
    </row>
    <row r="152" spans="1:17" x14ac:dyDescent="0.25">
      <c r="A152" s="127" t="s">
        <v>115</v>
      </c>
      <c r="B152" s="126">
        <f>IF(B$69=0,0,B$69/ISI!B$9*1000)</f>
        <v>52.149423173365491</v>
      </c>
      <c r="C152" s="126">
        <f>IF(C$69=0,0,C$69/ISI!C$9*1000)</f>
        <v>52.944622893334099</v>
      </c>
      <c r="D152" s="126">
        <f>IF(D$69=0,0,D$69/ISI!D$9*1000)</f>
        <v>51.79718309001619</v>
      </c>
      <c r="E152" s="126">
        <f>IF(E$69=0,0,E$69/ISI!E$9*1000)</f>
        <v>53.32161645390407</v>
      </c>
      <c r="F152" s="126">
        <f>IF(F$69=0,0,F$69/ISI!F$9*1000)</f>
        <v>51.704005578920544</v>
      </c>
      <c r="G152" s="126">
        <f>IF(G$69=0,0,G$69/ISI!G$9*1000)</f>
        <v>50.627216312002531</v>
      </c>
      <c r="H152" s="126">
        <f>IF(H$69=0,0,H$69/ISI!H$9*1000)</f>
        <v>49.13170258641086</v>
      </c>
      <c r="I152" s="126">
        <f>IF(I$69=0,0,I$69/ISI!I$9*1000)</f>
        <v>47.252414092015627</v>
      </c>
      <c r="J152" s="126">
        <f>IF(J$69=0,0,J$69/ISI!J$9*1000)</f>
        <v>47.541838187597534</v>
      </c>
      <c r="K152" s="126">
        <f>IF(K$69=0,0,K$69/ISI!K$9*1000)</f>
        <v>49.997413005074144</v>
      </c>
      <c r="L152" s="126">
        <f>IF(L$69=0,0,L$69/ISI!L$9*1000)</f>
        <v>48.405970200607605</v>
      </c>
      <c r="M152" s="126">
        <f>IF(M$69=0,0,M$69/ISI!M$9*1000)</f>
        <v>47.867370465226408</v>
      </c>
      <c r="N152" s="126">
        <f>IF(N$69=0,0,N$69/ISI!N$9*1000)</f>
        <v>49.056991291475505</v>
      </c>
      <c r="O152" s="126">
        <f>IF(O$69=0,0,O$69/ISI!O$9*1000)</f>
        <v>48.70365273519328</v>
      </c>
      <c r="P152" s="126">
        <f>IF(P$69=0,0,P$69/ISI!P$9*1000)</f>
        <v>47.458735520955088</v>
      </c>
      <c r="Q152" s="126">
        <f>IF(Q$69=0,0,Q$69/ISI!Q$9*1000)</f>
        <v>49.713075375845037</v>
      </c>
    </row>
    <row r="153" spans="1:17" x14ac:dyDescent="0.25">
      <c r="A153" s="127" t="s">
        <v>114</v>
      </c>
      <c r="B153" s="126">
        <f>IF(B$70=0,0,B$70/ISI!B$9*1000)</f>
        <v>28.547128917722411</v>
      </c>
      <c r="C153" s="126">
        <f>IF(C$70=0,0,C$70/ISI!C$9*1000)</f>
        <v>29.378918315809212</v>
      </c>
      <c r="D153" s="126">
        <f>IF(D$70=0,0,D$70/ISI!D$9*1000)</f>
        <v>28.468474423768132</v>
      </c>
      <c r="E153" s="126">
        <f>IF(E$70=0,0,E$70/ISI!E$9*1000)</f>
        <v>29.281525966339931</v>
      </c>
      <c r="F153" s="126">
        <f>IF(F$70=0,0,F$70/ISI!F$9*1000)</f>
        <v>28.26035345464792</v>
      </c>
      <c r="G153" s="126">
        <f>IF(G$70=0,0,G$70/ISI!G$9*1000)</f>
        <v>27.777308274100758</v>
      </c>
      <c r="H153" s="126">
        <f>IF(H$70=0,0,H$70/ISI!H$9*1000)</f>
        <v>26.843026632828014</v>
      </c>
      <c r="I153" s="126">
        <f>IF(I$70=0,0,I$70/ISI!I$9*1000)</f>
        <v>25.873672304682163</v>
      </c>
      <c r="J153" s="126">
        <f>IF(J$70=0,0,J$70/ISI!J$9*1000)</f>
        <v>26.003908742539782</v>
      </c>
      <c r="K153" s="126">
        <f>IF(K$70=0,0,K$70/ISI!K$9*1000)</f>
        <v>27.130054931282018</v>
      </c>
      <c r="L153" s="126">
        <f>IF(L$70=0,0,L$70/ISI!L$9*1000)</f>
        <v>26.333581346991924</v>
      </c>
      <c r="M153" s="126">
        <f>IF(M$70=0,0,M$70/ISI!M$9*1000)</f>
        <v>25.69023537878758</v>
      </c>
      <c r="N153" s="126">
        <f>IF(N$70=0,0,N$70/ISI!N$9*1000)</f>
        <v>26.276984388537208</v>
      </c>
      <c r="O153" s="126">
        <f>IF(O$70=0,0,O$70/ISI!O$9*1000)</f>
        <v>26.259212452224482</v>
      </c>
      <c r="P153" s="126">
        <f>IF(P$70=0,0,P$70/ISI!P$9*1000)</f>
        <v>25.568813931285469</v>
      </c>
      <c r="Q153" s="126">
        <f>IF(Q$70=0,0,Q$70/ISI!Q$9*1000)</f>
        <v>26.656132783684054</v>
      </c>
    </row>
    <row r="154" spans="1:17" x14ac:dyDescent="0.25">
      <c r="A154" s="72" t="s">
        <v>113</v>
      </c>
      <c r="B154" s="125">
        <f>IF(B$77=0,0,B$77/ISI!B$9*1000)</f>
        <v>15.598175251769661</v>
      </c>
      <c r="C154" s="125">
        <f>IF(C$77=0,0,C$77/ISI!C$9*1000)</f>
        <v>16.153781599330824</v>
      </c>
      <c r="D154" s="125">
        <f>IF(D$77=0,0,D$77/ISI!D$9*1000)</f>
        <v>15.60561818523531</v>
      </c>
      <c r="E154" s="125">
        <f>IF(E$77=0,0,E$77/ISI!E$9*1000)</f>
        <v>16.084053533335915</v>
      </c>
      <c r="F154" s="125">
        <f>IF(F$77=0,0,F$77/ISI!F$9*1000)</f>
        <v>15.519685759054282</v>
      </c>
      <c r="G154" s="125">
        <f>IF(G$77=0,0,G$77/ISI!G$9*1000)</f>
        <v>15.192497210264014</v>
      </c>
      <c r="H154" s="125">
        <f>IF(H$77=0,0,H$77/ISI!H$9*1000)</f>
        <v>14.574917471218656</v>
      </c>
      <c r="I154" s="125">
        <f>IF(I$77=0,0,I$77/ISI!I$9*1000)</f>
        <v>14.062064951215952</v>
      </c>
      <c r="J154" s="125">
        <f>IF(J$77=0,0,J$77/ISI!J$9*1000)</f>
        <v>14.083692216313965</v>
      </c>
      <c r="K154" s="125">
        <f>IF(K$77=0,0,K$77/ISI!K$9*1000)</f>
        <v>14.632005831306474</v>
      </c>
      <c r="L154" s="125">
        <f>IF(L$77=0,0,L$77/ISI!L$9*1000)</f>
        <v>14.121917984754637</v>
      </c>
      <c r="M154" s="125">
        <f>IF(M$77=0,0,M$77/ISI!M$9*1000)</f>
        <v>13.705747542843881</v>
      </c>
      <c r="N154" s="125">
        <f>IF(N$77=0,0,N$77/ISI!N$9*1000)</f>
        <v>14.142552260352115</v>
      </c>
      <c r="O154" s="125">
        <f>IF(O$77=0,0,O$77/ISI!O$9*1000)</f>
        <v>14.038416134049744</v>
      </c>
      <c r="P154" s="125">
        <f>IF(P$77=0,0,P$77/ISI!P$9*1000)</f>
        <v>13.554433257788606</v>
      </c>
      <c r="Q154" s="125">
        <f>IF(Q$77=0,0,Q$77/ISI!Q$9*1000)</f>
        <v>14.210863336096109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47</v>
      </c>
      <c r="B5" s="96">
        <v>28860.696303262001</v>
      </c>
      <c r="C5" s="96">
        <v>27495.225442118273</v>
      </c>
      <c r="D5" s="96">
        <v>26723.95024830999</v>
      </c>
      <c r="E5" s="96">
        <v>28022.698373159488</v>
      </c>
      <c r="F5" s="96">
        <v>28036.828985975204</v>
      </c>
      <c r="G5" s="96">
        <v>26963.56988503482</v>
      </c>
      <c r="H5" s="96">
        <v>27271.91767947498</v>
      </c>
      <c r="I5" s="96">
        <v>26654.46489117411</v>
      </c>
      <c r="J5" s="96">
        <v>25078.830688980503</v>
      </c>
      <c r="K5" s="96">
        <v>18045.94313031885</v>
      </c>
      <c r="L5" s="96">
        <v>22178.498239614826</v>
      </c>
      <c r="M5" s="96">
        <v>22217.886371850142</v>
      </c>
      <c r="N5" s="96">
        <v>21742.157406432278</v>
      </c>
      <c r="O5" s="96">
        <v>21767.88813759711</v>
      </c>
      <c r="P5" s="96">
        <v>21714.920605450236</v>
      </c>
      <c r="Q5" s="96">
        <v>22238.470396657587</v>
      </c>
    </row>
    <row r="6" spans="1:17" x14ac:dyDescent="0.25">
      <c r="A6" s="132" t="s">
        <v>84</v>
      </c>
      <c r="B6" s="160">
        <v>38.719662729969571</v>
      </c>
      <c r="C6" s="160">
        <v>36.90251810009395</v>
      </c>
      <c r="D6" s="160">
        <v>35.781368514758647</v>
      </c>
      <c r="E6" s="160">
        <v>37.618335825958923</v>
      </c>
      <c r="F6" s="160">
        <v>37.510777770034629</v>
      </c>
      <c r="G6" s="160">
        <v>36.12881403757445</v>
      </c>
      <c r="H6" s="160">
        <v>36.626016609105925</v>
      </c>
      <c r="I6" s="160">
        <v>35.802809172553879</v>
      </c>
      <c r="J6" s="160">
        <v>33.859692820966607</v>
      </c>
      <c r="K6" s="160">
        <v>24.3838564181994</v>
      </c>
      <c r="L6" s="160">
        <v>30.173595767167185</v>
      </c>
      <c r="M6" s="160">
        <v>30.274011689267354</v>
      </c>
      <c r="N6" s="160">
        <v>29.681516629032082</v>
      </c>
      <c r="O6" s="160">
        <v>29.735943708919446</v>
      </c>
      <c r="P6" s="160">
        <v>29.721373080656683</v>
      </c>
      <c r="Q6" s="160">
        <v>30.509292950003516</v>
      </c>
    </row>
    <row r="7" spans="1:17" x14ac:dyDescent="0.25">
      <c r="A7" s="76" t="s">
        <v>83</v>
      </c>
      <c r="B7" s="159">
        <v>5.3666387632367885</v>
      </c>
      <c r="C7" s="159">
        <v>5.1147781290905616</v>
      </c>
      <c r="D7" s="159">
        <v>4.9593840889614347</v>
      </c>
      <c r="E7" s="159">
        <v>5.2139921946114809</v>
      </c>
      <c r="F7" s="159">
        <v>5.1990843883052289</v>
      </c>
      <c r="G7" s="159">
        <v>5.0075408775125148</v>
      </c>
      <c r="H7" s="159">
        <v>5.0764543546822569</v>
      </c>
      <c r="I7" s="159">
        <v>4.9623558159115282</v>
      </c>
      <c r="J7" s="159">
        <v>4.6930351969115076</v>
      </c>
      <c r="K7" s="159">
        <v>3.3796613871283032</v>
      </c>
      <c r="L7" s="159">
        <v>4.1821332432469829</v>
      </c>
      <c r="M7" s="159">
        <v>4.1960511325567929</v>
      </c>
      <c r="N7" s="159">
        <v>4.1139298863191858</v>
      </c>
      <c r="O7" s="159">
        <v>4.1214736110342063</v>
      </c>
      <c r="P7" s="159">
        <v>4.1194540867685889</v>
      </c>
      <c r="Q7" s="159">
        <v>4.2286616835044004</v>
      </c>
    </row>
    <row r="8" spans="1:17" x14ac:dyDescent="0.25">
      <c r="A8" s="76" t="s">
        <v>82</v>
      </c>
      <c r="B8" s="159">
        <v>738.94747372214329</v>
      </c>
      <c r="C8" s="159">
        <v>704.26807987001041</v>
      </c>
      <c r="D8" s="159">
        <v>682.8714406604729</v>
      </c>
      <c r="E8" s="159">
        <v>717.92914153427057</v>
      </c>
      <c r="F8" s="159">
        <v>715.87644406482161</v>
      </c>
      <c r="G8" s="159">
        <v>689.50228331866776</v>
      </c>
      <c r="H8" s="159">
        <v>698.9911723806315</v>
      </c>
      <c r="I8" s="159">
        <v>683.28062604060437</v>
      </c>
      <c r="J8" s="159">
        <v>646.19711812972014</v>
      </c>
      <c r="K8" s="159">
        <v>465.35501162527999</v>
      </c>
      <c r="L8" s="159">
        <v>575.84960180976429</v>
      </c>
      <c r="M8" s="159">
        <v>577.7659948443544</v>
      </c>
      <c r="N8" s="159">
        <v>566.45849118640501</v>
      </c>
      <c r="O8" s="159">
        <v>567.49720770274791</v>
      </c>
      <c r="P8" s="159">
        <v>567.21913376857128</v>
      </c>
      <c r="Q8" s="159">
        <v>582.25623264543367</v>
      </c>
    </row>
    <row r="9" spans="1:17" x14ac:dyDescent="0.25">
      <c r="A9" s="76" t="s">
        <v>81</v>
      </c>
      <c r="B9" s="159">
        <v>12.803005334887319</v>
      </c>
      <c r="C9" s="159">
        <v>12.202150091059167</v>
      </c>
      <c r="D9" s="159">
        <v>11.83143187942702</v>
      </c>
      <c r="E9" s="159">
        <v>12.43884167143192</v>
      </c>
      <c r="F9" s="159">
        <v>12.403276631172849</v>
      </c>
      <c r="G9" s="159">
        <v>11.94631787193207</v>
      </c>
      <c r="H9" s="159">
        <v>12.11072238186366</v>
      </c>
      <c r="I9" s="159">
        <v>11.838521426101281</v>
      </c>
      <c r="J9" s="159">
        <v>11.196012497519556</v>
      </c>
      <c r="K9" s="159">
        <v>8.0627418163355102</v>
      </c>
      <c r="L9" s="159">
        <v>9.9771712959876417</v>
      </c>
      <c r="M9" s="159">
        <v>10.010374725349152</v>
      </c>
      <c r="N9" s="159">
        <v>9.8144608954692512</v>
      </c>
      <c r="O9" s="159">
        <v>9.8324576998066213</v>
      </c>
      <c r="P9" s="159">
        <v>9.8276397902942954</v>
      </c>
      <c r="Q9" s="159">
        <v>10.088172594029254</v>
      </c>
    </row>
    <row r="10" spans="1:17" x14ac:dyDescent="0.25">
      <c r="A10" s="129" t="s">
        <v>80</v>
      </c>
      <c r="B10" s="158">
        <v>44.429038078575502</v>
      </c>
      <c r="C10" s="158">
        <v>42.458848608787783</v>
      </c>
      <c r="D10" s="158">
        <v>40.968753736648559</v>
      </c>
      <c r="E10" s="158">
        <v>43.632470272432798</v>
      </c>
      <c r="F10" s="158">
        <v>43.493001519414669</v>
      </c>
      <c r="G10" s="158">
        <v>42.205501714358419</v>
      </c>
      <c r="H10" s="158">
        <v>42.745882693575076</v>
      </c>
      <c r="I10" s="158">
        <v>41.475817183556167</v>
      </c>
      <c r="J10" s="158">
        <v>39.192324012448786</v>
      </c>
      <c r="K10" s="158">
        <v>28.010856635969571</v>
      </c>
      <c r="L10" s="158">
        <v>34.903793667360908</v>
      </c>
      <c r="M10" s="158">
        <v>35.183098655969346</v>
      </c>
      <c r="N10" s="158">
        <v>34.526908719430118</v>
      </c>
      <c r="O10" s="158">
        <v>33.843980458750991</v>
      </c>
      <c r="P10" s="158">
        <v>33.884427766133214</v>
      </c>
      <c r="Q10" s="158">
        <v>34.219645554435935</v>
      </c>
    </row>
    <row r="11" spans="1:17" x14ac:dyDescent="0.25">
      <c r="A11" s="92" t="s">
        <v>126</v>
      </c>
      <c r="B11" s="91">
        <v>6.77132633586743</v>
      </c>
      <c r="C11" s="91">
        <v>6.3886308447172189</v>
      </c>
      <c r="D11" s="91">
        <v>6.061561615235461</v>
      </c>
      <c r="E11" s="91">
        <v>5.2819137740988067</v>
      </c>
      <c r="F11" s="91">
        <v>5.8216335787609479</v>
      </c>
      <c r="G11" s="91">
        <v>5.8727344011030373</v>
      </c>
      <c r="H11" s="91">
        <v>5.4590107762387001</v>
      </c>
      <c r="I11" s="91">
        <v>5.3594740120598887</v>
      </c>
      <c r="J11" s="91">
        <v>4.9937661680351475</v>
      </c>
      <c r="K11" s="91">
        <v>3.4820422105256177</v>
      </c>
      <c r="L11" s="91">
        <v>4.5571822403720823</v>
      </c>
      <c r="M11" s="91">
        <v>4.6335062184603775</v>
      </c>
      <c r="N11" s="91">
        <v>4.5138928179140043</v>
      </c>
      <c r="O11" s="91">
        <v>4.2653703807473313</v>
      </c>
      <c r="P11" s="91">
        <v>4.2688231526626286</v>
      </c>
      <c r="Q11" s="91">
        <v>4.3976040147358226</v>
      </c>
    </row>
    <row r="12" spans="1:17" x14ac:dyDescent="0.25">
      <c r="A12" s="92" t="s">
        <v>27</v>
      </c>
      <c r="B12" s="91">
        <v>12.033194743858951</v>
      </c>
      <c r="C12" s="91">
        <v>11.491521709744957</v>
      </c>
      <c r="D12" s="91">
        <v>11.07816114291345</v>
      </c>
      <c r="E12" s="91">
        <v>11.683587528492847</v>
      </c>
      <c r="F12" s="91">
        <v>11.700707021854408</v>
      </c>
      <c r="G12" s="91">
        <v>11.37620120868533</v>
      </c>
      <c r="H12" s="91">
        <v>11.474015186880969</v>
      </c>
      <c r="I12" s="91">
        <v>11.139230905963817</v>
      </c>
      <c r="J12" s="91">
        <v>10.519037235491606</v>
      </c>
      <c r="K12" s="91">
        <v>7.5094687121823878</v>
      </c>
      <c r="L12" s="91">
        <v>9.3787645992994495</v>
      </c>
      <c r="M12" s="91">
        <v>9.4577148869567953</v>
      </c>
      <c r="N12" s="91">
        <v>9.2780734864911771</v>
      </c>
      <c r="O12" s="91">
        <v>9.0789748536721273</v>
      </c>
      <c r="P12" s="91">
        <v>8.7952693671619127</v>
      </c>
      <c r="Q12" s="91">
        <v>9.1880572534818352</v>
      </c>
    </row>
    <row r="13" spans="1:17" x14ac:dyDescent="0.25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22</v>
      </c>
      <c r="B14" s="157">
        <v>25.624516998849121</v>
      </c>
      <c r="C14" s="157">
        <v>24.578696054325597</v>
      </c>
      <c r="D14" s="157">
        <v>23.829030978499649</v>
      </c>
      <c r="E14" s="157">
        <v>26.666968969841143</v>
      </c>
      <c r="F14" s="157">
        <v>25.970660918799318</v>
      </c>
      <c r="G14" s="157">
        <v>24.956566104570051</v>
      </c>
      <c r="H14" s="157">
        <v>25.812856730455415</v>
      </c>
      <c r="I14" s="157">
        <v>24.977112265532462</v>
      </c>
      <c r="J14" s="157">
        <v>23.679520608922026</v>
      </c>
      <c r="K14" s="157">
        <v>17.019345713261568</v>
      </c>
      <c r="L14" s="157">
        <v>20.967846827689385</v>
      </c>
      <c r="M14" s="157">
        <v>21.091877550552173</v>
      </c>
      <c r="N14" s="157">
        <v>20.734942415024936</v>
      </c>
      <c r="O14" s="157">
        <v>20.499635224331538</v>
      </c>
      <c r="P14" s="157">
        <v>20.820335246308669</v>
      </c>
      <c r="Q14" s="157">
        <v>20.633984286218276</v>
      </c>
    </row>
    <row r="15" spans="1:17" x14ac:dyDescent="0.25">
      <c r="A15" s="156" t="s">
        <v>118</v>
      </c>
      <c r="B15" s="155">
        <v>2293.284504046082</v>
      </c>
      <c r="C15" s="155">
        <v>2245.6522563840049</v>
      </c>
      <c r="D15" s="155">
        <v>2203.3365961280547</v>
      </c>
      <c r="E15" s="155">
        <v>2296.9367035330893</v>
      </c>
      <c r="F15" s="155">
        <v>2371.7420107894045</v>
      </c>
      <c r="G15" s="155">
        <v>2305.6951347064755</v>
      </c>
      <c r="H15" s="155">
        <v>2320.1460317178307</v>
      </c>
      <c r="I15" s="155">
        <v>2245.4995890498426</v>
      </c>
      <c r="J15" s="155">
        <v>2097.6340841135507</v>
      </c>
      <c r="K15" s="155">
        <v>1510.6774523304362</v>
      </c>
      <c r="L15" s="155">
        <v>1868.0293744400535</v>
      </c>
      <c r="M15" s="155">
        <v>1856.6181276781638</v>
      </c>
      <c r="N15" s="155">
        <v>1788.8592316892837</v>
      </c>
      <c r="O15" s="155">
        <v>1786.9776396428153</v>
      </c>
      <c r="P15" s="155">
        <v>1784.5646076185419</v>
      </c>
      <c r="Q15" s="155">
        <v>1807.1786979491594</v>
      </c>
    </row>
    <row r="16" spans="1:17" x14ac:dyDescent="0.25">
      <c r="A16" s="84" t="s">
        <v>34</v>
      </c>
      <c r="B16" s="153">
        <v>559.04659396796819</v>
      </c>
      <c r="C16" s="153">
        <v>438.90501601920545</v>
      </c>
      <c r="D16" s="153">
        <v>416.94956945822526</v>
      </c>
      <c r="E16" s="153">
        <v>443.28928505042552</v>
      </c>
      <c r="F16" s="153">
        <v>310.75620516062986</v>
      </c>
      <c r="G16" s="153">
        <v>262.87025206486027</v>
      </c>
      <c r="H16" s="153">
        <v>265.76422440300121</v>
      </c>
      <c r="I16" s="153">
        <v>276.84759901915317</v>
      </c>
      <c r="J16" s="153">
        <v>370.71367012859804</v>
      </c>
      <c r="K16" s="153">
        <v>281.04437579811855</v>
      </c>
      <c r="L16" s="153">
        <v>324.80499121404904</v>
      </c>
      <c r="M16" s="153">
        <v>433.41560715743208</v>
      </c>
      <c r="N16" s="153">
        <v>502.56353432852802</v>
      </c>
      <c r="O16" s="153">
        <v>580.19205425545169</v>
      </c>
      <c r="P16" s="153">
        <v>577.40727312344495</v>
      </c>
      <c r="Q16" s="153">
        <v>695.04578470016179</v>
      </c>
    </row>
    <row r="17" spans="1:17" x14ac:dyDescent="0.25">
      <c r="A17" s="84" t="s">
        <v>30</v>
      </c>
      <c r="B17" s="153">
        <v>491.68383449068557</v>
      </c>
      <c r="C17" s="153">
        <v>515.47403843956897</v>
      </c>
      <c r="D17" s="153">
        <v>441.73621535794581</v>
      </c>
      <c r="E17" s="153">
        <v>500.30807137592183</v>
      </c>
      <c r="F17" s="153">
        <v>383.92331007105713</v>
      </c>
      <c r="G17" s="153">
        <v>414.21403098379773</v>
      </c>
      <c r="H17" s="153">
        <v>407.94090864993672</v>
      </c>
      <c r="I17" s="153">
        <v>327.77173474573891</v>
      </c>
      <c r="J17" s="153">
        <v>256.78630567194256</v>
      </c>
      <c r="K17" s="153">
        <v>166.81941440934798</v>
      </c>
      <c r="L17" s="153">
        <v>241.87100991907724</v>
      </c>
      <c r="M17" s="153">
        <v>202.52989465744125</v>
      </c>
      <c r="N17" s="153">
        <v>158.43537439656404</v>
      </c>
      <c r="O17" s="153">
        <v>121.7182374027618</v>
      </c>
      <c r="P17" s="153">
        <v>144.11386282271062</v>
      </c>
      <c r="Q17" s="153">
        <v>64.858490258257092</v>
      </c>
    </row>
    <row r="18" spans="1:17" x14ac:dyDescent="0.25">
      <c r="A18" s="84" t="s">
        <v>27</v>
      </c>
      <c r="B18" s="153">
        <v>693.87623432341968</v>
      </c>
      <c r="C18" s="153">
        <v>696.20614353279609</v>
      </c>
      <c r="D18" s="153">
        <v>801.94263022101143</v>
      </c>
      <c r="E18" s="153">
        <v>837.69006860927402</v>
      </c>
      <c r="F18" s="153">
        <v>1078.5934013994888</v>
      </c>
      <c r="G18" s="153">
        <v>991.48079890870963</v>
      </c>
      <c r="H18" s="153">
        <v>954.64056279037629</v>
      </c>
      <c r="I18" s="153">
        <v>1002.4437318209307</v>
      </c>
      <c r="J18" s="153">
        <v>899.05313522206802</v>
      </c>
      <c r="K18" s="153">
        <v>582.21802999606462</v>
      </c>
      <c r="L18" s="153">
        <v>818.93948901020303</v>
      </c>
      <c r="M18" s="153">
        <v>697.34526630436051</v>
      </c>
      <c r="N18" s="153">
        <v>654.86929237008621</v>
      </c>
      <c r="O18" s="153">
        <v>564.36853864778902</v>
      </c>
      <c r="P18" s="153">
        <v>542.82297865654039</v>
      </c>
      <c r="Q18" s="153">
        <v>629.25308891541692</v>
      </c>
    </row>
    <row r="19" spans="1:17" x14ac:dyDescent="0.25">
      <c r="A19" s="84" t="s">
        <v>26</v>
      </c>
      <c r="B19" s="153">
        <v>38.925969534965063</v>
      </c>
      <c r="C19" s="153">
        <v>26.095867913114372</v>
      </c>
      <c r="D19" s="153">
        <v>13.433942348318856</v>
      </c>
      <c r="E19" s="153">
        <v>30.04882749516716</v>
      </c>
      <c r="F19" s="153">
        <v>27.230280001462589</v>
      </c>
      <c r="G19" s="153">
        <v>5.6090115461156316</v>
      </c>
      <c r="H19" s="153">
        <v>53.554235787856364</v>
      </c>
      <c r="I19" s="153">
        <v>55.450917455440084</v>
      </c>
      <c r="J19" s="153">
        <v>50.953146302520395</v>
      </c>
      <c r="K19" s="153">
        <v>14.494108661411019</v>
      </c>
      <c r="L19" s="153">
        <v>14.709100407730267</v>
      </c>
      <c r="M19" s="153">
        <v>19.260872796690339</v>
      </c>
      <c r="N19" s="153">
        <v>14.417208440375044</v>
      </c>
      <c r="O19" s="153">
        <v>0</v>
      </c>
      <c r="P19" s="153">
        <v>1.231580897370353</v>
      </c>
      <c r="Q19" s="153">
        <v>8.996559694125704</v>
      </c>
    </row>
    <row r="20" spans="1:17" x14ac:dyDescent="0.25">
      <c r="A20" s="84" t="s">
        <v>22</v>
      </c>
      <c r="B20" s="153">
        <v>509.75187172904367</v>
      </c>
      <c r="C20" s="153">
        <v>568.9711904793204</v>
      </c>
      <c r="D20" s="153">
        <v>529.27423874255373</v>
      </c>
      <c r="E20" s="153">
        <v>485.60045100230047</v>
      </c>
      <c r="F20" s="153">
        <v>571.23881415676692</v>
      </c>
      <c r="G20" s="153">
        <v>631.52104120299271</v>
      </c>
      <c r="H20" s="153">
        <v>638.24610008666104</v>
      </c>
      <c r="I20" s="153">
        <v>582.98560600857968</v>
      </c>
      <c r="J20" s="153">
        <v>520.12782678842177</v>
      </c>
      <c r="K20" s="153">
        <v>466.10152346549398</v>
      </c>
      <c r="L20" s="153">
        <v>467.70478388899386</v>
      </c>
      <c r="M20" s="153">
        <v>504.06648676223938</v>
      </c>
      <c r="N20" s="153">
        <v>458.57382215373042</v>
      </c>
      <c r="O20" s="153">
        <v>520.69880933681259</v>
      </c>
      <c r="P20" s="153">
        <v>518.98891211847547</v>
      </c>
      <c r="Q20" s="153">
        <v>409.02477438119826</v>
      </c>
    </row>
    <row r="21" spans="1:17" x14ac:dyDescent="0.25">
      <c r="A21" s="156" t="s">
        <v>117</v>
      </c>
      <c r="B21" s="155">
        <v>20359.458243735728</v>
      </c>
      <c r="C21" s="155">
        <v>19309.29120320077</v>
      </c>
      <c r="D21" s="155">
        <v>18776.3278783399</v>
      </c>
      <c r="E21" s="155">
        <v>19696.379421766047</v>
      </c>
      <c r="F21" s="155">
        <v>19636.178285197246</v>
      </c>
      <c r="G21" s="155">
        <v>18851.9465254221</v>
      </c>
      <c r="H21" s="155">
        <v>19120.892680302793</v>
      </c>
      <c r="I21" s="155">
        <v>18672.472305011859</v>
      </c>
      <c r="J21" s="155">
        <v>17549.504694449875</v>
      </c>
      <c r="K21" s="155">
        <v>12666.114419361556</v>
      </c>
      <c r="L21" s="155">
        <v>15443.60293341897</v>
      </c>
      <c r="M21" s="155">
        <v>15441.640750929986</v>
      </c>
      <c r="N21" s="155">
        <v>15128.021445691722</v>
      </c>
      <c r="O21" s="155">
        <v>15182.77397270608</v>
      </c>
      <c r="P21" s="155">
        <v>15142.782306189822</v>
      </c>
      <c r="Q21" s="155">
        <v>15497.215008537778</v>
      </c>
    </row>
    <row r="22" spans="1:17" x14ac:dyDescent="0.25">
      <c r="A22" s="84" t="s">
        <v>34</v>
      </c>
      <c r="B22" s="153">
        <v>2953.5793066675478</v>
      </c>
      <c r="C22" s="153">
        <v>3220.4356102556799</v>
      </c>
      <c r="D22" s="153">
        <v>3084.3466602342824</v>
      </c>
      <c r="E22" s="153">
        <v>3576.3953383831754</v>
      </c>
      <c r="F22" s="153">
        <v>4002.0594203652199</v>
      </c>
      <c r="G22" s="153">
        <v>4345.8011371698512</v>
      </c>
      <c r="H22" s="153">
        <v>4386.1671253990617</v>
      </c>
      <c r="I22" s="153">
        <v>4191.7015318303365</v>
      </c>
      <c r="J22" s="153">
        <v>3772.0864779104786</v>
      </c>
      <c r="K22" s="153">
        <v>2461.98001953625</v>
      </c>
      <c r="L22" s="153">
        <v>3835.1971735684529</v>
      </c>
      <c r="M22" s="153">
        <v>3937.8842744328485</v>
      </c>
      <c r="N22" s="153">
        <v>4128.1672829972285</v>
      </c>
      <c r="O22" s="153">
        <v>4316.7230509692199</v>
      </c>
      <c r="P22" s="153">
        <v>4627.2370074499922</v>
      </c>
      <c r="Q22" s="153">
        <v>5106.9993539903289</v>
      </c>
    </row>
    <row r="23" spans="1:17" x14ac:dyDescent="0.25">
      <c r="A23" s="84" t="s">
        <v>48</v>
      </c>
      <c r="B23" s="153">
        <v>11234.974222114028</v>
      </c>
      <c r="C23" s="153">
        <v>10668.46122293509</v>
      </c>
      <c r="D23" s="153">
        <v>10417.206486483627</v>
      </c>
      <c r="E23" s="153">
        <v>10831.48656680284</v>
      </c>
      <c r="F23" s="153">
        <v>10023.651846725244</v>
      </c>
      <c r="G23" s="153">
        <v>9340.6169740156383</v>
      </c>
      <c r="H23" s="153">
        <v>9677.8505084607041</v>
      </c>
      <c r="I23" s="153">
        <v>9486.6139617173903</v>
      </c>
      <c r="J23" s="153">
        <v>8873.6260082219087</v>
      </c>
      <c r="K23" s="153">
        <v>6679.781338364156</v>
      </c>
      <c r="L23" s="153">
        <v>7520.4905386207656</v>
      </c>
      <c r="M23" s="153">
        <v>7387.5280946359208</v>
      </c>
      <c r="N23" s="153">
        <v>6753.1366415666353</v>
      </c>
      <c r="O23" s="153">
        <v>6546.326206079314</v>
      </c>
      <c r="P23" s="153">
        <v>6333.5054113023889</v>
      </c>
      <c r="Q23" s="153">
        <v>6136.725730659512</v>
      </c>
    </row>
    <row r="24" spans="1:17" x14ac:dyDescent="0.25">
      <c r="A24" s="84" t="s">
        <v>30</v>
      </c>
      <c r="B24" s="153">
        <v>98.793295410052309</v>
      </c>
      <c r="C24" s="153">
        <v>143.8974521139958</v>
      </c>
      <c r="D24" s="153">
        <v>90.281361212743761</v>
      </c>
      <c r="E24" s="153">
        <v>121.24651144523422</v>
      </c>
      <c r="F24" s="153">
        <v>287.11771890250884</v>
      </c>
      <c r="G24" s="153">
        <v>124.72451882508989</v>
      </c>
      <c r="H24" s="153">
        <v>118.26861371366614</v>
      </c>
      <c r="I24" s="153">
        <v>206.08982897401302</v>
      </c>
      <c r="J24" s="153">
        <v>252.2333325208902</v>
      </c>
      <c r="K24" s="153">
        <v>86.58663886287647</v>
      </c>
      <c r="L24" s="153">
        <v>22.620548082744683</v>
      </c>
      <c r="M24" s="153">
        <v>31.077205787615782</v>
      </c>
      <c r="N24" s="153">
        <v>3.592859326610971</v>
      </c>
      <c r="O24" s="153">
        <v>18.530283816737345</v>
      </c>
      <c r="P24" s="153">
        <v>6.6683063037552737</v>
      </c>
      <c r="Q24" s="153">
        <v>56.102800755008602</v>
      </c>
    </row>
    <row r="25" spans="1:17" x14ac:dyDescent="0.25">
      <c r="A25" s="84" t="s">
        <v>27</v>
      </c>
      <c r="B25" s="153">
        <v>736.33004720315569</v>
      </c>
      <c r="C25" s="153">
        <v>343.26147494152968</v>
      </c>
      <c r="D25" s="153">
        <v>349.30015925212058</v>
      </c>
      <c r="E25" s="153">
        <v>314.26580683600878</v>
      </c>
      <c r="F25" s="153">
        <v>359.44895722958768</v>
      </c>
      <c r="G25" s="153">
        <v>286.45922164761816</v>
      </c>
      <c r="H25" s="153">
        <v>138.88416963395164</v>
      </c>
      <c r="I25" s="153">
        <v>149.30352950716016</v>
      </c>
      <c r="J25" s="153">
        <v>258.82325495553778</v>
      </c>
      <c r="K25" s="153">
        <v>231.48199655774297</v>
      </c>
      <c r="L25" s="153">
        <v>76.332988969540963</v>
      </c>
      <c r="M25" s="153">
        <v>96.290147008590068</v>
      </c>
      <c r="N25" s="153">
        <v>193.00464110242871</v>
      </c>
      <c r="O25" s="153">
        <v>326.62445675260142</v>
      </c>
      <c r="P25" s="153">
        <v>237.80258361092882</v>
      </c>
      <c r="Q25" s="153">
        <v>157.76066821934751</v>
      </c>
    </row>
    <row r="26" spans="1:17" x14ac:dyDescent="0.25">
      <c r="A26" s="84" t="s">
        <v>26</v>
      </c>
      <c r="B26" s="153">
        <v>5335.7813723409436</v>
      </c>
      <c r="C26" s="153">
        <v>4933.2354429544757</v>
      </c>
      <c r="D26" s="153">
        <v>4835.1932111571277</v>
      </c>
      <c r="E26" s="153">
        <v>4852.9851982987902</v>
      </c>
      <c r="F26" s="153">
        <v>4963.9003419746859</v>
      </c>
      <c r="G26" s="153">
        <v>4754.3446737639006</v>
      </c>
      <c r="H26" s="153">
        <v>4799.722263095412</v>
      </c>
      <c r="I26" s="153">
        <v>4638.7634529829602</v>
      </c>
      <c r="J26" s="153">
        <v>4392.7356208410583</v>
      </c>
      <c r="K26" s="153">
        <v>3206.2844260405304</v>
      </c>
      <c r="L26" s="153">
        <v>3988.9616841774669</v>
      </c>
      <c r="M26" s="153">
        <v>3988.8610290650067</v>
      </c>
      <c r="N26" s="153">
        <v>4050.120020698816</v>
      </c>
      <c r="O26" s="153">
        <v>3974.5699750882104</v>
      </c>
      <c r="P26" s="153">
        <v>3937.5689975227565</v>
      </c>
      <c r="Q26" s="153">
        <v>4039.6264549135808</v>
      </c>
    </row>
    <row r="27" spans="1:17" x14ac:dyDescent="0.25">
      <c r="A27" s="156" t="s">
        <v>114</v>
      </c>
      <c r="B27" s="155">
        <v>3680.8028156554356</v>
      </c>
      <c r="C27" s="155">
        <v>3494.5741141461313</v>
      </c>
      <c r="D27" s="155">
        <v>3363.1759245037315</v>
      </c>
      <c r="E27" s="155">
        <v>3538.1204325984336</v>
      </c>
      <c r="F27" s="155">
        <v>3529.8699166975584</v>
      </c>
      <c r="G27" s="155">
        <v>3419.5221499173217</v>
      </c>
      <c r="H27" s="155">
        <v>3445.1469485042107</v>
      </c>
      <c r="I27" s="155">
        <v>3389.5769005350198</v>
      </c>
      <c r="J27" s="155">
        <v>3219.7169370615129</v>
      </c>
      <c r="K27" s="155">
        <v>2279.4856366833387</v>
      </c>
      <c r="L27" s="155">
        <v>2884.9250858133514</v>
      </c>
      <c r="M27" s="155">
        <v>2904.1403211770039</v>
      </c>
      <c r="N27" s="155">
        <v>2839.1472509937862</v>
      </c>
      <c r="O27" s="155">
        <v>2844.6307991778631</v>
      </c>
      <c r="P27" s="155">
        <v>2824.5045980403847</v>
      </c>
      <c r="Q27" s="155">
        <v>2902.1024804246804</v>
      </c>
    </row>
    <row r="28" spans="1:17" x14ac:dyDescent="0.25">
      <c r="A28" s="152" t="s">
        <v>124</v>
      </c>
      <c r="B28" s="151">
        <v>2179.7972883894481</v>
      </c>
      <c r="C28" s="151">
        <v>2080.1667069288083</v>
      </c>
      <c r="D28" s="151">
        <v>1930.1310182491879</v>
      </c>
      <c r="E28" s="151">
        <v>2023.3067824265424</v>
      </c>
      <c r="F28" s="151">
        <v>2037.7153339272222</v>
      </c>
      <c r="G28" s="151">
        <v>1971.9131624688926</v>
      </c>
      <c r="H28" s="151">
        <v>1990.8900668633373</v>
      </c>
      <c r="I28" s="151">
        <v>1922.3572544542772</v>
      </c>
      <c r="J28" s="151">
        <v>1828.2703127648695</v>
      </c>
      <c r="K28" s="151">
        <v>1316.2207975780611</v>
      </c>
      <c r="L28" s="151">
        <v>1633.698948586072</v>
      </c>
      <c r="M28" s="151">
        <v>1639.8837072982908</v>
      </c>
      <c r="N28" s="151">
        <v>1607.2020649595772</v>
      </c>
      <c r="O28" s="151">
        <v>1592.3628306737166</v>
      </c>
      <c r="P28" s="151">
        <v>1594.0226609058236</v>
      </c>
      <c r="Q28" s="151">
        <v>1620.9569225066052</v>
      </c>
    </row>
    <row r="29" spans="1:17" x14ac:dyDescent="0.25">
      <c r="A29" s="154" t="s">
        <v>31</v>
      </c>
      <c r="B29" s="153">
        <v>82.963965500055195</v>
      </c>
      <c r="C29" s="153">
        <v>105.68608931464722</v>
      </c>
      <c r="D29" s="153">
        <v>108.53964656944088</v>
      </c>
      <c r="E29" s="153">
        <v>97.031178782103609</v>
      </c>
      <c r="F29" s="153">
        <v>102.89997783642463</v>
      </c>
      <c r="G29" s="153">
        <v>101.91976615473848</v>
      </c>
      <c r="H29" s="153">
        <v>100.22425131475727</v>
      </c>
      <c r="I29" s="153">
        <v>108.11948506816505</v>
      </c>
      <c r="J29" s="153">
        <v>117.50491115533269</v>
      </c>
      <c r="K29" s="153">
        <v>95.627517255733864</v>
      </c>
      <c r="L29" s="153">
        <v>112.57951827479883</v>
      </c>
      <c r="M29" s="153">
        <v>107.49872877711863</v>
      </c>
      <c r="N29" s="153">
        <v>107.29160975617705</v>
      </c>
      <c r="O29" s="153">
        <v>87.679043417915807</v>
      </c>
      <c r="P29" s="153">
        <v>91.529548701857777</v>
      </c>
      <c r="Q29" s="153">
        <v>94.148668419650107</v>
      </c>
    </row>
    <row r="30" spans="1:17" x14ac:dyDescent="0.25">
      <c r="A30" s="154" t="s">
        <v>126</v>
      </c>
      <c r="B30" s="153">
        <v>101.28701744509127</v>
      </c>
      <c r="C30" s="153">
        <v>95.207162838450245</v>
      </c>
      <c r="D30" s="153">
        <v>45.774006588247538</v>
      </c>
      <c r="E30" s="153">
        <v>37.363625847934422</v>
      </c>
      <c r="F30" s="153">
        <v>33.876115629090002</v>
      </c>
      <c r="G30" s="153">
        <v>34.900098685734392</v>
      </c>
      <c r="H30" s="153">
        <v>29.098104498268338</v>
      </c>
      <c r="I30" s="153">
        <v>28.151544191800852</v>
      </c>
      <c r="J30" s="153">
        <v>27.921504393510062</v>
      </c>
      <c r="K30" s="153">
        <v>21.764551106577827</v>
      </c>
      <c r="L30" s="153">
        <v>31.691159724460782</v>
      </c>
      <c r="M30" s="153">
        <v>24.811172242951852</v>
      </c>
      <c r="N30" s="153">
        <v>21.666542434968729</v>
      </c>
      <c r="O30" s="153">
        <v>20.644124911277228</v>
      </c>
      <c r="P30" s="153">
        <v>19.600540748062723</v>
      </c>
      <c r="Q30" s="153">
        <v>39.89332942873255</v>
      </c>
    </row>
    <row r="31" spans="1:17" x14ac:dyDescent="0.25">
      <c r="A31" s="154" t="s">
        <v>30</v>
      </c>
      <c r="B31" s="153">
        <v>263.2576381025068</v>
      </c>
      <c r="C31" s="153">
        <v>230.28109632168551</v>
      </c>
      <c r="D31" s="153">
        <v>247.16028960762409</v>
      </c>
      <c r="E31" s="153">
        <v>243.19507366032798</v>
      </c>
      <c r="F31" s="153">
        <v>276.62054709517082</v>
      </c>
      <c r="G31" s="153">
        <v>266.29312450175127</v>
      </c>
      <c r="H31" s="153">
        <v>234.36844847345941</v>
      </c>
      <c r="I31" s="153">
        <v>213.73287827110909</v>
      </c>
      <c r="J31" s="153">
        <v>188.95524683069587</v>
      </c>
      <c r="K31" s="153">
        <v>108.65624075538882</v>
      </c>
      <c r="L31" s="153">
        <v>109.95487391308882</v>
      </c>
      <c r="M31" s="153">
        <v>113.45052814161089</v>
      </c>
      <c r="N31" s="153">
        <v>96.599683600203761</v>
      </c>
      <c r="O31" s="153">
        <v>101.88923783006817</v>
      </c>
      <c r="P31" s="153">
        <v>95.334054534881432</v>
      </c>
      <c r="Q31" s="153">
        <v>45.372969758642391</v>
      </c>
    </row>
    <row r="32" spans="1:17" x14ac:dyDescent="0.25">
      <c r="A32" s="154" t="s">
        <v>27</v>
      </c>
      <c r="B32" s="153">
        <v>1732.2886673417947</v>
      </c>
      <c r="C32" s="153">
        <v>1648.9923584540254</v>
      </c>
      <c r="D32" s="153">
        <v>1528.6570754838756</v>
      </c>
      <c r="E32" s="153">
        <v>1645.716904136176</v>
      </c>
      <c r="F32" s="153">
        <v>1624.318693366537</v>
      </c>
      <c r="G32" s="153">
        <v>1568.8001731266684</v>
      </c>
      <c r="H32" s="153">
        <v>1627.1992625768521</v>
      </c>
      <c r="I32" s="153">
        <v>1572.3533469232023</v>
      </c>
      <c r="J32" s="153">
        <v>1493.8886503853305</v>
      </c>
      <c r="K32" s="153">
        <v>1090.1724884603602</v>
      </c>
      <c r="L32" s="153">
        <v>1379.4733966737233</v>
      </c>
      <c r="M32" s="153">
        <v>1394.1232781366093</v>
      </c>
      <c r="N32" s="153">
        <v>1381.6442291682281</v>
      </c>
      <c r="O32" s="153">
        <v>1382.1504245144554</v>
      </c>
      <c r="P32" s="153">
        <v>1387.5585169210215</v>
      </c>
      <c r="Q32" s="153">
        <v>1441.5419548995803</v>
      </c>
    </row>
    <row r="33" spans="1:17" x14ac:dyDescent="0.25">
      <c r="A33" s="152" t="s">
        <v>123</v>
      </c>
      <c r="B33" s="151">
        <v>1501.0055272659874</v>
      </c>
      <c r="C33" s="151">
        <v>1414.4074072173232</v>
      </c>
      <c r="D33" s="151">
        <v>1433.0449062545435</v>
      </c>
      <c r="E33" s="151">
        <v>1514.8136501718909</v>
      </c>
      <c r="F33" s="151">
        <v>1492.1545827703355</v>
      </c>
      <c r="G33" s="151">
        <v>1447.6089874484289</v>
      </c>
      <c r="H33" s="151">
        <v>1454.2568816408746</v>
      </c>
      <c r="I33" s="151">
        <v>1467.2196460807431</v>
      </c>
      <c r="J33" s="151">
        <v>1391.4466242966441</v>
      </c>
      <c r="K33" s="151">
        <v>963.26483910527838</v>
      </c>
      <c r="L33" s="151">
        <v>1251.226137227279</v>
      </c>
      <c r="M33" s="151">
        <v>1264.2566138787131</v>
      </c>
      <c r="N33" s="151">
        <v>1231.9451860342092</v>
      </c>
      <c r="O33" s="151">
        <v>1252.2679685041467</v>
      </c>
      <c r="P33" s="151">
        <v>1230.4819371345611</v>
      </c>
      <c r="Q33" s="151">
        <v>1281.1455579180754</v>
      </c>
    </row>
    <row r="34" spans="1:17" x14ac:dyDescent="0.25">
      <c r="A34" s="156" t="s">
        <v>113</v>
      </c>
      <c r="B34" s="155">
        <v>1686.8849211959457</v>
      </c>
      <c r="C34" s="155">
        <v>1644.7614935883219</v>
      </c>
      <c r="D34" s="155">
        <v>1604.6974704580389</v>
      </c>
      <c r="E34" s="155">
        <v>1674.4290337632115</v>
      </c>
      <c r="F34" s="155">
        <v>1684.5561889172473</v>
      </c>
      <c r="G34" s="155">
        <v>1601.6156171688801</v>
      </c>
      <c r="H34" s="155">
        <v>1590.1817705302865</v>
      </c>
      <c r="I34" s="155">
        <v>1569.5559669386557</v>
      </c>
      <c r="J34" s="155">
        <v>1476.8367906980013</v>
      </c>
      <c r="K34" s="155">
        <v>1060.4734940606058</v>
      </c>
      <c r="L34" s="155">
        <v>1326.8545501589263</v>
      </c>
      <c r="M34" s="155">
        <v>1358.0576410174906</v>
      </c>
      <c r="N34" s="155">
        <v>1341.5341707408284</v>
      </c>
      <c r="O34" s="155">
        <v>1308.4746628890964</v>
      </c>
      <c r="P34" s="155">
        <v>1318.2970651090673</v>
      </c>
      <c r="Q34" s="155">
        <v>1370.6722043185596</v>
      </c>
    </row>
    <row r="35" spans="1:17" x14ac:dyDescent="0.25">
      <c r="A35" s="152" t="s">
        <v>122</v>
      </c>
      <c r="B35" s="151">
        <v>545.5545315689368</v>
      </c>
      <c r="C35" s="151">
        <v>545.49455606992126</v>
      </c>
      <c r="D35" s="151">
        <v>495.64605975158878</v>
      </c>
      <c r="E35" s="151">
        <v>541.2094532408787</v>
      </c>
      <c r="F35" s="151">
        <v>459.14501106211463</v>
      </c>
      <c r="G35" s="151">
        <v>427.48207592874394</v>
      </c>
      <c r="H35" s="151">
        <v>436.14393245782583</v>
      </c>
      <c r="I35" s="151">
        <v>430.65034986628638</v>
      </c>
      <c r="J35" s="151">
        <v>409.83913102680776</v>
      </c>
      <c r="K35" s="151">
        <v>278.03787806882372</v>
      </c>
      <c r="L35" s="151">
        <v>344.37789763257268</v>
      </c>
      <c r="M35" s="151">
        <v>374.2138068777366</v>
      </c>
      <c r="N35" s="151">
        <v>334.01734903069485</v>
      </c>
      <c r="O35" s="151">
        <v>400.21721373402067</v>
      </c>
      <c r="P35" s="151">
        <v>364.00249768184779</v>
      </c>
      <c r="Q35" s="151">
        <v>388.87696089411287</v>
      </c>
    </row>
    <row r="36" spans="1:17" x14ac:dyDescent="0.25">
      <c r="A36" s="154" t="s">
        <v>31</v>
      </c>
      <c r="B36" s="153">
        <v>20.312083346194264</v>
      </c>
      <c r="C36" s="153">
        <v>27.036498910499368</v>
      </c>
      <c r="D36" s="153">
        <v>27.277033977465848</v>
      </c>
      <c r="E36" s="153">
        <v>24.280295657448221</v>
      </c>
      <c r="F36" s="153">
        <v>25.65265295267017</v>
      </c>
      <c r="G36" s="153">
        <v>24.138321692874431</v>
      </c>
      <c r="H36" s="153">
        <v>23.213921934553944</v>
      </c>
      <c r="I36" s="153">
        <v>25.48832256095374</v>
      </c>
      <c r="J36" s="153">
        <v>28.747149893036706</v>
      </c>
      <c r="K36" s="153">
        <v>22.580694985088449</v>
      </c>
      <c r="L36" s="153">
        <v>26.533219737725439</v>
      </c>
      <c r="M36" s="153">
        <v>26.66114514947644</v>
      </c>
      <c r="N36" s="153">
        <v>26.265424076869401</v>
      </c>
      <c r="O36" s="153">
        <v>20.142363372460107</v>
      </c>
      <c r="P36" s="153">
        <v>16.958648735964879</v>
      </c>
      <c r="Q36" s="153">
        <v>16.286692810796268</v>
      </c>
    </row>
    <row r="37" spans="1:17" x14ac:dyDescent="0.25">
      <c r="A37" s="154" t="s">
        <v>126</v>
      </c>
      <c r="B37" s="153">
        <v>15.770508057848597</v>
      </c>
      <c r="C37" s="153">
        <v>20.942910289679695</v>
      </c>
      <c r="D37" s="153">
        <v>14.943171553911437</v>
      </c>
      <c r="E37" s="153">
        <v>12.622124797502623</v>
      </c>
      <c r="F37" s="153">
        <v>11.811598481937278</v>
      </c>
      <c r="G37" s="153">
        <v>12.033563126617327</v>
      </c>
      <c r="H37" s="153">
        <v>9.3768546264791457</v>
      </c>
      <c r="I37" s="153">
        <v>9.21073949072691</v>
      </c>
      <c r="J37" s="153">
        <v>9.1895274829422373</v>
      </c>
      <c r="K37" s="153">
        <v>6.7741298906797622</v>
      </c>
      <c r="L37" s="153">
        <v>7.9610544723420507</v>
      </c>
      <c r="M37" s="153">
        <v>7.8248062087539054</v>
      </c>
      <c r="N37" s="153">
        <v>6.8817539272562742</v>
      </c>
      <c r="O37" s="153">
        <v>6.6562636944918561</v>
      </c>
      <c r="P37" s="153">
        <v>5.9570360397458231</v>
      </c>
      <c r="Q37" s="153">
        <v>12.753206786355511</v>
      </c>
    </row>
    <row r="38" spans="1:17" x14ac:dyDescent="0.25">
      <c r="A38" s="154" t="s">
        <v>27</v>
      </c>
      <c r="B38" s="153">
        <v>509.47194016489408</v>
      </c>
      <c r="C38" s="153">
        <v>497.51514686974201</v>
      </c>
      <c r="D38" s="153">
        <v>453.42585422021148</v>
      </c>
      <c r="E38" s="153">
        <v>504.30703278592802</v>
      </c>
      <c r="F38" s="153">
        <v>421.68075962750714</v>
      </c>
      <c r="G38" s="153">
        <v>391.31019110925212</v>
      </c>
      <c r="H38" s="153">
        <v>403.55315589679276</v>
      </c>
      <c r="I38" s="153">
        <v>395.95128781460573</v>
      </c>
      <c r="J38" s="153">
        <v>371.90245365082876</v>
      </c>
      <c r="K38" s="153">
        <v>248.68305319305549</v>
      </c>
      <c r="L38" s="153">
        <v>309.88362342250525</v>
      </c>
      <c r="M38" s="153">
        <v>339.72785551950625</v>
      </c>
      <c r="N38" s="153">
        <v>300.87017102656915</v>
      </c>
      <c r="O38" s="153">
        <v>373.41858666706884</v>
      </c>
      <c r="P38" s="153">
        <v>341.08681290613714</v>
      </c>
      <c r="Q38" s="153">
        <v>359.83706129696117</v>
      </c>
    </row>
    <row r="39" spans="1:17" x14ac:dyDescent="0.25">
      <c r="A39" s="152" t="s">
        <v>121</v>
      </c>
      <c r="B39" s="151">
        <v>825.96827878812337</v>
      </c>
      <c r="C39" s="151">
        <v>741.74626974205296</v>
      </c>
      <c r="D39" s="151">
        <v>700.50367999996615</v>
      </c>
      <c r="E39" s="151">
        <v>727.75441107536994</v>
      </c>
      <c r="F39" s="151">
        <v>735.33749455273232</v>
      </c>
      <c r="G39" s="151">
        <v>681.063885494999</v>
      </c>
      <c r="H39" s="151">
        <v>672.73751591187579</v>
      </c>
      <c r="I39" s="151">
        <v>651.14865269898792</v>
      </c>
      <c r="J39" s="151">
        <v>611.34079071974179</v>
      </c>
      <c r="K39" s="151">
        <v>434.49851604987049</v>
      </c>
      <c r="L39" s="151">
        <v>576.19171553025501</v>
      </c>
      <c r="M39" s="151">
        <v>589.57295519093111</v>
      </c>
      <c r="N39" s="151">
        <v>571.61392755428813</v>
      </c>
      <c r="O39" s="151">
        <v>512.52230730203894</v>
      </c>
      <c r="P39" s="151">
        <v>545.5030325808998</v>
      </c>
      <c r="Q39" s="151">
        <v>557.97612859475475</v>
      </c>
    </row>
    <row r="40" spans="1:17" x14ac:dyDescent="0.25">
      <c r="A40" s="150" t="s">
        <v>34</v>
      </c>
      <c r="B40" s="87">
        <v>165.98297695326698</v>
      </c>
      <c r="C40" s="87">
        <v>171.79960060043436</v>
      </c>
      <c r="D40" s="87">
        <v>154.05334457611451</v>
      </c>
      <c r="E40" s="87">
        <v>175.50021867351248</v>
      </c>
      <c r="F40" s="87">
        <v>212.23079834131607</v>
      </c>
      <c r="G40" s="87">
        <v>192.96904437191372</v>
      </c>
      <c r="H40" s="87">
        <v>185.85380287348917</v>
      </c>
      <c r="I40" s="87">
        <v>173.58945183287182</v>
      </c>
      <c r="J40" s="87">
        <v>146.74756184613551</v>
      </c>
      <c r="K40" s="87">
        <v>71.510534399941903</v>
      </c>
      <c r="L40" s="87">
        <v>141.27454239500182</v>
      </c>
      <c r="M40" s="87">
        <v>147.96530553128665</v>
      </c>
      <c r="N40" s="87">
        <v>141.84696544745682</v>
      </c>
      <c r="O40" s="87">
        <v>142.29098066263091</v>
      </c>
      <c r="P40" s="87">
        <v>160.5438398854451</v>
      </c>
      <c r="Q40" s="87">
        <v>158.9417329699823</v>
      </c>
    </row>
    <row r="41" spans="1:17" x14ac:dyDescent="0.25">
      <c r="A41" s="150" t="s">
        <v>32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31</v>
      </c>
      <c r="B42" s="87">
        <v>28.374198089863889</v>
      </c>
      <c r="C42" s="87">
        <v>28.099445480204182</v>
      </c>
      <c r="D42" s="87">
        <v>29.111969622074369</v>
      </c>
      <c r="E42" s="87">
        <v>29.815260978360783</v>
      </c>
      <c r="F42" s="87">
        <v>30.812752676099397</v>
      </c>
      <c r="G42" s="87">
        <v>31.570769971008659</v>
      </c>
      <c r="H42" s="87">
        <v>31.766830582640498</v>
      </c>
      <c r="I42" s="87">
        <v>17.211904676429331</v>
      </c>
      <c r="J42" s="87">
        <v>19.009929384697919</v>
      </c>
      <c r="K42" s="87">
        <v>7.8205898309036099</v>
      </c>
      <c r="L42" s="87">
        <v>13.429333239164901</v>
      </c>
      <c r="M42" s="87">
        <v>13.483921975322762</v>
      </c>
      <c r="N42" s="87">
        <v>8.7882677415534936</v>
      </c>
      <c r="O42" s="87">
        <v>7.4466513408677351</v>
      </c>
      <c r="P42" s="87">
        <v>6.1978904655116756</v>
      </c>
      <c r="Q42" s="87">
        <v>5.473745742274664</v>
      </c>
    </row>
    <row r="43" spans="1:17" x14ac:dyDescent="0.25">
      <c r="A43" s="150" t="s">
        <v>126</v>
      </c>
      <c r="B43" s="87">
        <v>6.1628440898328751</v>
      </c>
      <c r="C43" s="87">
        <v>6.0240754321990568</v>
      </c>
      <c r="D43" s="87">
        <v>4.7612434190450736</v>
      </c>
      <c r="E43" s="87">
        <v>4.5629321952341249</v>
      </c>
      <c r="F43" s="87">
        <v>3.4455125701352238</v>
      </c>
      <c r="G43" s="87">
        <v>3.5021842898945335</v>
      </c>
      <c r="H43" s="87">
        <v>3.5218192907549772</v>
      </c>
      <c r="I43" s="87">
        <v>2.937075491364542</v>
      </c>
      <c r="J43" s="87">
        <v>2.9752576373051136</v>
      </c>
      <c r="K43" s="87">
        <v>1.5763122800204337</v>
      </c>
      <c r="L43" s="87">
        <v>3.0312798810237518</v>
      </c>
      <c r="M43" s="87">
        <v>2.5199946803686926</v>
      </c>
      <c r="N43" s="87">
        <v>1.6891828289162063</v>
      </c>
      <c r="O43" s="87">
        <v>1.6652818923842285</v>
      </c>
      <c r="P43" s="87">
        <v>2.1504562330003028</v>
      </c>
      <c r="Q43" s="87">
        <v>3.2909161230370265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29</v>
      </c>
      <c r="B45" s="87">
        <v>135.52313262467993</v>
      </c>
      <c r="C45" s="87">
        <v>56.362717464529695</v>
      </c>
      <c r="D45" s="87">
        <v>51.089166617963471</v>
      </c>
      <c r="E45" s="87">
        <v>54.04641570926438</v>
      </c>
      <c r="F45" s="87">
        <v>54.613716076563257</v>
      </c>
      <c r="G45" s="87">
        <v>55.992062535044326</v>
      </c>
      <c r="H45" s="87">
        <v>47.655682045889549</v>
      </c>
      <c r="I45" s="87">
        <v>39.12117113078839</v>
      </c>
      <c r="J45" s="87">
        <v>36.703466108523116</v>
      </c>
      <c r="K45" s="87">
        <v>34.621787841135109</v>
      </c>
      <c r="L45" s="87">
        <v>54.510566207663345</v>
      </c>
      <c r="M45" s="87">
        <v>36.016042461740277</v>
      </c>
      <c r="N45" s="87">
        <v>32.628854936436717</v>
      </c>
      <c r="O45" s="87">
        <v>35.071680049593525</v>
      </c>
      <c r="P45" s="87">
        <v>5.9168017373789992</v>
      </c>
      <c r="Q45" s="87">
        <v>3.9028436966646005</v>
      </c>
    </row>
    <row r="46" spans="1:17" x14ac:dyDescent="0.25">
      <c r="A46" s="150" t="s">
        <v>27</v>
      </c>
      <c r="B46" s="87">
        <v>331.20874304046077</v>
      </c>
      <c r="C46" s="87">
        <v>311.81966402613205</v>
      </c>
      <c r="D46" s="87">
        <v>298.91573525425895</v>
      </c>
      <c r="E46" s="87">
        <v>293.10773586408629</v>
      </c>
      <c r="F46" s="87">
        <v>316.61725712273483</v>
      </c>
      <c r="G46" s="87">
        <v>289.40670583915403</v>
      </c>
      <c r="H46" s="87">
        <v>291.16823866074844</v>
      </c>
      <c r="I46" s="87">
        <v>310.08034462691558</v>
      </c>
      <c r="J46" s="87">
        <v>276.17803870557856</v>
      </c>
      <c r="K46" s="87">
        <v>115.38064784774144</v>
      </c>
      <c r="L46" s="87">
        <v>185.70385830376847</v>
      </c>
      <c r="M46" s="87">
        <v>188.63023085486478</v>
      </c>
      <c r="N46" s="87">
        <v>151.35874381702669</v>
      </c>
      <c r="O46" s="87">
        <v>129.56041190808986</v>
      </c>
      <c r="P46" s="87">
        <v>161.41480914420364</v>
      </c>
      <c r="Q46" s="87">
        <v>141.39059537648583</v>
      </c>
    </row>
    <row r="47" spans="1:17" x14ac:dyDescent="0.25">
      <c r="A47" s="150" t="s">
        <v>26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87</v>
      </c>
      <c r="B48" s="87">
        <v>2.0078203796259437</v>
      </c>
      <c r="C48" s="87">
        <v>4.5553118749919292</v>
      </c>
      <c r="D48" s="87">
        <v>2.2067854346870783</v>
      </c>
      <c r="E48" s="87">
        <v>3.0277559275972541</v>
      </c>
      <c r="F48" s="87">
        <v>8.1645164842236166</v>
      </c>
      <c r="G48" s="87">
        <v>8.9474761338269779</v>
      </c>
      <c r="H48" s="87">
        <v>25.295543754776137</v>
      </c>
      <c r="I48" s="87">
        <v>24.84827027039066</v>
      </c>
      <c r="J48" s="87">
        <v>52.593934492474936</v>
      </c>
      <c r="K48" s="87">
        <v>31.857901444793857</v>
      </c>
      <c r="L48" s="87">
        <v>42.944847534275461</v>
      </c>
      <c r="M48" s="87">
        <v>43.770220096046529</v>
      </c>
      <c r="N48" s="87">
        <v>36.931209792922914</v>
      </c>
      <c r="O48" s="87">
        <v>34.440624854116592</v>
      </c>
      <c r="P48" s="87">
        <v>34.628870531492211</v>
      </c>
      <c r="Q48" s="87">
        <v>28.49510341611396</v>
      </c>
    </row>
    <row r="49" spans="1:17" x14ac:dyDescent="0.25">
      <c r="A49" s="150" t="s">
        <v>23</v>
      </c>
      <c r="B49" s="87">
        <v>156.7085636103929</v>
      </c>
      <c r="C49" s="87">
        <v>163.08545486356169</v>
      </c>
      <c r="D49" s="87">
        <v>160.36543507582252</v>
      </c>
      <c r="E49" s="87">
        <v>167.69409172731471</v>
      </c>
      <c r="F49" s="87">
        <v>109.45294128165995</v>
      </c>
      <c r="G49" s="87">
        <v>98.675642354156778</v>
      </c>
      <c r="H49" s="87">
        <v>87.475598703577006</v>
      </c>
      <c r="I49" s="87">
        <v>83.360434670227718</v>
      </c>
      <c r="J49" s="87">
        <v>77.132602545026614</v>
      </c>
      <c r="K49" s="87">
        <v>171.73074240533421</v>
      </c>
      <c r="L49" s="87">
        <v>135.29728796935731</v>
      </c>
      <c r="M49" s="87">
        <v>157.18723959130153</v>
      </c>
      <c r="N49" s="87">
        <v>198.37070298997531</v>
      </c>
      <c r="O49" s="87">
        <v>162.04667659435626</v>
      </c>
      <c r="P49" s="87">
        <v>174.65036458386766</v>
      </c>
      <c r="Q49" s="87">
        <v>216.48119127019646</v>
      </c>
    </row>
    <row r="50" spans="1:17" x14ac:dyDescent="0.25">
      <c r="A50" s="149" t="s">
        <v>120</v>
      </c>
      <c r="B50" s="148">
        <v>315.36211083888549</v>
      </c>
      <c r="C50" s="148">
        <v>357.52066777634809</v>
      </c>
      <c r="D50" s="148">
        <v>408.54773070648372</v>
      </c>
      <c r="E50" s="148">
        <v>405.46516944696248</v>
      </c>
      <c r="F50" s="148">
        <v>490.07368330240035</v>
      </c>
      <c r="G50" s="148">
        <v>493.06965574513686</v>
      </c>
      <c r="H50" s="148">
        <v>481.30032216058424</v>
      </c>
      <c r="I50" s="148">
        <v>487.75696437338161</v>
      </c>
      <c r="J50" s="148">
        <v>455.65686895145149</v>
      </c>
      <c r="K50" s="148">
        <v>347.93709994191136</v>
      </c>
      <c r="L50" s="148">
        <v>406.28493699609828</v>
      </c>
      <c r="M50" s="148">
        <v>394.27087894882266</v>
      </c>
      <c r="N50" s="148">
        <v>435.90289415584573</v>
      </c>
      <c r="O50" s="148">
        <v>395.73514185303657</v>
      </c>
      <c r="P50" s="148">
        <v>408.79153484631968</v>
      </c>
      <c r="Q50" s="148">
        <v>423.81911482969196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46</v>
      </c>
      <c r="B53" s="96">
        <v>4985.0862140959971</v>
      </c>
      <c r="C53" s="96">
        <v>5138.7291559352161</v>
      </c>
      <c r="D53" s="96">
        <v>4961.9622015738205</v>
      </c>
      <c r="E53" s="96">
        <v>5215.0905486295433</v>
      </c>
      <c r="F53" s="96">
        <v>5470.9547228198307</v>
      </c>
      <c r="G53" s="96">
        <v>5232.0527128972499</v>
      </c>
      <c r="H53" s="96">
        <v>5666.1730999054762</v>
      </c>
      <c r="I53" s="96">
        <v>5606.4324724504249</v>
      </c>
      <c r="J53" s="96">
        <v>5515.6547651860392</v>
      </c>
      <c r="K53" s="96">
        <v>4274.1480658288319</v>
      </c>
      <c r="L53" s="96">
        <v>4811.8759340927263</v>
      </c>
      <c r="M53" s="96">
        <v>5028.0593219001312</v>
      </c>
      <c r="N53" s="96">
        <v>4783.5320265270857</v>
      </c>
      <c r="O53" s="96">
        <v>4521.9866247858945</v>
      </c>
      <c r="P53" s="96">
        <v>4390.8769538712695</v>
      </c>
      <c r="Q53" s="96">
        <v>4543.4142093905966</v>
      </c>
    </row>
    <row r="54" spans="1:17" x14ac:dyDescent="0.25">
      <c r="A54" s="132" t="s">
        <v>84</v>
      </c>
      <c r="B54" s="160">
        <v>11.526684529202216</v>
      </c>
      <c r="C54" s="160">
        <v>11.906984180396449</v>
      </c>
      <c r="D54" s="160">
        <v>11.499731841465252</v>
      </c>
      <c r="E54" s="160">
        <v>12.110985336172716</v>
      </c>
      <c r="F54" s="160">
        <v>12.684856774677993</v>
      </c>
      <c r="G54" s="160">
        <v>12.073299873095836</v>
      </c>
      <c r="H54" s="160">
        <v>13.090703349980677</v>
      </c>
      <c r="I54" s="160">
        <v>12.929273214980121</v>
      </c>
      <c r="J54" s="160">
        <v>12.683509229136586</v>
      </c>
      <c r="K54" s="160">
        <v>9.8133276129876883</v>
      </c>
      <c r="L54" s="160">
        <v>11.067491939058382</v>
      </c>
      <c r="M54" s="160">
        <v>11.585861362269503</v>
      </c>
      <c r="N54" s="160">
        <v>11.036918437418423</v>
      </c>
      <c r="O54" s="160">
        <v>10.445484323065916</v>
      </c>
      <c r="P54" s="160">
        <v>10.131909533731458</v>
      </c>
      <c r="Q54" s="160">
        <v>10.488845632365583</v>
      </c>
    </row>
    <row r="55" spans="1:17" x14ac:dyDescent="0.25">
      <c r="A55" s="76" t="s">
        <v>83</v>
      </c>
      <c r="B55" s="159">
        <v>2.2151674545551767</v>
      </c>
      <c r="C55" s="159">
        <v>2.2882524260549957</v>
      </c>
      <c r="D55" s="159">
        <v>2.2099877589942842</v>
      </c>
      <c r="E55" s="159">
        <v>2.3274568234532573</v>
      </c>
      <c r="F55" s="159">
        <v>2.4377419041679307</v>
      </c>
      <c r="G55" s="159">
        <v>2.3202145317859295</v>
      </c>
      <c r="H55" s="159">
        <v>2.5157364153281492</v>
      </c>
      <c r="I55" s="159">
        <v>2.4847132030304819</v>
      </c>
      <c r="J55" s="159">
        <v>2.4374829364639665</v>
      </c>
      <c r="K55" s="159">
        <v>1.885899097360177</v>
      </c>
      <c r="L55" s="159">
        <v>2.1269210487059911</v>
      </c>
      <c r="M55" s="159">
        <v>2.2265399003215371</v>
      </c>
      <c r="N55" s="159">
        <v>2.1210455147974283</v>
      </c>
      <c r="O55" s="159">
        <v>2.0073852859338541</v>
      </c>
      <c r="P55" s="159">
        <v>1.9471233202191767</v>
      </c>
      <c r="Q55" s="159">
        <v>2.0157183465727724</v>
      </c>
    </row>
    <row r="56" spans="1:17" x14ac:dyDescent="0.25">
      <c r="A56" s="76" t="s">
        <v>82</v>
      </c>
      <c r="B56" s="159">
        <v>307.65779731423726</v>
      </c>
      <c r="C56" s="159">
        <v>317.8083443088542</v>
      </c>
      <c r="D56" s="159">
        <v>306.93840532256399</v>
      </c>
      <c r="E56" s="159">
        <v>323.25332253105518</v>
      </c>
      <c r="F56" s="159">
        <v>338.57047832418812</v>
      </c>
      <c r="G56" s="159">
        <v>322.24746290753302</v>
      </c>
      <c r="H56" s="159">
        <v>349.40289618804286</v>
      </c>
      <c r="I56" s="159">
        <v>345.09417761171801</v>
      </c>
      <c r="J56" s="159">
        <v>338.5345110959708</v>
      </c>
      <c r="K56" s="159">
        <v>261.92672750659005</v>
      </c>
      <c r="L56" s="159">
        <v>295.4015253160959</v>
      </c>
      <c r="M56" s="159">
        <v>309.23728134257101</v>
      </c>
      <c r="N56" s="159">
        <v>294.73032973365667</v>
      </c>
      <c r="O56" s="159">
        <v>278.79957073287574</v>
      </c>
      <c r="P56" s="159">
        <v>270.42997158790865</v>
      </c>
      <c r="Q56" s="159">
        <v>279.95692390533389</v>
      </c>
    </row>
    <row r="57" spans="1:17" x14ac:dyDescent="0.25">
      <c r="A57" s="76" t="s">
        <v>81</v>
      </c>
      <c r="B57" s="159">
        <v>6.0662048525649004</v>
      </c>
      <c r="C57" s="159">
        <v>6.1137166101760787</v>
      </c>
      <c r="D57" s="159">
        <v>5.8194259210944574</v>
      </c>
      <c r="E57" s="159">
        <v>6.0587657807926165</v>
      </c>
      <c r="F57" s="159">
        <v>6.4028731604641305</v>
      </c>
      <c r="G57" s="159">
        <v>6.0383018301127969</v>
      </c>
      <c r="H57" s="159">
        <v>6.5077404404493606</v>
      </c>
      <c r="I57" s="159">
        <v>6.5054072391969049</v>
      </c>
      <c r="J57" s="159">
        <v>6.4074802100112294</v>
      </c>
      <c r="K57" s="159">
        <v>4.8963368457356786</v>
      </c>
      <c r="L57" s="159">
        <v>5.5422573638132553</v>
      </c>
      <c r="M57" s="159">
        <v>5.7964570776553099</v>
      </c>
      <c r="N57" s="159">
        <v>5.4414378731368789</v>
      </c>
      <c r="O57" s="159">
        <v>5.137019182429241</v>
      </c>
      <c r="P57" s="159">
        <v>4.9919246699648427</v>
      </c>
      <c r="Q57" s="159">
        <v>5.1465413446669324</v>
      </c>
    </row>
    <row r="58" spans="1:17" x14ac:dyDescent="0.25">
      <c r="A58" s="129" t="s">
        <v>80</v>
      </c>
      <c r="B58" s="158">
        <v>13.411759123148624</v>
      </c>
      <c r="C58" s="158">
        <v>13.907025351601227</v>
      </c>
      <c r="D58" s="158">
        <v>13.478444678569602</v>
      </c>
      <c r="E58" s="158">
        <v>14.27948861311727</v>
      </c>
      <c r="F58" s="158">
        <v>14.916658299844153</v>
      </c>
      <c r="G58" s="158">
        <v>14.122495735849153</v>
      </c>
      <c r="H58" s="158">
        <v>15.334906576709869</v>
      </c>
      <c r="I58" s="158">
        <v>15.134020774467958</v>
      </c>
      <c r="J58" s="158">
        <v>14.846823461378783</v>
      </c>
      <c r="K58" s="158">
        <v>11.553110693108467</v>
      </c>
      <c r="L58" s="158">
        <v>13.075224434428319</v>
      </c>
      <c r="M58" s="158">
        <v>13.683849444887185</v>
      </c>
      <c r="N58" s="158">
        <v>13.100622644210924</v>
      </c>
      <c r="O58" s="158">
        <v>12.416283847186724</v>
      </c>
      <c r="P58" s="158">
        <v>12.165702573705522</v>
      </c>
      <c r="Q58" s="158">
        <v>12.660282081632253</v>
      </c>
    </row>
    <row r="59" spans="1:17" x14ac:dyDescent="0.25">
      <c r="A59" s="92" t="s">
        <v>126</v>
      </c>
      <c r="B59" s="91">
        <v>2.1686405637005799</v>
      </c>
      <c r="C59" s="91">
        <v>2.2042380595969631</v>
      </c>
      <c r="D59" s="91">
        <v>2.1250400133320384</v>
      </c>
      <c r="E59" s="91">
        <v>1.9703357417138831</v>
      </c>
      <c r="F59" s="91">
        <v>2.138366502157969</v>
      </c>
      <c r="G59" s="91">
        <v>2.2227396447026204</v>
      </c>
      <c r="H59" s="91">
        <v>2.3804329600132172</v>
      </c>
      <c r="I59" s="91">
        <v>2.3286215965008337</v>
      </c>
      <c r="J59" s="91">
        <v>2.2487041305686009</v>
      </c>
      <c r="K59" s="91">
        <v>1.7679177297958655</v>
      </c>
      <c r="L59" s="91">
        <v>2.011561263398943</v>
      </c>
      <c r="M59" s="91">
        <v>2.0693545270151552</v>
      </c>
      <c r="N59" s="91">
        <v>1.9376646727900833</v>
      </c>
      <c r="O59" s="91">
        <v>1.9133428127871432</v>
      </c>
      <c r="P59" s="91">
        <v>1.8008583421476136</v>
      </c>
      <c r="Q59" s="91">
        <v>1.884500478486981</v>
      </c>
    </row>
    <row r="60" spans="1:17" x14ac:dyDescent="0.25">
      <c r="A60" s="92" t="s">
        <v>27</v>
      </c>
      <c r="B60" s="91">
        <v>3.6446422276306514</v>
      </c>
      <c r="C60" s="91">
        <v>3.774877647741349</v>
      </c>
      <c r="D60" s="91">
        <v>3.6574424181562915</v>
      </c>
      <c r="E60" s="91">
        <v>3.8473130175858561</v>
      </c>
      <c r="F60" s="91">
        <v>4.0268244152678569</v>
      </c>
      <c r="G60" s="91">
        <v>3.8318328159022954</v>
      </c>
      <c r="H60" s="91">
        <v>4.1575525075623334</v>
      </c>
      <c r="I60" s="91">
        <v>4.1010704602094767</v>
      </c>
      <c r="J60" s="91">
        <v>4.0197486777296785</v>
      </c>
      <c r="K60" s="91">
        <v>3.1297515431992711</v>
      </c>
      <c r="L60" s="91">
        <v>3.5431431332940688</v>
      </c>
      <c r="M60" s="91">
        <v>3.7045620749047847</v>
      </c>
      <c r="N60" s="91">
        <v>3.5424122038050769</v>
      </c>
      <c r="O60" s="91">
        <v>3.3648913319780909</v>
      </c>
      <c r="P60" s="91">
        <v>3.2213653595017622</v>
      </c>
      <c r="Q60" s="91">
        <v>3.424514795924186</v>
      </c>
    </row>
    <row r="61" spans="1:17" x14ac:dyDescent="0.25">
      <c r="A61" s="92" t="s">
        <v>127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22</v>
      </c>
      <c r="B62" s="157">
        <v>7.5984763318173911</v>
      </c>
      <c r="C62" s="157">
        <v>7.9279096442629138</v>
      </c>
      <c r="D62" s="157">
        <v>7.6959622470812699</v>
      </c>
      <c r="E62" s="157">
        <v>8.4618398538175299</v>
      </c>
      <c r="F62" s="157">
        <v>8.7514673824183173</v>
      </c>
      <c r="G62" s="157">
        <v>8.0679232752442385</v>
      </c>
      <c r="H62" s="157">
        <v>8.7969211091343205</v>
      </c>
      <c r="I62" s="157">
        <v>8.7043287177576456</v>
      </c>
      <c r="J62" s="157">
        <v>8.5783706530805013</v>
      </c>
      <c r="K62" s="157">
        <v>6.6554414201133296</v>
      </c>
      <c r="L62" s="157">
        <v>7.5205200377353076</v>
      </c>
      <c r="M62" s="157">
        <v>7.9099328429672475</v>
      </c>
      <c r="N62" s="157">
        <v>7.6205457676157664</v>
      </c>
      <c r="O62" s="157">
        <v>7.1380497024214895</v>
      </c>
      <c r="P62" s="157">
        <v>7.1434788720561446</v>
      </c>
      <c r="Q62" s="157">
        <v>7.3512668072210854</v>
      </c>
    </row>
    <row r="63" spans="1:17" x14ac:dyDescent="0.25">
      <c r="A63" s="156" t="s">
        <v>116</v>
      </c>
      <c r="B63" s="155">
        <v>700.18997213757689</v>
      </c>
      <c r="C63" s="155">
        <v>741.93556300730938</v>
      </c>
      <c r="D63" s="155">
        <v>698.41668786152775</v>
      </c>
      <c r="E63" s="155">
        <v>722.15369283224732</v>
      </c>
      <c r="F63" s="155">
        <v>750.69327415000623</v>
      </c>
      <c r="G63" s="155">
        <v>732.64358626617627</v>
      </c>
      <c r="H63" s="155">
        <v>786.11861346096987</v>
      </c>
      <c r="I63" s="155">
        <v>783.39569013317634</v>
      </c>
      <c r="J63" s="155">
        <v>768.34096996638641</v>
      </c>
      <c r="K63" s="155">
        <v>583.15775166237131</v>
      </c>
      <c r="L63" s="155">
        <v>664.39869681107371</v>
      </c>
      <c r="M63" s="155">
        <v>680.38687414368212</v>
      </c>
      <c r="N63" s="155">
        <v>649.30909570378412</v>
      </c>
      <c r="O63" s="155">
        <v>620.6577661186783</v>
      </c>
      <c r="P63" s="155">
        <v>603.74880271378322</v>
      </c>
      <c r="Q63" s="155">
        <v>610.63947102848385</v>
      </c>
    </row>
    <row r="64" spans="1:17" x14ac:dyDescent="0.25">
      <c r="A64" s="84" t="s">
        <v>34</v>
      </c>
      <c r="B64" s="153">
        <v>40.303117254910312</v>
      </c>
      <c r="C64" s="153">
        <v>41.159521278593836</v>
      </c>
      <c r="D64" s="153">
        <v>16.054625713339419</v>
      </c>
      <c r="E64" s="153">
        <v>21.328028120565975</v>
      </c>
      <c r="F64" s="153">
        <v>35.432560381006382</v>
      </c>
      <c r="G64" s="153">
        <v>11.469326214216425</v>
      </c>
      <c r="H64" s="153">
        <v>27.232079469142555</v>
      </c>
      <c r="I64" s="153">
        <v>36.164146514766834</v>
      </c>
      <c r="J64" s="153">
        <v>16.824379075370107</v>
      </c>
      <c r="K64" s="153">
        <v>10.16455591090096</v>
      </c>
      <c r="L64" s="153">
        <v>11.216195826799849</v>
      </c>
      <c r="M64" s="153">
        <v>11.471383469208494</v>
      </c>
      <c r="N64" s="153">
        <v>8.3309404939224088</v>
      </c>
      <c r="O64" s="153">
        <v>17.731596156491793</v>
      </c>
      <c r="P64" s="153">
        <v>14.721397863493124</v>
      </c>
      <c r="Q64" s="153">
        <v>9.5468069142323309</v>
      </c>
    </row>
    <row r="65" spans="1:17" x14ac:dyDescent="0.25">
      <c r="A65" s="84" t="s">
        <v>30</v>
      </c>
      <c r="B65" s="153">
        <v>22.604897136414948</v>
      </c>
      <c r="C65" s="153">
        <v>19.296154668487215</v>
      </c>
      <c r="D65" s="153">
        <v>14.992167784848714</v>
      </c>
      <c r="E65" s="153">
        <v>13.642736421275186</v>
      </c>
      <c r="F65" s="153">
        <v>10.620343110596876</v>
      </c>
      <c r="G65" s="153">
        <v>12.807959974176141</v>
      </c>
      <c r="H65" s="153">
        <v>21.775916343285537</v>
      </c>
      <c r="I65" s="153">
        <v>9.1183729923334784</v>
      </c>
      <c r="J65" s="153">
        <v>2.2597401348668691</v>
      </c>
      <c r="K65" s="153">
        <v>3.208591228589579</v>
      </c>
      <c r="L65" s="153">
        <v>12.550383280643659</v>
      </c>
      <c r="M65" s="153">
        <v>19.513552678414197</v>
      </c>
      <c r="N65" s="153">
        <v>5.3953786590109329</v>
      </c>
      <c r="O65" s="153">
        <v>15.089500527326559</v>
      </c>
      <c r="P65" s="153">
        <v>7.3195232672853674</v>
      </c>
      <c r="Q65" s="153">
        <v>1.4381333372788461</v>
      </c>
    </row>
    <row r="66" spans="1:17" x14ac:dyDescent="0.25">
      <c r="A66" s="84" t="s">
        <v>27</v>
      </c>
      <c r="B66" s="153">
        <v>479.40795615052747</v>
      </c>
      <c r="C66" s="153">
        <v>502.72655081050021</v>
      </c>
      <c r="D66" s="153">
        <v>519.93833707018189</v>
      </c>
      <c r="E66" s="153">
        <v>582.43906215813433</v>
      </c>
      <c r="F66" s="153">
        <v>581.92912497625548</v>
      </c>
      <c r="G66" s="153">
        <v>566.21968598620333</v>
      </c>
      <c r="H66" s="153">
        <v>581.91802977744055</v>
      </c>
      <c r="I66" s="153">
        <v>569.85989010696653</v>
      </c>
      <c r="J66" s="153">
        <v>588.56660203729007</v>
      </c>
      <c r="K66" s="153">
        <v>448.40627356520798</v>
      </c>
      <c r="L66" s="153">
        <v>479.58724923247405</v>
      </c>
      <c r="M66" s="153">
        <v>487.32848748294958</v>
      </c>
      <c r="N66" s="153">
        <v>497.5924375323745</v>
      </c>
      <c r="O66" s="153">
        <v>429.23719604094919</v>
      </c>
      <c r="P66" s="153">
        <v>436.49330017602279</v>
      </c>
      <c r="Q66" s="153">
        <v>510.99935809398454</v>
      </c>
    </row>
    <row r="67" spans="1:17" x14ac:dyDescent="0.25">
      <c r="A67" s="84" t="s">
        <v>26</v>
      </c>
      <c r="B67" s="153">
        <v>3.7636025298350174E-2</v>
      </c>
      <c r="C67" s="153">
        <v>7.7384246871503776E-2</v>
      </c>
      <c r="D67" s="153">
        <v>0.16811486353095312</v>
      </c>
      <c r="E67" s="153">
        <v>6.9579410402392169E-2</v>
      </c>
      <c r="F67" s="153">
        <v>3.8697923484235647E-2</v>
      </c>
      <c r="G67" s="153">
        <v>7.5555735520495743E-2</v>
      </c>
      <c r="H67" s="153">
        <v>7.8037719000684319E-2</v>
      </c>
      <c r="I67" s="153">
        <v>0</v>
      </c>
      <c r="J67" s="153">
        <v>0</v>
      </c>
      <c r="K67" s="153">
        <v>0</v>
      </c>
      <c r="L67" s="153">
        <v>0</v>
      </c>
      <c r="M67" s="153">
        <v>0.40217609443986413</v>
      </c>
      <c r="N67" s="153">
        <v>0.14456211908492322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22</v>
      </c>
      <c r="B68" s="153">
        <v>157.83636557042573</v>
      </c>
      <c r="C68" s="153">
        <v>178.67595200285672</v>
      </c>
      <c r="D68" s="153">
        <v>147.26344242962674</v>
      </c>
      <c r="E68" s="153">
        <v>104.67428672186929</v>
      </c>
      <c r="F68" s="153">
        <v>122.67254775866321</v>
      </c>
      <c r="G68" s="153">
        <v>142.07105835605984</v>
      </c>
      <c r="H68" s="153">
        <v>155.11455015210041</v>
      </c>
      <c r="I68" s="153">
        <v>168.2532805191093</v>
      </c>
      <c r="J68" s="153">
        <v>160.69024871885949</v>
      </c>
      <c r="K68" s="153">
        <v>121.37833095767272</v>
      </c>
      <c r="L68" s="153">
        <v>161.04486847115618</v>
      </c>
      <c r="M68" s="153">
        <v>161.6712744186699</v>
      </c>
      <c r="N68" s="153">
        <v>137.8457768993913</v>
      </c>
      <c r="O68" s="153">
        <v>158.59947339391073</v>
      </c>
      <c r="P68" s="153">
        <v>145.21458140698178</v>
      </c>
      <c r="Q68" s="153">
        <v>88.655172682988066</v>
      </c>
    </row>
    <row r="69" spans="1:17" x14ac:dyDescent="0.25">
      <c r="A69" s="156" t="s">
        <v>115</v>
      </c>
      <c r="B69" s="155">
        <v>2406.3236317510814</v>
      </c>
      <c r="C69" s="155">
        <v>2454.2061238289211</v>
      </c>
      <c r="D69" s="155">
        <v>2384.0429088067917</v>
      </c>
      <c r="E69" s="155">
        <v>2510.8471607416095</v>
      </c>
      <c r="F69" s="155">
        <v>2645.1134002925282</v>
      </c>
      <c r="G69" s="155">
        <v>2512.9917951762527</v>
      </c>
      <c r="H69" s="155">
        <v>2735.4035408364221</v>
      </c>
      <c r="I69" s="155">
        <v>2691.7862550108084</v>
      </c>
      <c r="J69" s="155">
        <v>2648.5867915140052</v>
      </c>
      <c r="K69" s="155">
        <v>2064.0801785389344</v>
      </c>
      <c r="L69" s="155">
        <v>2325.5586264650842</v>
      </c>
      <c r="M69" s="155">
        <v>2442.7430668656361</v>
      </c>
      <c r="N69" s="155">
        <v>2317.8967560685005</v>
      </c>
      <c r="O69" s="155">
        <v>2186.0042843438041</v>
      </c>
      <c r="P69" s="155">
        <v>2120.9251661895655</v>
      </c>
      <c r="Q69" s="155">
        <v>2203.1723555649419</v>
      </c>
    </row>
    <row r="70" spans="1:17" x14ac:dyDescent="0.25">
      <c r="A70" s="156" t="s">
        <v>114</v>
      </c>
      <c r="B70" s="155">
        <v>1018.2475038861314</v>
      </c>
      <c r="C70" s="155">
        <v>1050.484505612164</v>
      </c>
      <c r="D70" s="155">
        <v>1019.1705100446096</v>
      </c>
      <c r="E70" s="155">
        <v>1076.363169007878</v>
      </c>
      <c r="F70" s="155">
        <v>1124.2014166752344</v>
      </c>
      <c r="G70" s="155">
        <v>1075.3697516545019</v>
      </c>
      <c r="H70" s="155">
        <v>1166.6656266932036</v>
      </c>
      <c r="I70" s="155">
        <v>1159.6549372983065</v>
      </c>
      <c r="J70" s="155">
        <v>1141.6458016501458</v>
      </c>
      <c r="K70" s="155">
        <v>879.22482019991855</v>
      </c>
      <c r="L70" s="155">
        <v>995.47294228279588</v>
      </c>
      <c r="M70" s="155">
        <v>1040.5105226784201</v>
      </c>
      <c r="N70" s="155">
        <v>984.44667336436225</v>
      </c>
      <c r="O70" s="155">
        <v>935.2354153818394</v>
      </c>
      <c r="P70" s="155">
        <v>906.04198127543873</v>
      </c>
      <c r="Q70" s="155">
        <v>937.64129847586707</v>
      </c>
    </row>
    <row r="71" spans="1:17" x14ac:dyDescent="0.25">
      <c r="A71" s="152" t="s">
        <v>124</v>
      </c>
      <c r="B71" s="151">
        <v>586.88751553069119</v>
      </c>
      <c r="C71" s="151">
        <v>624.99432050051223</v>
      </c>
      <c r="D71" s="151">
        <v>577.61797219246193</v>
      </c>
      <c r="E71" s="151">
        <v>596.49731752757293</v>
      </c>
      <c r="F71" s="151">
        <v>644.38641790971167</v>
      </c>
      <c r="G71" s="151">
        <v>592.24083829478036</v>
      </c>
      <c r="H71" s="151">
        <v>645.02676048533158</v>
      </c>
      <c r="I71" s="151">
        <v>614.77014123398499</v>
      </c>
      <c r="J71" s="151">
        <v>603.02610446417657</v>
      </c>
      <c r="K71" s="151">
        <v>481.71546960578064</v>
      </c>
      <c r="L71" s="151">
        <v>532.86842463738355</v>
      </c>
      <c r="M71" s="151">
        <v>548.77250218895915</v>
      </c>
      <c r="N71" s="151">
        <v>527.91610138297358</v>
      </c>
      <c r="O71" s="151">
        <v>498.17938121844145</v>
      </c>
      <c r="P71" s="151">
        <v>487.27137705603025</v>
      </c>
      <c r="Q71" s="151">
        <v>502.01693264175901</v>
      </c>
    </row>
    <row r="72" spans="1:17" x14ac:dyDescent="0.25">
      <c r="A72" s="154" t="s">
        <v>31</v>
      </c>
      <c r="B72" s="153">
        <v>34.829271504048926</v>
      </c>
      <c r="C72" s="153">
        <v>41.60229076015009</v>
      </c>
      <c r="D72" s="153">
        <v>37.264262698449521</v>
      </c>
      <c r="E72" s="153">
        <v>33.58327656411614</v>
      </c>
      <c r="F72" s="153">
        <v>30.747180969090579</v>
      </c>
      <c r="G72" s="153">
        <v>28.190668582912064</v>
      </c>
      <c r="H72" s="153">
        <v>31.438548237680621</v>
      </c>
      <c r="I72" s="153">
        <v>30.645545952301465</v>
      </c>
      <c r="J72" s="153">
        <v>30.698847779432249</v>
      </c>
      <c r="K72" s="153">
        <v>25.740432833085908</v>
      </c>
      <c r="L72" s="153">
        <v>27.502869181177122</v>
      </c>
      <c r="M72" s="153">
        <v>26.053676116188722</v>
      </c>
      <c r="N72" s="153">
        <v>27.963525043636675</v>
      </c>
      <c r="O72" s="153">
        <v>22.862132486253795</v>
      </c>
      <c r="P72" s="153">
        <v>20.575714070471392</v>
      </c>
      <c r="Q72" s="153">
        <v>22.128956743659948</v>
      </c>
    </row>
    <row r="73" spans="1:17" x14ac:dyDescent="0.25">
      <c r="A73" s="154" t="s">
        <v>126</v>
      </c>
      <c r="B73" s="153">
        <v>35.435329936394453</v>
      </c>
      <c r="C73" s="153">
        <v>39.642480204329779</v>
      </c>
      <c r="D73" s="153">
        <v>27.87566556719166</v>
      </c>
      <c r="E73" s="153">
        <v>25.95460808439876</v>
      </c>
      <c r="F73" s="153">
        <v>23.035209298819694</v>
      </c>
      <c r="G73" s="153">
        <v>23.085935984248138</v>
      </c>
      <c r="H73" s="153">
        <v>18.356396583597054</v>
      </c>
      <c r="I73" s="153">
        <v>16.878101193653794</v>
      </c>
      <c r="J73" s="153">
        <v>15.138679744927817</v>
      </c>
      <c r="K73" s="153">
        <v>15.595017594250063</v>
      </c>
      <c r="L73" s="153">
        <v>19.258916151745851</v>
      </c>
      <c r="M73" s="153">
        <v>14.218325848940156</v>
      </c>
      <c r="N73" s="153">
        <v>12.448825120314458</v>
      </c>
      <c r="O73" s="153">
        <v>11.853368479151397</v>
      </c>
      <c r="P73" s="153">
        <v>11.24842769038044</v>
      </c>
      <c r="Q73" s="153">
        <v>13.269495054864292</v>
      </c>
    </row>
    <row r="74" spans="1:17" x14ac:dyDescent="0.25">
      <c r="A74" s="154" t="s">
        <v>30</v>
      </c>
      <c r="B74" s="153">
        <v>41.892905413592473</v>
      </c>
      <c r="C74" s="153">
        <v>37.488043509745445</v>
      </c>
      <c r="D74" s="153">
        <v>33.060493498182012</v>
      </c>
      <c r="E74" s="153">
        <v>30.4715537647532</v>
      </c>
      <c r="F74" s="153">
        <v>38.582035269734078</v>
      </c>
      <c r="G74" s="153">
        <v>44.019059866027625</v>
      </c>
      <c r="H74" s="153">
        <v>44.173252452673026</v>
      </c>
      <c r="I74" s="153">
        <v>24.711375402239135</v>
      </c>
      <c r="J74" s="153">
        <v>21.793185181492923</v>
      </c>
      <c r="K74" s="153">
        <v>14.626891897277774</v>
      </c>
      <c r="L74" s="153">
        <v>10.566181788596969</v>
      </c>
      <c r="M74" s="153">
        <v>12.695630808634288</v>
      </c>
      <c r="N74" s="153">
        <v>10.628765287964198</v>
      </c>
      <c r="O74" s="153">
        <v>10.489751712053515</v>
      </c>
      <c r="P74" s="153">
        <v>9.5289602091867689</v>
      </c>
      <c r="Q74" s="153">
        <v>5.1015131178360376</v>
      </c>
    </row>
    <row r="75" spans="1:17" x14ac:dyDescent="0.25">
      <c r="A75" s="154" t="s">
        <v>27</v>
      </c>
      <c r="B75" s="153">
        <v>474.73000867665547</v>
      </c>
      <c r="C75" s="153">
        <v>506.26150602628718</v>
      </c>
      <c r="D75" s="153">
        <v>479.41755042863889</v>
      </c>
      <c r="E75" s="153">
        <v>506.4878791143048</v>
      </c>
      <c r="F75" s="153">
        <v>552.02199237206719</v>
      </c>
      <c r="G75" s="153">
        <v>496.94517386159265</v>
      </c>
      <c r="H75" s="153">
        <v>551.05856321138094</v>
      </c>
      <c r="I75" s="153">
        <v>542.53511868579039</v>
      </c>
      <c r="J75" s="153">
        <v>535.39539175832351</v>
      </c>
      <c r="K75" s="153">
        <v>425.75312728116694</v>
      </c>
      <c r="L75" s="153">
        <v>475.54045751586369</v>
      </c>
      <c r="M75" s="153">
        <v>495.80486941519609</v>
      </c>
      <c r="N75" s="153">
        <v>476.87498593105812</v>
      </c>
      <c r="O75" s="153">
        <v>452.97412854098275</v>
      </c>
      <c r="P75" s="153">
        <v>445.91827508599158</v>
      </c>
      <c r="Q75" s="153">
        <v>461.51696772539879</v>
      </c>
    </row>
    <row r="76" spans="1:17" x14ac:dyDescent="0.25">
      <c r="A76" s="152" t="s">
        <v>123</v>
      </c>
      <c r="B76" s="151">
        <v>431.35998835544029</v>
      </c>
      <c r="C76" s="151">
        <v>425.4901851116515</v>
      </c>
      <c r="D76" s="151">
        <v>441.55253785214762</v>
      </c>
      <c r="E76" s="151">
        <v>479.8658514803052</v>
      </c>
      <c r="F76" s="151">
        <v>479.81499876552289</v>
      </c>
      <c r="G76" s="151">
        <v>483.12891335972182</v>
      </c>
      <c r="H76" s="151">
        <v>521.63886620787184</v>
      </c>
      <c r="I76" s="151">
        <v>544.88479606432134</v>
      </c>
      <c r="J76" s="151">
        <v>538.61969718596913</v>
      </c>
      <c r="K76" s="151">
        <v>397.50935059413797</v>
      </c>
      <c r="L76" s="151">
        <v>462.60451764541256</v>
      </c>
      <c r="M76" s="151">
        <v>491.73802048946072</v>
      </c>
      <c r="N76" s="151">
        <v>456.53057198138868</v>
      </c>
      <c r="O76" s="151">
        <v>437.05603416339778</v>
      </c>
      <c r="P76" s="151">
        <v>418.77060421940843</v>
      </c>
      <c r="Q76" s="151">
        <v>435.62436583410812</v>
      </c>
    </row>
    <row r="77" spans="1:17" x14ac:dyDescent="0.25">
      <c r="A77" s="156" t="s">
        <v>113</v>
      </c>
      <c r="B77" s="155">
        <v>519.44749304749939</v>
      </c>
      <c r="C77" s="155">
        <v>540.07864060973702</v>
      </c>
      <c r="D77" s="155">
        <v>520.38609933820408</v>
      </c>
      <c r="E77" s="155">
        <v>547.69650696321662</v>
      </c>
      <c r="F77" s="155">
        <v>575.93402323871999</v>
      </c>
      <c r="G77" s="155">
        <v>554.24580492194298</v>
      </c>
      <c r="H77" s="155">
        <v>591.13333594437177</v>
      </c>
      <c r="I77" s="155">
        <v>589.44799796473899</v>
      </c>
      <c r="J77" s="155">
        <v>582.17139512253937</v>
      </c>
      <c r="K77" s="155">
        <v>457.60991367182476</v>
      </c>
      <c r="L77" s="155">
        <v>499.23224843167083</v>
      </c>
      <c r="M77" s="155">
        <v>521.88886908468737</v>
      </c>
      <c r="N77" s="155">
        <v>505.44914718721833</v>
      </c>
      <c r="O77" s="155">
        <v>471.28341557008173</v>
      </c>
      <c r="P77" s="155">
        <v>460.49437200695371</v>
      </c>
      <c r="Q77" s="155">
        <v>481.69277301073254</v>
      </c>
    </row>
    <row r="78" spans="1:17" x14ac:dyDescent="0.25">
      <c r="A78" s="152" t="s">
        <v>122</v>
      </c>
      <c r="B78" s="151">
        <v>179.56557993809326</v>
      </c>
      <c r="C78" s="151">
        <v>199.8986727643107</v>
      </c>
      <c r="D78" s="151">
        <v>189.53724603913767</v>
      </c>
      <c r="E78" s="151">
        <v>203.40858615479843</v>
      </c>
      <c r="F78" s="151">
        <v>200.58980338008561</v>
      </c>
      <c r="G78" s="151">
        <v>159.0021862405475</v>
      </c>
      <c r="H78" s="151">
        <v>185.5578776432906</v>
      </c>
      <c r="I78" s="151">
        <v>175.04223974551385</v>
      </c>
      <c r="J78" s="151">
        <v>158.45699409378011</v>
      </c>
      <c r="K78" s="151">
        <v>107.80904127232986</v>
      </c>
      <c r="L78" s="151">
        <v>111.57286193294679</v>
      </c>
      <c r="M78" s="151">
        <v>144.78640874916229</v>
      </c>
      <c r="N78" s="151">
        <v>116.71993209068749</v>
      </c>
      <c r="O78" s="151">
        <v>139.92957385011198</v>
      </c>
      <c r="P78" s="151">
        <v>109.08646836470542</v>
      </c>
      <c r="Q78" s="151">
        <v>120.8229796332195</v>
      </c>
    </row>
    <row r="79" spans="1:17" x14ac:dyDescent="0.25">
      <c r="A79" s="154" t="s">
        <v>31</v>
      </c>
      <c r="B79" s="153">
        <v>10.508335242464009</v>
      </c>
      <c r="C79" s="153">
        <v>13.370172264791652</v>
      </c>
      <c r="D79" s="153">
        <v>11.851395085906331</v>
      </c>
      <c r="E79" s="153">
        <v>10.279052830454575</v>
      </c>
      <c r="F79" s="153">
        <v>9.1995996229361605</v>
      </c>
      <c r="G79" s="153">
        <v>8.0268007649298241</v>
      </c>
      <c r="H79" s="153">
        <v>8.8882431626605065</v>
      </c>
      <c r="I79" s="153">
        <v>9.0261257756729076</v>
      </c>
      <c r="J79" s="153">
        <v>9.1145803871994051</v>
      </c>
      <c r="K79" s="153">
        <v>7.3590042233012847</v>
      </c>
      <c r="L79" s="153">
        <v>6.8253890625295481</v>
      </c>
      <c r="M79" s="153">
        <v>7.8642622717615174</v>
      </c>
      <c r="N79" s="153">
        <v>8.2483966548977659</v>
      </c>
      <c r="O79" s="153">
        <v>6.2026693483032114</v>
      </c>
      <c r="P79" s="153">
        <v>5.2816976015239669</v>
      </c>
      <c r="Q79" s="153">
        <v>5.2822807595120373</v>
      </c>
    </row>
    <row r="80" spans="1:17" x14ac:dyDescent="0.25">
      <c r="A80" s="154" t="s">
        <v>126</v>
      </c>
      <c r="B80" s="153">
        <v>11.35484998124123</v>
      </c>
      <c r="C80" s="153">
        <v>13.635305204069979</v>
      </c>
      <c r="D80" s="153">
        <v>10.160489246698413</v>
      </c>
      <c r="E80" s="153">
        <v>9.5590284409059283</v>
      </c>
      <c r="F80" s="153">
        <v>8.9465083222858262</v>
      </c>
      <c r="G80" s="153">
        <v>8.3075647778159762</v>
      </c>
      <c r="H80" s="153">
        <v>6.300840726185907</v>
      </c>
      <c r="I80" s="153">
        <v>6.4500117125657948</v>
      </c>
      <c r="J80" s="153">
        <v>5.797721508599424</v>
      </c>
      <c r="K80" s="153">
        <v>5.0539236411546522</v>
      </c>
      <c r="L80" s="153">
        <v>4.4445838371888824</v>
      </c>
      <c r="M80" s="153">
        <v>4.8049809794527896</v>
      </c>
      <c r="N80" s="153">
        <v>4.3301115554302996</v>
      </c>
      <c r="O80" s="153">
        <v>3.7643701036470048</v>
      </c>
      <c r="P80" s="153">
        <v>2.8170211013226387</v>
      </c>
      <c r="Q80" s="153">
        <v>4.2214071128701818</v>
      </c>
    </row>
    <row r="81" spans="1:17" x14ac:dyDescent="0.25">
      <c r="A81" s="154" t="s">
        <v>27</v>
      </c>
      <c r="B81" s="153">
        <v>157.70239471438799</v>
      </c>
      <c r="C81" s="153">
        <v>172.89319529544909</v>
      </c>
      <c r="D81" s="153">
        <v>167.52536170653286</v>
      </c>
      <c r="E81" s="153">
        <v>183.57050488343788</v>
      </c>
      <c r="F81" s="153">
        <v>182.44369543486368</v>
      </c>
      <c r="G81" s="153">
        <v>142.66782069780166</v>
      </c>
      <c r="H81" s="153">
        <v>170.36879375444414</v>
      </c>
      <c r="I81" s="153">
        <v>159.56610225727519</v>
      </c>
      <c r="J81" s="153">
        <v>143.54469219798128</v>
      </c>
      <c r="K81" s="153">
        <v>95.396113407873912</v>
      </c>
      <c r="L81" s="153">
        <v>100.30288903322837</v>
      </c>
      <c r="M81" s="153">
        <v>132.11716549794804</v>
      </c>
      <c r="N81" s="153">
        <v>104.14142388035944</v>
      </c>
      <c r="O81" s="153">
        <v>129.96253439816178</v>
      </c>
      <c r="P81" s="153">
        <v>100.98774966185879</v>
      </c>
      <c r="Q81" s="153">
        <v>111.31929176083729</v>
      </c>
    </row>
    <row r="82" spans="1:17" x14ac:dyDescent="0.25">
      <c r="A82" s="152" t="s">
        <v>121</v>
      </c>
      <c r="B82" s="151">
        <v>243.10539710802644</v>
      </c>
      <c r="C82" s="151">
        <v>242.26078683852236</v>
      </c>
      <c r="D82" s="151">
        <v>227.54023911970157</v>
      </c>
      <c r="E82" s="151">
        <v>237.90129759626214</v>
      </c>
      <c r="F82" s="151">
        <v>246.38717104448702</v>
      </c>
      <c r="G82" s="151">
        <v>236.38316648098098</v>
      </c>
      <c r="H82" s="151">
        <v>260.43961756021605</v>
      </c>
      <c r="I82" s="151">
        <v>248.53248115733732</v>
      </c>
      <c r="J82" s="151">
        <v>241.29151819430805</v>
      </c>
      <c r="K82" s="151">
        <v>205.86836156009639</v>
      </c>
      <c r="L82" s="151">
        <v>246.18843387196301</v>
      </c>
      <c r="M82" s="151">
        <v>224.51928284756684</v>
      </c>
      <c r="N82" s="151">
        <v>216.32390761470646</v>
      </c>
      <c r="O82" s="151">
        <v>199.00325770382304</v>
      </c>
      <c r="P82" s="151">
        <v>198.18747488455847</v>
      </c>
      <c r="Q82" s="151">
        <v>212.13580778302727</v>
      </c>
    </row>
    <row r="83" spans="1:17" x14ac:dyDescent="0.25">
      <c r="A83" s="150" t="s">
        <v>34</v>
      </c>
      <c r="B83" s="87">
        <v>43.658068796229927</v>
      </c>
      <c r="C83" s="87">
        <v>47.705467744510436</v>
      </c>
      <c r="D83" s="87">
        <v>42.639893497839104</v>
      </c>
      <c r="E83" s="87">
        <v>47.890420192518199</v>
      </c>
      <c r="F83" s="87">
        <v>56.133549626817981</v>
      </c>
      <c r="G83" s="87">
        <v>51.874020105293248</v>
      </c>
      <c r="H83" s="87">
        <v>56.95579265095747</v>
      </c>
      <c r="I83" s="87">
        <v>50.424958349334247</v>
      </c>
      <c r="J83" s="87">
        <v>46.606943383618599</v>
      </c>
      <c r="K83" s="87">
        <v>18.18706920405101</v>
      </c>
      <c r="L83" s="87">
        <v>46.696803044975425</v>
      </c>
      <c r="M83" s="87">
        <v>50.461109961488603</v>
      </c>
      <c r="N83" s="87">
        <v>45.132386063657428</v>
      </c>
      <c r="O83" s="87">
        <v>41.196176587840419</v>
      </c>
      <c r="P83" s="87">
        <v>53.163828566582723</v>
      </c>
      <c r="Q83" s="87">
        <v>45.901128226397276</v>
      </c>
    </row>
    <row r="84" spans="1:17" x14ac:dyDescent="0.25">
      <c r="A84" s="150" t="s">
        <v>32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31</v>
      </c>
      <c r="B85" s="87">
        <v>5.5711034830821058</v>
      </c>
      <c r="C85" s="87">
        <v>5.6894289951690684</v>
      </c>
      <c r="D85" s="87">
        <v>5.3498295874030131</v>
      </c>
      <c r="E85" s="87">
        <v>5.6430311741562251</v>
      </c>
      <c r="F85" s="87">
        <v>5.3630521240697897</v>
      </c>
      <c r="G85" s="87">
        <v>5.1335233874791877</v>
      </c>
      <c r="H85" s="87">
        <v>5.6390168189576597</v>
      </c>
      <c r="I85" s="87">
        <v>3.8611833089452228</v>
      </c>
      <c r="J85" s="87">
        <v>3.8878394776781535</v>
      </c>
      <c r="K85" s="87">
        <v>1.6182600607742752</v>
      </c>
      <c r="L85" s="87">
        <v>2.8170940952599381</v>
      </c>
      <c r="M85" s="87">
        <v>2.9114665528231529</v>
      </c>
      <c r="N85" s="87">
        <v>2.4904786673144228</v>
      </c>
      <c r="O85" s="87">
        <v>2.1281957686057464</v>
      </c>
      <c r="P85" s="87">
        <v>1.9745462045862947</v>
      </c>
      <c r="Q85" s="87">
        <v>1.8255441441292786</v>
      </c>
    </row>
    <row r="86" spans="1:17" x14ac:dyDescent="0.25">
      <c r="A86" s="150" t="s">
        <v>126</v>
      </c>
      <c r="B86" s="87">
        <v>2.451647992586552</v>
      </c>
      <c r="C86" s="87">
        <v>2.8875377206473729</v>
      </c>
      <c r="D86" s="87">
        <v>2.0276021370949682</v>
      </c>
      <c r="E86" s="87">
        <v>1.8144177826115253</v>
      </c>
      <c r="F86" s="87">
        <v>1.0908006585392009</v>
      </c>
      <c r="G86" s="87">
        <v>1.1359650733710043</v>
      </c>
      <c r="H86" s="87">
        <v>1.2235538627227072</v>
      </c>
      <c r="I86" s="87">
        <v>1.0616820965108913</v>
      </c>
      <c r="J86" s="87">
        <v>0.87550566960353904</v>
      </c>
      <c r="K86" s="87">
        <v>0.59254524318647639</v>
      </c>
      <c r="L86" s="87">
        <v>1.2652564514801199</v>
      </c>
      <c r="M86" s="87">
        <v>1.0437702093055987</v>
      </c>
      <c r="N86" s="87">
        <v>0.83980250042416227</v>
      </c>
      <c r="O86" s="87">
        <v>0.83546622910497714</v>
      </c>
      <c r="P86" s="87">
        <v>1.2566846884996383</v>
      </c>
      <c r="Q86" s="87">
        <v>1.404606012389823</v>
      </c>
    </row>
    <row r="87" spans="1:17" x14ac:dyDescent="0.25">
      <c r="A87" s="150" t="s">
        <v>30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29</v>
      </c>
      <c r="B88" s="87">
        <v>66.434905368663792</v>
      </c>
      <c r="C88" s="87">
        <v>55.260666753054174</v>
      </c>
      <c r="D88" s="87">
        <v>51.636172225308179</v>
      </c>
      <c r="E88" s="87">
        <v>57.696218270754656</v>
      </c>
      <c r="F88" s="87">
        <v>58.715051933092106</v>
      </c>
      <c r="G88" s="87">
        <v>57.562514750089107</v>
      </c>
      <c r="H88" s="87">
        <v>65.970881379376223</v>
      </c>
      <c r="I88" s="87">
        <v>52.681258510395729</v>
      </c>
      <c r="J88" s="87">
        <v>49.024810987238993</v>
      </c>
      <c r="K88" s="87">
        <v>47.083355688675972</v>
      </c>
      <c r="L88" s="87">
        <v>71.888823102130132</v>
      </c>
      <c r="M88" s="87">
        <v>38.971664853174921</v>
      </c>
      <c r="N88" s="87">
        <v>34.418892405317784</v>
      </c>
      <c r="O88" s="87">
        <v>33.280546618420686</v>
      </c>
      <c r="P88" s="87">
        <v>9.066693438118417</v>
      </c>
      <c r="Q88" s="87">
        <v>3.8943428804301816</v>
      </c>
    </row>
    <row r="89" spans="1:17" x14ac:dyDescent="0.25">
      <c r="A89" s="150" t="s">
        <v>27</v>
      </c>
      <c r="B89" s="87">
        <v>102.98688559993617</v>
      </c>
      <c r="C89" s="87">
        <v>106.04513736313621</v>
      </c>
      <c r="D89" s="87">
        <v>105.13621431296376</v>
      </c>
      <c r="E89" s="87">
        <v>100.07647587348114</v>
      </c>
      <c r="F89" s="87">
        <v>100.06856922614629</v>
      </c>
      <c r="G89" s="87">
        <v>94.780964638688033</v>
      </c>
      <c r="H89" s="87">
        <v>108.39608667092813</v>
      </c>
      <c r="I89" s="87">
        <v>121.73096716972914</v>
      </c>
      <c r="J89" s="87">
        <v>120.0546669984145</v>
      </c>
      <c r="K89" s="87">
        <v>47.984674982444439</v>
      </c>
      <c r="L89" s="87">
        <v>88.889926074937435</v>
      </c>
      <c r="M89" s="87">
        <v>93.716920406476177</v>
      </c>
      <c r="N89" s="87">
        <v>74.006935515961231</v>
      </c>
      <c r="O89" s="87">
        <v>74.087440331038081</v>
      </c>
      <c r="P89" s="87">
        <v>85.463414882013851</v>
      </c>
      <c r="Q89" s="87">
        <v>81.108798324910765</v>
      </c>
    </row>
    <row r="90" spans="1:17" x14ac:dyDescent="0.25">
      <c r="A90" s="150" t="s">
        <v>26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87</v>
      </c>
      <c r="B91" s="87">
        <v>0.4639516252874949</v>
      </c>
      <c r="C91" s="87">
        <v>0.65866683297328321</v>
      </c>
      <c r="D91" s="87">
        <v>0.36890618505843453</v>
      </c>
      <c r="E91" s="87">
        <v>0.39831697735809068</v>
      </c>
      <c r="F91" s="87">
        <v>1.356040389070668</v>
      </c>
      <c r="G91" s="87">
        <v>2.131660754181357</v>
      </c>
      <c r="H91" s="87">
        <v>5.3179313576847385</v>
      </c>
      <c r="I91" s="87">
        <v>4.0315923780603535</v>
      </c>
      <c r="J91" s="87">
        <v>6.473608246133856</v>
      </c>
      <c r="K91" s="87">
        <v>6.657415807640608</v>
      </c>
      <c r="L91" s="87">
        <v>7.313469735509095</v>
      </c>
      <c r="M91" s="87">
        <v>6.7531364374205527</v>
      </c>
      <c r="N91" s="87">
        <v>6.3521832291909144</v>
      </c>
      <c r="O91" s="87">
        <v>5.3085040328688624</v>
      </c>
      <c r="P91" s="87">
        <v>4.5481923282516536</v>
      </c>
      <c r="Q91" s="87">
        <v>2.9824739485099339</v>
      </c>
    </row>
    <row r="92" spans="1:17" x14ac:dyDescent="0.25">
      <c r="A92" s="150" t="s">
        <v>23</v>
      </c>
      <c r="B92" s="87">
        <v>21.538834242240409</v>
      </c>
      <c r="C92" s="87">
        <v>24.013881429031859</v>
      </c>
      <c r="D92" s="87">
        <v>20.381621174034127</v>
      </c>
      <c r="E92" s="87">
        <v>24.382417325382363</v>
      </c>
      <c r="F92" s="87">
        <v>23.660107086750948</v>
      </c>
      <c r="G92" s="87">
        <v>23.764517771879021</v>
      </c>
      <c r="H92" s="87">
        <v>16.936354819589052</v>
      </c>
      <c r="I92" s="87">
        <v>14.740839344361699</v>
      </c>
      <c r="J92" s="87">
        <v>14.368143431620458</v>
      </c>
      <c r="K92" s="87">
        <v>83.745040573323635</v>
      </c>
      <c r="L92" s="87">
        <v>27.31706136767086</v>
      </c>
      <c r="M92" s="87">
        <v>30.66121442687783</v>
      </c>
      <c r="N92" s="87">
        <v>53.083229232840452</v>
      </c>
      <c r="O92" s="87">
        <v>42.166928135944204</v>
      </c>
      <c r="P92" s="87">
        <v>42.714114776505888</v>
      </c>
      <c r="Q92" s="87">
        <v>75.018914246259982</v>
      </c>
    </row>
    <row r="93" spans="1:17" x14ac:dyDescent="0.25">
      <c r="A93" s="149" t="s">
        <v>120</v>
      </c>
      <c r="B93" s="148">
        <v>96.776516001379647</v>
      </c>
      <c r="C93" s="148">
        <v>97.919181006903955</v>
      </c>
      <c r="D93" s="148">
        <v>103.30861417936499</v>
      </c>
      <c r="E93" s="148">
        <v>106.38662321215614</v>
      </c>
      <c r="F93" s="148">
        <v>128.9570488141475</v>
      </c>
      <c r="G93" s="148">
        <v>158.86045220041467</v>
      </c>
      <c r="H93" s="148">
        <v>145.13584074086515</v>
      </c>
      <c r="I93" s="148">
        <v>165.87327706188771</v>
      </c>
      <c r="J93" s="148">
        <v>182.42288283445123</v>
      </c>
      <c r="K93" s="148">
        <v>143.93251083939847</v>
      </c>
      <c r="L93" s="148">
        <v>141.470952626761</v>
      </c>
      <c r="M93" s="148">
        <v>152.58317748795827</v>
      </c>
      <c r="N93" s="148">
        <v>172.40530748182442</v>
      </c>
      <c r="O93" s="148">
        <v>132.35058401614671</v>
      </c>
      <c r="P93" s="148">
        <v>153.22042875768977</v>
      </c>
      <c r="Q93" s="148">
        <v>148.73398559448586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130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47</v>
      </c>
      <c r="B98" s="77">
        <f t="shared" ref="B98:Q98" si="0">SUM(B$99:B$103,B$107:B$108,B$110:B$112,B$105,B$104)</f>
        <v>1.0000000000000002</v>
      </c>
      <c r="C98" s="77">
        <f t="shared" si="0"/>
        <v>0.99999999999999989</v>
      </c>
      <c r="D98" s="77">
        <f t="shared" si="0"/>
        <v>1</v>
      </c>
      <c r="E98" s="77">
        <f t="shared" si="0"/>
        <v>1</v>
      </c>
      <c r="F98" s="77">
        <f t="shared" si="0"/>
        <v>1</v>
      </c>
      <c r="G98" s="77">
        <f t="shared" si="0"/>
        <v>1</v>
      </c>
      <c r="H98" s="77">
        <f t="shared" si="0"/>
        <v>1</v>
      </c>
      <c r="I98" s="77">
        <f t="shared" si="0"/>
        <v>0.99999999999999978</v>
      </c>
      <c r="J98" s="77">
        <f t="shared" si="0"/>
        <v>1.0000000000000002</v>
      </c>
      <c r="K98" s="77">
        <f t="shared" si="0"/>
        <v>1</v>
      </c>
      <c r="L98" s="77">
        <f t="shared" si="0"/>
        <v>1</v>
      </c>
      <c r="M98" s="77">
        <f t="shared" si="0"/>
        <v>1</v>
      </c>
      <c r="N98" s="77">
        <f t="shared" si="0"/>
        <v>0.99999999999999989</v>
      </c>
      <c r="O98" s="77">
        <f t="shared" si="0"/>
        <v>1.0000000000000002</v>
      </c>
      <c r="P98" s="77">
        <f t="shared" si="0"/>
        <v>1</v>
      </c>
      <c r="Q98" s="77">
        <f t="shared" si="0"/>
        <v>0.99999999999999989</v>
      </c>
    </row>
    <row r="99" spans="1:17" x14ac:dyDescent="0.25">
      <c r="A99" s="132" t="s">
        <v>84</v>
      </c>
      <c r="B99" s="146">
        <f t="shared" ref="B99:Q99" si="1">IF(B$6=0,0,B$6/B$5)</f>
        <v>1.3416052864113764E-3</v>
      </c>
      <c r="C99" s="146">
        <f t="shared" si="1"/>
        <v>1.3421427723071225E-3</v>
      </c>
      <c r="D99" s="146">
        <f t="shared" si="1"/>
        <v>1.338925128294663E-3</v>
      </c>
      <c r="E99" s="146">
        <f t="shared" si="1"/>
        <v>1.34242374966967E-3</v>
      </c>
      <c r="F99" s="146">
        <f t="shared" si="1"/>
        <v>1.3379108525004221E-3</v>
      </c>
      <c r="G99" s="146">
        <f t="shared" si="1"/>
        <v>1.3399121181511828E-3</v>
      </c>
      <c r="H99" s="146">
        <f t="shared" si="1"/>
        <v>1.342993809220497E-3</v>
      </c>
      <c r="I99" s="146">
        <f t="shared" si="1"/>
        <v>1.3432199565337735E-3</v>
      </c>
      <c r="J99" s="146">
        <f t="shared" si="1"/>
        <v>1.350130444313114E-3</v>
      </c>
      <c r="K99" s="146">
        <f t="shared" si="1"/>
        <v>1.3512098670660372E-3</v>
      </c>
      <c r="L99" s="146">
        <f t="shared" si="1"/>
        <v>1.3604886787722923E-3</v>
      </c>
      <c r="M99" s="146">
        <f t="shared" si="1"/>
        <v>1.3625963866492831E-3</v>
      </c>
      <c r="N99" s="146">
        <f t="shared" si="1"/>
        <v>1.3651596791517569E-3</v>
      </c>
      <c r="O99" s="146">
        <f t="shared" si="1"/>
        <v>1.3660463303079939E-3</v>
      </c>
      <c r="P99" s="146">
        <f t="shared" si="1"/>
        <v>1.3687074256765602E-3</v>
      </c>
      <c r="Q99" s="146">
        <f t="shared" si="1"/>
        <v>1.3719150825494285E-3</v>
      </c>
    </row>
    <row r="100" spans="1:17" x14ac:dyDescent="0.25">
      <c r="A100" s="76" t="s">
        <v>83</v>
      </c>
      <c r="B100" s="145">
        <f t="shared" ref="B100:Q100" si="2">IF(B$7=0,0,B$7/B$5)</f>
        <v>1.859497327037886E-4</v>
      </c>
      <c r="C100" s="145">
        <f t="shared" si="2"/>
        <v>1.8602422954697953E-4</v>
      </c>
      <c r="D100" s="145">
        <f t="shared" si="2"/>
        <v>1.8557825631616956E-4</v>
      </c>
      <c r="E100" s="145">
        <f t="shared" si="2"/>
        <v>1.8606317368799542E-4</v>
      </c>
      <c r="F100" s="145">
        <f t="shared" si="2"/>
        <v>1.8543767524158863E-4</v>
      </c>
      <c r="G100" s="145">
        <f t="shared" si="2"/>
        <v>1.85715055493886E-4</v>
      </c>
      <c r="H100" s="145">
        <f t="shared" si="2"/>
        <v>1.8614218531844679E-4</v>
      </c>
      <c r="I100" s="145">
        <f t="shared" si="2"/>
        <v>1.8617352988221778E-4</v>
      </c>
      <c r="J100" s="145">
        <f t="shared" si="2"/>
        <v>1.8713134017741908E-4</v>
      </c>
      <c r="K100" s="145">
        <f t="shared" si="2"/>
        <v>1.8728095077780445E-4</v>
      </c>
      <c r="L100" s="145">
        <f t="shared" si="2"/>
        <v>1.8856701648883211E-4</v>
      </c>
      <c r="M100" s="145">
        <f t="shared" si="2"/>
        <v>1.8885914989074529E-4</v>
      </c>
      <c r="N100" s="145">
        <f t="shared" si="2"/>
        <v>1.8921442842199763E-4</v>
      </c>
      <c r="O100" s="145">
        <f t="shared" si="2"/>
        <v>1.8933732041353474E-4</v>
      </c>
      <c r="P100" s="145">
        <f t="shared" si="2"/>
        <v>1.8970615465822361E-4</v>
      </c>
      <c r="Q100" s="145">
        <f t="shared" si="2"/>
        <v>1.9015074364736717E-4</v>
      </c>
    </row>
    <row r="101" spans="1:17" x14ac:dyDescent="0.25">
      <c r="A101" s="76" t="s">
        <v>82</v>
      </c>
      <c r="B101" s="145">
        <f t="shared" ref="B101:Q101" si="3">IF(B$8=0,0,B$8/B$5)</f>
        <v>2.5603937824557034E-2</v>
      </c>
      <c r="C101" s="145">
        <f t="shared" si="3"/>
        <v>2.5614195502873919E-2</v>
      </c>
      <c r="D101" s="145">
        <f t="shared" si="3"/>
        <v>2.5552788203669755E-2</v>
      </c>
      <c r="E101" s="145">
        <f t="shared" si="3"/>
        <v>2.5619557830373417E-2</v>
      </c>
      <c r="F101" s="145">
        <f t="shared" si="3"/>
        <v>2.5533431203040927E-2</v>
      </c>
      <c r="G101" s="145">
        <f t="shared" si="3"/>
        <v>2.5571624464361144E-2</v>
      </c>
      <c r="H101" s="145">
        <f t="shared" si="3"/>
        <v>2.5630437162352419E-2</v>
      </c>
      <c r="I101" s="145">
        <f t="shared" si="3"/>
        <v>2.5634753082844814E-2</v>
      </c>
      <c r="J101" s="145">
        <f t="shared" si="3"/>
        <v>2.5766636656375512E-2</v>
      </c>
      <c r="K101" s="145">
        <f t="shared" si="3"/>
        <v>2.578723695762072E-2</v>
      </c>
      <c r="L101" s="145">
        <f t="shared" si="3"/>
        <v>2.5964318935769615E-2</v>
      </c>
      <c r="M101" s="145">
        <f t="shared" si="3"/>
        <v>2.6004543599447812E-2</v>
      </c>
      <c r="N101" s="145">
        <f t="shared" si="3"/>
        <v>2.6053462892271301E-2</v>
      </c>
      <c r="O101" s="145">
        <f t="shared" si="3"/>
        <v>2.6070384233672021E-2</v>
      </c>
      <c r="P101" s="145">
        <f t="shared" si="3"/>
        <v>2.6121170050522991E-2</v>
      </c>
      <c r="Q101" s="145">
        <f t="shared" si="3"/>
        <v>2.6182386749627619E-2</v>
      </c>
    </row>
    <row r="102" spans="1:17" x14ac:dyDescent="0.25">
      <c r="A102" s="76" t="s">
        <v>81</v>
      </c>
      <c r="B102" s="145">
        <f t="shared" ref="B102:Q102" si="4">IF(B$9=0,0,B$9/B$5)</f>
        <v>4.4361387543654827E-4</v>
      </c>
      <c r="C102" s="145">
        <f t="shared" si="4"/>
        <v>4.437915999905726E-4</v>
      </c>
      <c r="D102" s="145">
        <f t="shared" si="4"/>
        <v>4.4272765700778966E-4</v>
      </c>
      <c r="E102" s="145">
        <f t="shared" si="4"/>
        <v>4.4388450768702585E-4</v>
      </c>
      <c r="F102" s="145">
        <f t="shared" si="4"/>
        <v>4.4239227757808525E-4</v>
      </c>
      <c r="G102" s="145">
        <f t="shared" si="4"/>
        <v>4.4305401409634759E-4</v>
      </c>
      <c r="H102" s="145">
        <f t="shared" si="4"/>
        <v>4.4407300301358224E-4</v>
      </c>
      <c r="I102" s="145">
        <f t="shared" si="4"/>
        <v>4.4414778066024054E-4</v>
      </c>
      <c r="J102" s="145">
        <f t="shared" si="4"/>
        <v>4.4643279570602231E-4</v>
      </c>
      <c r="K102" s="145">
        <f t="shared" si="4"/>
        <v>4.4678971656457011E-4</v>
      </c>
      <c r="L102" s="145">
        <f t="shared" si="4"/>
        <v>4.498578392547157E-4</v>
      </c>
      <c r="M102" s="145">
        <f t="shared" si="4"/>
        <v>4.5055477185409522E-4</v>
      </c>
      <c r="N102" s="145">
        <f t="shared" si="4"/>
        <v>4.514023476145797E-4</v>
      </c>
      <c r="O102" s="145">
        <f t="shared" si="4"/>
        <v>4.5169552680786589E-4</v>
      </c>
      <c r="P102" s="145">
        <f t="shared" si="4"/>
        <v>4.5257544196719985E-4</v>
      </c>
      <c r="Q102" s="145">
        <f t="shared" si="4"/>
        <v>4.5363608261229574E-4</v>
      </c>
    </row>
    <row r="103" spans="1:17" x14ac:dyDescent="0.25">
      <c r="A103" s="129" t="s">
        <v>80</v>
      </c>
      <c r="B103" s="144">
        <f t="shared" ref="B103:Q103" si="5">IF(B$10=0,0,B$10/B$5)</f>
        <v>1.5394305671534987E-3</v>
      </c>
      <c r="C103" s="144">
        <f t="shared" si="5"/>
        <v>1.5442262402310634E-3</v>
      </c>
      <c r="D103" s="144">
        <f t="shared" si="5"/>
        <v>1.5330350998254609E-3</v>
      </c>
      <c r="E103" s="144">
        <f t="shared" si="5"/>
        <v>1.5570402853932353E-3</v>
      </c>
      <c r="F103" s="144">
        <f t="shared" si="5"/>
        <v>1.5512810504059167E-3</v>
      </c>
      <c r="G103" s="144">
        <f t="shared" si="5"/>
        <v>1.5652787036105E-3</v>
      </c>
      <c r="H103" s="144">
        <f t="shared" si="5"/>
        <v>1.567395560369629E-3</v>
      </c>
      <c r="I103" s="144">
        <f t="shared" si="5"/>
        <v>1.5560551432150394E-3</v>
      </c>
      <c r="J103" s="144">
        <f t="shared" si="5"/>
        <v>1.5627652061812305E-3</v>
      </c>
      <c r="K103" s="144">
        <f t="shared" si="5"/>
        <v>1.552196880688865E-3</v>
      </c>
      <c r="L103" s="144">
        <f t="shared" si="5"/>
        <v>1.5737672267194535E-3</v>
      </c>
      <c r="M103" s="144">
        <f t="shared" si="5"/>
        <v>1.5835484108221028E-3</v>
      </c>
      <c r="N103" s="144">
        <f t="shared" si="5"/>
        <v>1.5880166845455527E-3</v>
      </c>
      <c r="O103" s="144">
        <f t="shared" si="5"/>
        <v>1.5547663716764637E-3</v>
      </c>
      <c r="P103" s="144">
        <f t="shared" si="5"/>
        <v>1.5604214439369651E-3</v>
      </c>
      <c r="Q103" s="144">
        <f t="shared" si="5"/>
        <v>1.5387589588706202E-3</v>
      </c>
    </row>
    <row r="104" spans="1:17" x14ac:dyDescent="0.25">
      <c r="A104" s="127" t="s">
        <v>118</v>
      </c>
      <c r="B104" s="143">
        <f t="shared" ref="B104:Q104" si="6">IF(B$15=0,0,B$15/B$5)</f>
        <v>7.9460470390206137E-2</v>
      </c>
      <c r="C104" s="143">
        <f t="shared" si="6"/>
        <v>8.1674262359166763E-2</v>
      </c>
      <c r="D104" s="143">
        <f t="shared" si="6"/>
        <v>8.2448012949260477E-2</v>
      </c>
      <c r="E104" s="143">
        <f t="shared" si="6"/>
        <v>8.1967006636774337E-2</v>
      </c>
      <c r="F104" s="143">
        <f t="shared" si="6"/>
        <v>8.4593803813398982E-2</v>
      </c>
      <c r="G104" s="143">
        <f t="shared" si="6"/>
        <v>8.5511493638910571E-2</v>
      </c>
      <c r="H104" s="143">
        <f t="shared" si="6"/>
        <v>8.5074546608212578E-2</v>
      </c>
      <c r="I104" s="143">
        <f t="shared" si="6"/>
        <v>8.4244782186318729E-2</v>
      </c>
      <c r="J104" s="143">
        <f t="shared" si="6"/>
        <v>8.3641622296020332E-2</v>
      </c>
      <c r="K104" s="143">
        <f t="shared" si="6"/>
        <v>8.3712856757946805E-2</v>
      </c>
      <c r="L104" s="143">
        <f t="shared" si="6"/>
        <v>8.422704523354127E-2</v>
      </c>
      <c r="M104" s="143">
        <f t="shared" si="6"/>
        <v>8.3564120213994883E-2</v>
      </c>
      <c r="N104" s="143">
        <f t="shared" si="6"/>
        <v>8.2276068480677131E-2</v>
      </c>
      <c r="O104" s="143">
        <f t="shared" si="6"/>
        <v>8.2092375169660087E-2</v>
      </c>
      <c r="P104" s="143">
        <f t="shared" si="6"/>
        <v>8.2181493547373752E-2</v>
      </c>
      <c r="Q104" s="143">
        <f t="shared" si="6"/>
        <v>8.1263624058459341E-2</v>
      </c>
    </row>
    <row r="105" spans="1:17" x14ac:dyDescent="0.25">
      <c r="A105" s="127" t="s">
        <v>117</v>
      </c>
      <c r="B105" s="143">
        <f t="shared" ref="B105:Q105" si="7">IF(B$21=0,0,B$21/B$5)</f>
        <v>0.70543891352457033</v>
      </c>
      <c r="C105" s="143">
        <f t="shared" si="7"/>
        <v>0.70227797345578535</v>
      </c>
      <c r="D105" s="143">
        <f t="shared" si="7"/>
        <v>0.70260300980493351</v>
      </c>
      <c r="E105" s="143">
        <f t="shared" si="7"/>
        <v>0.70287233440129737</v>
      </c>
      <c r="F105" s="143">
        <f t="shared" si="7"/>
        <v>0.70037086915284907</v>
      </c>
      <c r="G105" s="143">
        <f t="shared" si="7"/>
        <v>0.69916359761713931</v>
      </c>
      <c r="H105" s="143">
        <f t="shared" si="7"/>
        <v>0.70112021109147382</v>
      </c>
      <c r="I105" s="143">
        <f t="shared" si="7"/>
        <v>0.7005382543318186</v>
      </c>
      <c r="J105" s="143">
        <f t="shared" si="7"/>
        <v>0.69977364224405525</v>
      </c>
      <c r="K105" s="143">
        <f t="shared" si="7"/>
        <v>0.70188154356317989</v>
      </c>
      <c r="L105" s="143">
        <f t="shared" si="7"/>
        <v>0.69633222080987833</v>
      </c>
      <c r="M105" s="143">
        <f t="shared" si="7"/>
        <v>0.69500943935397941</v>
      </c>
      <c r="N105" s="143">
        <f t="shared" si="7"/>
        <v>0.69579210392507751</v>
      </c>
      <c r="O105" s="143">
        <f t="shared" si="7"/>
        <v>0.69748493178273285</v>
      </c>
      <c r="P105" s="143">
        <f t="shared" si="7"/>
        <v>0.6973445853810365</v>
      </c>
      <c r="Q105" s="143">
        <f t="shared" si="7"/>
        <v>0.69686514999102589</v>
      </c>
    </row>
    <row r="106" spans="1:17" x14ac:dyDescent="0.25">
      <c r="A106" s="127" t="s">
        <v>114</v>
      </c>
      <c r="B106" s="143">
        <f t="shared" ref="B106:Q106" si="8">IF(B$27=0,0,B$27/B$5)</f>
        <v>0.12753686802904371</v>
      </c>
      <c r="C106" s="143">
        <f t="shared" si="8"/>
        <v>0.12709748903506005</v>
      </c>
      <c r="D106" s="143">
        <f t="shared" si="8"/>
        <v>0.12584875713561161</v>
      </c>
      <c r="E106" s="143">
        <f t="shared" si="8"/>
        <v>0.12625909130818366</v>
      </c>
      <c r="F106" s="143">
        <f t="shared" si="8"/>
        <v>0.12590118227932612</v>
      </c>
      <c r="G106" s="143">
        <f t="shared" si="8"/>
        <v>0.12682008222565541</v>
      </c>
      <c r="H106" s="143">
        <f t="shared" si="8"/>
        <v>0.12632580477085592</v>
      </c>
      <c r="I106" s="143">
        <f t="shared" si="8"/>
        <v>0.12716732128647551</v>
      </c>
      <c r="J106" s="143">
        <f t="shared" si="8"/>
        <v>0.12838385397594468</v>
      </c>
      <c r="K106" s="143">
        <f t="shared" si="8"/>
        <v>0.12631568326587445</v>
      </c>
      <c r="L106" s="143">
        <f t="shared" si="8"/>
        <v>0.13007756677863569</v>
      </c>
      <c r="M106" s="143">
        <f t="shared" si="8"/>
        <v>0.13071181806278939</v>
      </c>
      <c r="N106" s="143">
        <f t="shared" si="8"/>
        <v>0.1305825911348541</v>
      </c>
      <c r="O106" s="143">
        <f t="shared" si="8"/>
        <v>0.1306801459653161</v>
      </c>
      <c r="P106" s="143">
        <f t="shared" si="8"/>
        <v>0.1300720665463295</v>
      </c>
      <c r="Q106" s="143">
        <f t="shared" si="8"/>
        <v>0.13049919480347275</v>
      </c>
    </row>
    <row r="107" spans="1:17" x14ac:dyDescent="0.25">
      <c r="A107" s="142" t="s">
        <v>124</v>
      </c>
      <c r="B107" s="141">
        <f t="shared" ref="B107:Q107" si="9">IF(B$28=0,0,B$28/B$5)</f>
        <v>7.5528229308281625E-2</v>
      </c>
      <c r="C107" s="141">
        <f t="shared" si="9"/>
        <v>7.5655561046694547E-2</v>
      </c>
      <c r="D107" s="141">
        <f t="shared" si="9"/>
        <v>7.2224764689166734E-2</v>
      </c>
      <c r="E107" s="141">
        <f t="shared" si="9"/>
        <v>7.2202425172748261E-2</v>
      </c>
      <c r="F107" s="141">
        <f t="shared" si="9"/>
        <v>7.267995018076201E-2</v>
      </c>
      <c r="G107" s="141">
        <f t="shared" si="9"/>
        <v>7.3132495840743009E-2</v>
      </c>
      <c r="H107" s="141">
        <f t="shared" si="9"/>
        <v>7.3001469506550107E-2</v>
      </c>
      <c r="I107" s="141">
        <f t="shared" si="9"/>
        <v>7.2121397383250893E-2</v>
      </c>
      <c r="J107" s="141">
        <f t="shared" si="9"/>
        <v>7.2900939259827657E-2</v>
      </c>
      <c r="K107" s="141">
        <f t="shared" si="9"/>
        <v>7.293721298316011E-2</v>
      </c>
      <c r="L107" s="141">
        <f t="shared" si="9"/>
        <v>7.366138730114688E-2</v>
      </c>
      <c r="M107" s="141">
        <f t="shared" si="9"/>
        <v>7.3809167976302575E-2</v>
      </c>
      <c r="N107" s="141">
        <f t="shared" si="9"/>
        <v>7.3921002176357012E-2</v>
      </c>
      <c r="O107" s="141">
        <f t="shared" si="9"/>
        <v>7.3151920875751647E-2</v>
      </c>
      <c r="P107" s="141">
        <f t="shared" si="9"/>
        <v>7.3406792033388291E-2</v>
      </c>
      <c r="Q107" s="141">
        <f t="shared" si="9"/>
        <v>7.2889766858705934E-2</v>
      </c>
    </row>
    <row r="108" spans="1:17" x14ac:dyDescent="0.25">
      <c r="A108" s="142" t="s">
        <v>123</v>
      </c>
      <c r="B108" s="141">
        <f t="shared" ref="B108:Q108" si="10">IF(B$33=0,0,B$33/B$5)</f>
        <v>5.2008638720762092E-2</v>
      </c>
      <c r="C108" s="141">
        <f t="shared" si="10"/>
        <v>5.1441927988365499E-2</v>
      </c>
      <c r="D108" s="141">
        <f t="shared" si="10"/>
        <v>5.3623992446444876E-2</v>
      </c>
      <c r="E108" s="141">
        <f t="shared" si="10"/>
        <v>5.4056666135435388E-2</v>
      </c>
      <c r="F108" s="141">
        <f t="shared" si="10"/>
        <v>5.3221232098564088E-2</v>
      </c>
      <c r="G108" s="141">
        <f t="shared" si="10"/>
        <v>5.3687586384912382E-2</v>
      </c>
      <c r="H108" s="141">
        <f t="shared" si="10"/>
        <v>5.3324335264305876E-2</v>
      </c>
      <c r="I108" s="141">
        <f t="shared" si="10"/>
        <v>5.5045923903224651E-2</v>
      </c>
      <c r="J108" s="141">
        <f t="shared" si="10"/>
        <v>5.5482914716117049E-2</v>
      </c>
      <c r="K108" s="141">
        <f t="shared" si="10"/>
        <v>5.3378470282714377E-2</v>
      </c>
      <c r="L108" s="141">
        <f t="shared" si="10"/>
        <v>5.6416179477488781E-2</v>
      </c>
      <c r="M108" s="141">
        <f t="shared" si="10"/>
        <v>5.6902650086486831E-2</v>
      </c>
      <c r="N108" s="141">
        <f t="shared" si="10"/>
        <v>5.6661588958497107E-2</v>
      </c>
      <c r="O108" s="141">
        <f t="shared" si="10"/>
        <v>5.7528225089564462E-2</v>
      </c>
      <c r="P108" s="141">
        <f t="shared" si="10"/>
        <v>5.6665274512941212E-2</v>
      </c>
      <c r="Q108" s="141">
        <f t="shared" si="10"/>
        <v>5.7609427944766825E-2</v>
      </c>
    </row>
    <row r="109" spans="1:17" x14ac:dyDescent="0.25">
      <c r="A109" s="127" t="s">
        <v>113</v>
      </c>
      <c r="B109" s="143">
        <f t="shared" ref="B109:Q109" si="11">IF(B$34=0,0,B$34/B$5)</f>
        <v>5.8449210769917714E-2</v>
      </c>
      <c r="C109" s="143">
        <f t="shared" si="11"/>
        <v>5.9819894805038083E-2</v>
      </c>
      <c r="D109" s="143">
        <f t="shared" si="11"/>
        <v>6.0047165765080679E-2</v>
      </c>
      <c r="E109" s="143">
        <f t="shared" si="11"/>
        <v>5.9752598106933265E-2</v>
      </c>
      <c r="F109" s="143">
        <f t="shared" si="11"/>
        <v>6.0083691695658907E-2</v>
      </c>
      <c r="G109" s="143">
        <f t="shared" si="11"/>
        <v>5.9399242162581758E-2</v>
      </c>
      <c r="H109" s="143">
        <f t="shared" si="11"/>
        <v>5.8308395809183136E-2</v>
      </c>
      <c r="I109" s="143">
        <f t="shared" si="11"/>
        <v>5.8885292702250826E-2</v>
      </c>
      <c r="J109" s="143">
        <f t="shared" si="11"/>
        <v>5.8887785041226624E-2</v>
      </c>
      <c r="K109" s="143">
        <f t="shared" si="11"/>
        <v>5.8765202040280871E-2</v>
      </c>
      <c r="L109" s="143">
        <f t="shared" si="11"/>
        <v>5.982616748093985E-2</v>
      </c>
      <c r="M109" s="143">
        <f t="shared" si="11"/>
        <v>6.1124520050572277E-2</v>
      </c>
      <c r="N109" s="143">
        <f t="shared" si="11"/>
        <v>6.1701980427385929E-2</v>
      </c>
      <c r="O109" s="143">
        <f t="shared" si="11"/>
        <v>6.0110317299413268E-2</v>
      </c>
      <c r="P109" s="143">
        <f t="shared" si="11"/>
        <v>6.0709274008498446E-2</v>
      </c>
      <c r="Q109" s="143">
        <f t="shared" si="11"/>
        <v>6.1635183529734572E-2</v>
      </c>
    </row>
    <row r="110" spans="1:17" x14ac:dyDescent="0.25">
      <c r="A110" s="142" t="s">
        <v>122</v>
      </c>
      <c r="B110" s="141">
        <f t="shared" ref="B110:Q110" si="12">IF(B$35=0,0,B$35/B$5)</f>
        <v>1.8903027350288672E-2</v>
      </c>
      <c r="C110" s="141">
        <f t="shared" si="12"/>
        <v>1.9839610234084901E-2</v>
      </c>
      <c r="D110" s="141">
        <f t="shared" si="12"/>
        <v>1.8546886038411675E-2</v>
      </c>
      <c r="E110" s="141">
        <f t="shared" si="12"/>
        <v>1.9313252636628895E-2</v>
      </c>
      <c r="F110" s="141">
        <f t="shared" si="12"/>
        <v>1.6376495761763629E-2</v>
      </c>
      <c r="G110" s="141">
        <f t="shared" si="12"/>
        <v>1.5854060784659039E-2</v>
      </c>
      <c r="H110" s="141">
        <f t="shared" si="12"/>
        <v>1.599241892645014E-2</v>
      </c>
      <c r="I110" s="141">
        <f t="shared" si="12"/>
        <v>1.6156780922992168E-2</v>
      </c>
      <c r="J110" s="141">
        <f t="shared" si="12"/>
        <v>1.6342035085666444E-2</v>
      </c>
      <c r="K110" s="141">
        <f t="shared" si="12"/>
        <v>1.5407223444126587E-2</v>
      </c>
      <c r="L110" s="141">
        <f t="shared" si="12"/>
        <v>1.5527557092096128E-2</v>
      </c>
      <c r="M110" s="141">
        <f t="shared" si="12"/>
        <v>1.6842907584218365E-2</v>
      </c>
      <c r="N110" s="141">
        <f t="shared" si="12"/>
        <v>1.5362658948089391E-2</v>
      </c>
      <c r="O110" s="141">
        <f t="shared" si="12"/>
        <v>1.8385670268250442E-2</v>
      </c>
      <c r="P110" s="141">
        <f t="shared" si="12"/>
        <v>1.6762782802461025E-2</v>
      </c>
      <c r="Q110" s="141">
        <f t="shared" si="12"/>
        <v>1.7486677543818867E-2</v>
      </c>
    </row>
    <row r="111" spans="1:17" x14ac:dyDescent="0.25">
      <c r="A111" s="142" t="s">
        <v>121</v>
      </c>
      <c r="B111" s="141">
        <f t="shared" ref="B111:Q111" si="13">IF(B$39=0,0,B$39/B$5)</f>
        <v>2.8619138987813254E-2</v>
      </c>
      <c r="C111" s="141">
        <f t="shared" si="13"/>
        <v>2.6977275429275683E-2</v>
      </c>
      <c r="D111" s="141">
        <f t="shared" si="13"/>
        <v>2.6212579857809969E-2</v>
      </c>
      <c r="E111" s="141">
        <f t="shared" si="13"/>
        <v>2.5970176083129196E-2</v>
      </c>
      <c r="F111" s="141">
        <f t="shared" si="13"/>
        <v>2.6227555723957529E-2</v>
      </c>
      <c r="G111" s="141">
        <f t="shared" si="13"/>
        <v>2.5258668952177564E-2</v>
      </c>
      <c r="H111" s="141">
        <f t="shared" si="13"/>
        <v>2.4667774515107984E-2</v>
      </c>
      <c r="I111" s="141">
        <f t="shared" si="13"/>
        <v>2.4429252485747625E-2</v>
      </c>
      <c r="J111" s="141">
        <f t="shared" si="13"/>
        <v>2.4376766137998669E-2</v>
      </c>
      <c r="K111" s="141">
        <f t="shared" si="13"/>
        <v>2.4077351508432546E-2</v>
      </c>
      <c r="L111" s="141">
        <f t="shared" si="13"/>
        <v>2.597974440402245E-2</v>
      </c>
      <c r="M111" s="141">
        <f t="shared" si="13"/>
        <v>2.6535960501531532E-2</v>
      </c>
      <c r="N111" s="141">
        <f t="shared" si="13"/>
        <v>2.6290579948849962E-2</v>
      </c>
      <c r="O111" s="141">
        <f t="shared" si="13"/>
        <v>2.3544879689859279E-2</v>
      </c>
      <c r="P111" s="141">
        <f t="shared" si="13"/>
        <v>2.5121115683194521E-2</v>
      </c>
      <c r="Q111" s="141">
        <f t="shared" si="13"/>
        <v>2.5090580361076354E-2</v>
      </c>
    </row>
    <row r="112" spans="1:17" x14ac:dyDescent="0.25">
      <c r="A112" s="140" t="s">
        <v>120</v>
      </c>
      <c r="B112" s="139">
        <f t="shared" ref="B112:Q112" si="14">IF(B$50=0,0,B$50/B$5)</f>
        <v>1.0927044431815787E-2</v>
      </c>
      <c r="C112" s="139">
        <f t="shared" si="14"/>
        <v>1.3003009141677515E-2</v>
      </c>
      <c r="D112" s="139">
        <f t="shared" si="14"/>
        <v>1.5287699868859025E-2</v>
      </c>
      <c r="E112" s="139">
        <f t="shared" si="14"/>
        <v>1.4469169387175162E-2</v>
      </c>
      <c r="F112" s="139">
        <f t="shared" si="14"/>
        <v>1.7479640209937749E-2</v>
      </c>
      <c r="G112" s="139">
        <f t="shared" si="14"/>
        <v>1.8286512425745145E-2</v>
      </c>
      <c r="H112" s="139">
        <f t="shared" si="14"/>
        <v>1.7648202367624991E-2</v>
      </c>
      <c r="I112" s="139">
        <f t="shared" si="14"/>
        <v>1.829925929351104E-2</v>
      </c>
      <c r="J112" s="139">
        <f t="shared" si="14"/>
        <v>1.8168983817561501E-2</v>
      </c>
      <c r="K112" s="139">
        <f t="shared" si="14"/>
        <v>1.9280627087721724E-2</v>
      </c>
      <c r="L112" s="139">
        <f t="shared" si="14"/>
        <v>1.8318865984821263E-2</v>
      </c>
      <c r="M112" s="139">
        <f t="shared" si="14"/>
        <v>1.7745651964822372E-2</v>
      </c>
      <c r="N112" s="139">
        <f t="shared" si="14"/>
        <v>2.0048741530446591E-2</v>
      </c>
      <c r="O112" s="139">
        <f t="shared" si="14"/>
        <v>1.8179767341303534E-2</v>
      </c>
      <c r="P112" s="139">
        <f t="shared" si="14"/>
        <v>1.8825375522842896E-2</v>
      </c>
      <c r="Q112" s="139">
        <f t="shared" si="14"/>
        <v>1.905792562483935E-2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46</v>
      </c>
      <c r="B115" s="77">
        <f t="shared" ref="B115:Q115" si="15">SUM(B$116:B$120,B$124:B$125,B$127:B$129,B$122,B$121)</f>
        <v>1</v>
      </c>
      <c r="C115" s="77">
        <f t="shared" si="15"/>
        <v>0.99999999999999956</v>
      </c>
      <c r="D115" s="77">
        <f t="shared" si="15"/>
        <v>1</v>
      </c>
      <c r="E115" s="77">
        <f t="shared" si="15"/>
        <v>0.99999999999999978</v>
      </c>
      <c r="F115" s="77">
        <f t="shared" si="15"/>
        <v>1.0000000000000002</v>
      </c>
      <c r="G115" s="77">
        <f t="shared" si="15"/>
        <v>1.0000000000000002</v>
      </c>
      <c r="H115" s="77">
        <f t="shared" si="15"/>
        <v>1.0000000000000002</v>
      </c>
      <c r="I115" s="77">
        <f t="shared" si="15"/>
        <v>0.99999999999999978</v>
      </c>
      <c r="J115" s="77">
        <f t="shared" si="15"/>
        <v>0.99999999999999978</v>
      </c>
      <c r="K115" s="77">
        <f t="shared" si="15"/>
        <v>0.99999999999999989</v>
      </c>
      <c r="L115" s="77">
        <f t="shared" si="15"/>
        <v>1.0000000000000002</v>
      </c>
      <c r="M115" s="77">
        <f t="shared" si="15"/>
        <v>0.99999999999999989</v>
      </c>
      <c r="N115" s="77">
        <f t="shared" si="15"/>
        <v>1</v>
      </c>
      <c r="O115" s="77">
        <f t="shared" si="15"/>
        <v>1</v>
      </c>
      <c r="P115" s="77">
        <f t="shared" si="15"/>
        <v>1.0000000000000002</v>
      </c>
      <c r="Q115" s="77">
        <f t="shared" si="15"/>
        <v>1</v>
      </c>
    </row>
    <row r="116" spans="1:17" x14ac:dyDescent="0.25">
      <c r="A116" s="132" t="s">
        <v>84</v>
      </c>
      <c r="B116" s="146">
        <f t="shared" ref="B116:Q116" si="16">IF(B$54=0,0,B$54/B$53)</f>
        <v>2.3122337376250334E-3</v>
      </c>
      <c r="C116" s="146">
        <f t="shared" si="16"/>
        <v>2.3171067824510503E-3</v>
      </c>
      <c r="D116" s="146">
        <f t="shared" si="16"/>
        <v>2.3175774772765906E-3</v>
      </c>
      <c r="E116" s="146">
        <f t="shared" si="16"/>
        <v>2.3222962714147546E-3</v>
      </c>
      <c r="F116" s="146">
        <f t="shared" si="16"/>
        <v>2.3185819326503191E-3</v>
      </c>
      <c r="G116" s="146">
        <f t="shared" si="16"/>
        <v>2.3075646473007809E-3</v>
      </c>
      <c r="H116" s="146">
        <f t="shared" si="16"/>
        <v>2.3103253499613449E-3</v>
      </c>
      <c r="I116" s="146">
        <f t="shared" si="16"/>
        <v>2.3061498160396239E-3</v>
      </c>
      <c r="J116" s="146">
        <f t="shared" si="16"/>
        <v>2.299547337370159E-3</v>
      </c>
      <c r="K116" s="146">
        <f t="shared" si="16"/>
        <v>2.2959727791004155E-3</v>
      </c>
      <c r="L116" s="146">
        <f t="shared" si="16"/>
        <v>2.3000368443924033E-3</v>
      </c>
      <c r="M116" s="146">
        <f t="shared" si="16"/>
        <v>2.3042411834336002E-3</v>
      </c>
      <c r="N116" s="146">
        <f t="shared" si="16"/>
        <v>2.3072738671369129E-3</v>
      </c>
      <c r="O116" s="146">
        <f t="shared" si="16"/>
        <v>2.3099326003779334E-3</v>
      </c>
      <c r="P116" s="146">
        <f t="shared" si="16"/>
        <v>2.307491109446494E-3</v>
      </c>
      <c r="Q116" s="146">
        <f t="shared" si="16"/>
        <v>2.308582301540242E-3</v>
      </c>
    </row>
    <row r="117" spans="1:17" x14ac:dyDescent="0.25">
      <c r="A117" s="76" t="s">
        <v>83</v>
      </c>
      <c r="B117" s="145">
        <f t="shared" ref="B117:Q117" si="17">IF(B$55=0,0,B$55/B$53)</f>
        <v>4.4435890562764889E-4</v>
      </c>
      <c r="C117" s="145">
        <f t="shared" si="17"/>
        <v>4.4529539437042939E-4</v>
      </c>
      <c r="D117" s="145">
        <f t="shared" si="17"/>
        <v>4.4538585124516406E-4</v>
      </c>
      <c r="E117" s="145">
        <f t="shared" si="17"/>
        <v>4.462926965026297E-4</v>
      </c>
      <c r="F117" s="145">
        <f t="shared" si="17"/>
        <v>4.4557888479681543E-4</v>
      </c>
      <c r="G117" s="145">
        <f t="shared" si="17"/>
        <v>4.4346161231642302E-4</v>
      </c>
      <c r="H117" s="145">
        <f t="shared" si="17"/>
        <v>4.4399215678217051E-4</v>
      </c>
      <c r="I117" s="145">
        <f t="shared" si="17"/>
        <v>4.4318971382250125E-4</v>
      </c>
      <c r="J117" s="145">
        <f t="shared" si="17"/>
        <v>4.4192086710157825E-4</v>
      </c>
      <c r="K117" s="145">
        <f t="shared" si="17"/>
        <v>4.412339180379958E-4</v>
      </c>
      <c r="L117" s="145">
        <f t="shared" si="17"/>
        <v>4.420149392540437E-4</v>
      </c>
      <c r="M117" s="145">
        <f t="shared" si="17"/>
        <v>4.4282291790465902E-4</v>
      </c>
      <c r="N117" s="145">
        <f t="shared" si="17"/>
        <v>4.4340573096096495E-4</v>
      </c>
      <c r="O117" s="145">
        <f t="shared" si="17"/>
        <v>4.4391667921594064E-4</v>
      </c>
      <c r="P117" s="145">
        <f t="shared" si="17"/>
        <v>4.4344748000794509E-4</v>
      </c>
      <c r="Q117" s="145">
        <f t="shared" si="17"/>
        <v>4.4365718239084757E-4</v>
      </c>
    </row>
    <row r="118" spans="1:17" x14ac:dyDescent="0.25">
      <c r="A118" s="76" t="s">
        <v>82</v>
      </c>
      <c r="B118" s="145">
        <f t="shared" ref="B118:Q118" si="18">IF(B$56=0,0,B$56/B$53)</f>
        <v>6.171564223790027E-2</v>
      </c>
      <c r="C118" s="145">
        <f t="shared" si="18"/>
        <v>6.1845708280185686E-2</v>
      </c>
      <c r="D118" s="145">
        <f t="shared" si="18"/>
        <v>6.1858271557411339E-2</v>
      </c>
      <c r="E118" s="145">
        <f t="shared" si="18"/>
        <v>6.1984220507159148E-2</v>
      </c>
      <c r="F118" s="145">
        <f t="shared" si="18"/>
        <v>6.1885081393925824E-2</v>
      </c>
      <c r="G118" s="145">
        <f t="shared" si="18"/>
        <v>6.1591019928598625E-2</v>
      </c>
      <c r="H118" s="145">
        <f t="shared" si="18"/>
        <v>6.1664705618307294E-2</v>
      </c>
      <c r="I118" s="145">
        <f t="shared" si="18"/>
        <v>6.1553256782719508E-2</v>
      </c>
      <c r="J118" s="145">
        <f t="shared" si="18"/>
        <v>6.1377030562671971E-2</v>
      </c>
      <c r="K118" s="145">
        <f t="shared" si="18"/>
        <v>6.1281622319230039E-2</v>
      </c>
      <c r="L118" s="145">
        <f t="shared" si="18"/>
        <v>6.1390095954706597E-2</v>
      </c>
      <c r="M118" s="145">
        <f t="shared" si="18"/>
        <v>6.1502313625390673E-2</v>
      </c>
      <c r="N118" s="145">
        <f t="shared" si="18"/>
        <v>6.1613537465460479E-2</v>
      </c>
      <c r="O118" s="145">
        <f t="shared" si="18"/>
        <v>6.1654222771186602E-2</v>
      </c>
      <c r="P118" s="145">
        <f t="shared" si="18"/>
        <v>6.158905713572338E-2</v>
      </c>
      <c r="Q118" s="145">
        <f t="shared" si="18"/>
        <v>6.1618182054962632E-2</v>
      </c>
    </row>
    <row r="119" spans="1:17" x14ac:dyDescent="0.25">
      <c r="A119" s="76" t="s">
        <v>81</v>
      </c>
      <c r="B119" s="145">
        <f t="shared" ref="B119:Q119" si="19">IF(B$57=0,0,B$57/B$53)</f>
        <v>1.2168706000333345E-3</v>
      </c>
      <c r="C119" s="145">
        <f t="shared" si="19"/>
        <v>1.1897331859015677E-3</v>
      </c>
      <c r="D119" s="145">
        <f t="shared" si="19"/>
        <v>1.1728073864102934E-3</v>
      </c>
      <c r="E119" s="145">
        <f t="shared" si="19"/>
        <v>1.1617757590776214E-3</v>
      </c>
      <c r="F119" s="145">
        <f t="shared" si="19"/>
        <v>1.1703392707231128E-3</v>
      </c>
      <c r="G119" s="145">
        <f t="shared" si="19"/>
        <v>1.1540980493617936E-3</v>
      </c>
      <c r="H119" s="145">
        <f t="shared" si="19"/>
        <v>1.1485248201397031E-3</v>
      </c>
      <c r="I119" s="145">
        <f t="shared" si="19"/>
        <v>1.1603470248083736E-3</v>
      </c>
      <c r="J119" s="145">
        <f t="shared" si="19"/>
        <v>1.1616898596435467E-3</v>
      </c>
      <c r="K119" s="145">
        <f t="shared" si="19"/>
        <v>1.1455702447187434E-3</v>
      </c>
      <c r="L119" s="145">
        <f t="shared" si="19"/>
        <v>1.151787252980836E-3</v>
      </c>
      <c r="M119" s="145">
        <f t="shared" si="19"/>
        <v>1.152821935176532E-3</v>
      </c>
      <c r="N119" s="145">
        <f t="shared" si="19"/>
        <v>1.1375355789323403E-3</v>
      </c>
      <c r="O119" s="145">
        <f t="shared" si="19"/>
        <v>1.1360093712511738E-3</v>
      </c>
      <c r="P119" s="145">
        <f t="shared" si="19"/>
        <v>1.136885574888099E-3</v>
      </c>
      <c r="Q119" s="145">
        <f t="shared" si="19"/>
        <v>1.1327475566787982E-3</v>
      </c>
    </row>
    <row r="120" spans="1:17" x14ac:dyDescent="0.25">
      <c r="A120" s="129" t="s">
        <v>80</v>
      </c>
      <c r="B120" s="144">
        <f t="shared" ref="B120:Q120" si="20">IF(B$58=0,0,B$58/B$53)</f>
        <v>2.6903765646469832E-3</v>
      </c>
      <c r="C120" s="144">
        <f t="shared" si="20"/>
        <v>2.7063160811926926E-3</v>
      </c>
      <c r="D120" s="144">
        <f t="shared" si="20"/>
        <v>2.716353759062201E-3</v>
      </c>
      <c r="E120" s="144">
        <f t="shared" si="20"/>
        <v>2.7381094306923835E-3</v>
      </c>
      <c r="F120" s="144">
        <f t="shared" si="20"/>
        <v>2.7265183236895502E-3</v>
      </c>
      <c r="G120" s="144">
        <f t="shared" si="20"/>
        <v>2.6992265771781225E-3</v>
      </c>
      <c r="H120" s="144">
        <f t="shared" si="20"/>
        <v>2.7063957112368644E-3</v>
      </c>
      <c r="I120" s="144">
        <f t="shared" si="20"/>
        <v>2.6994030247997035E-3</v>
      </c>
      <c r="J120" s="144">
        <f t="shared" si="20"/>
        <v>2.6917608322931377E-3</v>
      </c>
      <c r="K120" s="144">
        <f t="shared" si="20"/>
        <v>2.7030206991362424E-3</v>
      </c>
      <c r="L120" s="144">
        <f t="shared" si="20"/>
        <v>2.7172821189733434E-3</v>
      </c>
      <c r="M120" s="144">
        <f t="shared" si="20"/>
        <v>2.7214972156923527E-3</v>
      </c>
      <c r="N120" s="144">
        <f t="shared" si="20"/>
        <v>2.7386923661347718E-3</v>
      </c>
      <c r="O120" s="144">
        <f t="shared" si="20"/>
        <v>2.7457586404901423E-3</v>
      </c>
      <c r="P120" s="144">
        <f t="shared" si="20"/>
        <v>2.7706771794138944E-3</v>
      </c>
      <c r="Q120" s="144">
        <f t="shared" si="20"/>
        <v>2.7865128509448325E-3</v>
      </c>
    </row>
    <row r="121" spans="1:17" x14ac:dyDescent="0.25">
      <c r="A121" s="127" t="s">
        <v>116</v>
      </c>
      <c r="B121" s="143">
        <f t="shared" ref="B121:Q121" si="21">IF(B$63=0,0,B$63/B$53)</f>
        <v>0.14045694338398726</v>
      </c>
      <c r="C121" s="143">
        <f t="shared" si="21"/>
        <v>0.14438113792208257</v>
      </c>
      <c r="D121" s="143">
        <f t="shared" si="21"/>
        <v>0.14075413304035367</v>
      </c>
      <c r="E121" s="143">
        <f t="shared" si="21"/>
        <v>0.13847385507467741</v>
      </c>
      <c r="F121" s="143">
        <f t="shared" si="21"/>
        <v>0.13721430941820792</v>
      </c>
      <c r="G121" s="143">
        <f t="shared" si="21"/>
        <v>0.14002985567407916</v>
      </c>
      <c r="H121" s="143">
        <f t="shared" si="21"/>
        <v>0.13873889830052738</v>
      </c>
      <c r="I121" s="143">
        <f t="shared" si="21"/>
        <v>0.1397315840300801</v>
      </c>
      <c r="J121" s="143">
        <f t="shared" si="21"/>
        <v>0.13930186037313935</v>
      </c>
      <c r="K121" s="143">
        <f t="shared" si="21"/>
        <v>0.13643835980429161</v>
      </c>
      <c r="L121" s="143">
        <f t="shared" si="21"/>
        <v>0.13807477705394025</v>
      </c>
      <c r="M121" s="143">
        <f t="shared" si="21"/>
        <v>0.13531798862837605</v>
      </c>
      <c r="N121" s="143">
        <f t="shared" si="21"/>
        <v>0.13573842342918147</v>
      </c>
      <c r="O121" s="143">
        <f t="shared" si="21"/>
        <v>0.13725333965313641</v>
      </c>
      <c r="P121" s="143">
        <f t="shared" si="21"/>
        <v>0.13750073369318191</v>
      </c>
      <c r="Q121" s="143">
        <f t="shared" si="21"/>
        <v>0.1344010127375968</v>
      </c>
    </row>
    <row r="122" spans="1:17" x14ac:dyDescent="0.25">
      <c r="A122" s="127" t="s">
        <v>115</v>
      </c>
      <c r="B122" s="143">
        <f t="shared" ref="B122:Q122" si="22">IF(B$69=0,0,B$69/B$53)</f>
        <v>0.48270451671364878</v>
      </c>
      <c r="C122" s="143">
        <f t="shared" si="22"/>
        <v>0.4775900907317368</v>
      </c>
      <c r="D122" s="143">
        <f t="shared" si="22"/>
        <v>0.48046373832727463</v>
      </c>
      <c r="E122" s="143">
        <f t="shared" si="22"/>
        <v>0.48145801828914109</v>
      </c>
      <c r="F122" s="143">
        <f t="shared" si="22"/>
        <v>0.48348296308494909</v>
      </c>
      <c r="G122" s="143">
        <f t="shared" si="22"/>
        <v>0.48030704831807458</v>
      </c>
      <c r="H122" s="143">
        <f t="shared" si="22"/>
        <v>0.48276032034426453</v>
      </c>
      <c r="I122" s="143">
        <f t="shared" si="22"/>
        <v>0.48012461904036796</v>
      </c>
      <c r="J122" s="143">
        <f t="shared" si="22"/>
        <v>0.48019444730868144</v>
      </c>
      <c r="K122" s="143">
        <f t="shared" si="22"/>
        <v>0.48292201083087027</v>
      </c>
      <c r="L122" s="143">
        <f t="shared" si="22"/>
        <v>0.48329563320371965</v>
      </c>
      <c r="M122" s="143">
        <f t="shared" si="22"/>
        <v>0.48582224482238412</v>
      </c>
      <c r="N122" s="143">
        <f t="shared" si="22"/>
        <v>0.48455759117208785</v>
      </c>
      <c r="O122" s="143">
        <f t="shared" si="22"/>
        <v>0.48341679569813106</v>
      </c>
      <c r="P122" s="143">
        <f t="shared" si="22"/>
        <v>0.48302997065759867</v>
      </c>
      <c r="Q122" s="143">
        <f t="shared" si="22"/>
        <v>0.48491558419025393</v>
      </c>
    </row>
    <row r="123" spans="1:17" x14ac:dyDescent="0.25">
      <c r="A123" s="127" t="s">
        <v>114</v>
      </c>
      <c r="B123" s="143">
        <f t="shared" ref="B123:Q123" si="23">IF(B$70=0,0,B$70/B$53)</f>
        <v>0.20425875504557989</v>
      </c>
      <c r="C123" s="143">
        <f t="shared" si="23"/>
        <v>0.20442496067317686</v>
      </c>
      <c r="D123" s="143">
        <f t="shared" si="23"/>
        <v>0.20539666943076515</v>
      </c>
      <c r="E123" s="143">
        <f t="shared" si="23"/>
        <v>0.20639395595743434</v>
      </c>
      <c r="F123" s="143">
        <f t="shared" si="23"/>
        <v>0.2054854177436512</v>
      </c>
      <c r="G123" s="143">
        <f t="shared" si="23"/>
        <v>0.2055349612597874</v>
      </c>
      <c r="H123" s="143">
        <f t="shared" si="23"/>
        <v>0.20590010331888134</v>
      </c>
      <c r="I123" s="143">
        <f t="shared" si="23"/>
        <v>0.20684364664994381</v>
      </c>
      <c r="J123" s="143">
        <f t="shared" si="23"/>
        <v>0.20698282438850918</v>
      </c>
      <c r="K123" s="143">
        <f t="shared" si="23"/>
        <v>0.20570761860806558</v>
      </c>
      <c r="L123" s="143">
        <f t="shared" si="23"/>
        <v>0.20687834763771631</v>
      </c>
      <c r="M123" s="143">
        <f t="shared" si="23"/>
        <v>0.20694078093836121</v>
      </c>
      <c r="N123" s="143">
        <f t="shared" si="23"/>
        <v>0.20579911828855987</v>
      </c>
      <c r="O123" s="143">
        <f t="shared" si="23"/>
        <v>0.20681958903983283</v>
      </c>
      <c r="P123" s="143">
        <f t="shared" si="23"/>
        <v>0.2063464749283434</v>
      </c>
      <c r="Q123" s="143">
        <f t="shared" si="23"/>
        <v>0.20637372144892593</v>
      </c>
    </row>
    <row r="124" spans="1:17" x14ac:dyDescent="0.25">
      <c r="A124" s="142" t="s">
        <v>124</v>
      </c>
      <c r="B124" s="141">
        <f t="shared" ref="B124:Q124" si="24">IF(B$71=0,0,B$71/B$53)</f>
        <v>0.11772865910948307</v>
      </c>
      <c r="C124" s="141">
        <f t="shared" si="24"/>
        <v>0.12162429689034024</v>
      </c>
      <c r="D124" s="141">
        <f t="shared" si="24"/>
        <v>0.11640918425562669</v>
      </c>
      <c r="E124" s="141">
        <f t="shared" si="24"/>
        <v>0.11437909120951401</v>
      </c>
      <c r="F124" s="141">
        <f t="shared" si="24"/>
        <v>0.11778317506849756</v>
      </c>
      <c r="G124" s="141">
        <f t="shared" si="24"/>
        <v>0.11319473843122405</v>
      </c>
      <c r="H124" s="141">
        <f t="shared" si="24"/>
        <v>0.11383816715661087</v>
      </c>
      <c r="I124" s="141">
        <f t="shared" si="24"/>
        <v>0.10965442717002619</v>
      </c>
      <c r="J124" s="141">
        <f t="shared" si="24"/>
        <v>0.10932992185631055</v>
      </c>
      <c r="K124" s="141">
        <f t="shared" si="24"/>
        <v>0.11270444125626415</v>
      </c>
      <c r="L124" s="141">
        <f t="shared" si="24"/>
        <v>0.11074026677661117</v>
      </c>
      <c r="M124" s="141">
        <f t="shared" si="24"/>
        <v>0.10914201027794855</v>
      </c>
      <c r="N124" s="141">
        <f t="shared" si="24"/>
        <v>0.11036115122788222</v>
      </c>
      <c r="O124" s="141">
        <f t="shared" si="24"/>
        <v>0.11016825624556753</v>
      </c>
      <c r="P124" s="141">
        <f t="shared" si="24"/>
        <v>0.11097358959841076</v>
      </c>
      <c r="Q124" s="141">
        <f t="shared" si="24"/>
        <v>0.11049332275365975</v>
      </c>
    </row>
    <row r="125" spans="1:17" x14ac:dyDescent="0.25">
      <c r="A125" s="142" t="s">
        <v>123</v>
      </c>
      <c r="B125" s="141">
        <f t="shared" ref="B125:Q125" si="25">IF(B$76=0,0,B$76/B$53)</f>
        <v>8.6530095936096812E-2</v>
      </c>
      <c r="C125" s="141">
        <f t="shared" si="25"/>
        <v>8.2800663782836598E-2</v>
      </c>
      <c r="D125" s="141">
        <f t="shared" si="25"/>
        <v>8.8987485175138437E-2</v>
      </c>
      <c r="E125" s="141">
        <f t="shared" si="25"/>
        <v>9.2014864747920352E-2</v>
      </c>
      <c r="F125" s="141">
        <f t="shared" si="25"/>
        <v>8.7702242675153669E-2</v>
      </c>
      <c r="G125" s="141">
        <f t="shared" si="25"/>
        <v>9.2340222828563426E-2</v>
      </c>
      <c r="H125" s="141">
        <f t="shared" si="25"/>
        <v>9.2061936162270416E-2</v>
      </c>
      <c r="I125" s="141">
        <f t="shared" si="25"/>
        <v>9.7189219479917585E-2</v>
      </c>
      <c r="J125" s="141">
        <f t="shared" si="25"/>
        <v>9.7652902532198618E-2</v>
      </c>
      <c r="K125" s="141">
        <f t="shared" si="25"/>
        <v>9.3003177351801442E-2</v>
      </c>
      <c r="L125" s="141">
        <f t="shared" si="25"/>
        <v>9.6138080861105188E-2</v>
      </c>
      <c r="M125" s="141">
        <f t="shared" si="25"/>
        <v>9.7798770660412621E-2</v>
      </c>
      <c r="N125" s="141">
        <f t="shared" si="25"/>
        <v>9.543796706067767E-2</v>
      </c>
      <c r="O125" s="141">
        <f t="shared" si="25"/>
        <v>9.6651332794265257E-2</v>
      </c>
      <c r="P125" s="141">
        <f t="shared" si="25"/>
        <v>9.5372885329932613E-2</v>
      </c>
      <c r="Q125" s="141">
        <f t="shared" si="25"/>
        <v>9.5880398695266211E-2</v>
      </c>
    </row>
    <row r="126" spans="1:17" x14ac:dyDescent="0.25">
      <c r="A126" s="127" t="s">
        <v>113</v>
      </c>
      <c r="B126" s="143">
        <f t="shared" ref="B126:Q126" si="26">IF(B$77=0,0,B$77/B$53)</f>
        <v>0.10420030281095084</v>
      </c>
      <c r="C126" s="143">
        <f t="shared" si="26"/>
        <v>0.105099650948902</v>
      </c>
      <c r="D126" s="143">
        <f t="shared" si="26"/>
        <v>0.10487506317020101</v>
      </c>
      <c r="E126" s="143">
        <f t="shared" si="26"/>
        <v>0.10502147601390047</v>
      </c>
      <c r="F126" s="143">
        <f t="shared" si="26"/>
        <v>0.10527120994740621</v>
      </c>
      <c r="G126" s="143">
        <f t="shared" si="26"/>
        <v>0.1059327639333032</v>
      </c>
      <c r="H126" s="143">
        <f t="shared" si="26"/>
        <v>0.10432673437989974</v>
      </c>
      <c r="I126" s="143">
        <f t="shared" si="26"/>
        <v>0.10513780391741821</v>
      </c>
      <c r="J126" s="143">
        <f t="shared" si="26"/>
        <v>0.10554891847058943</v>
      </c>
      <c r="K126" s="143">
        <f t="shared" si="26"/>
        <v>0.10706459079654888</v>
      </c>
      <c r="L126" s="143">
        <f t="shared" si="26"/>
        <v>0.10375002499431658</v>
      </c>
      <c r="M126" s="143">
        <f t="shared" si="26"/>
        <v>0.10379528873328064</v>
      </c>
      <c r="N126" s="143">
        <f t="shared" si="26"/>
        <v>0.10566442210154529</v>
      </c>
      <c r="O126" s="143">
        <f t="shared" si="26"/>
        <v>0.104220435546378</v>
      </c>
      <c r="P126" s="143">
        <f t="shared" si="26"/>
        <v>0.10487526224139652</v>
      </c>
      <c r="Q126" s="143">
        <f t="shared" si="26"/>
        <v>0.10601999967670601</v>
      </c>
    </row>
    <row r="127" spans="1:17" x14ac:dyDescent="0.25">
      <c r="A127" s="142" t="s">
        <v>122</v>
      </c>
      <c r="B127" s="141">
        <f t="shared" ref="B127:Q127" si="27">IF(B$78=0,0,B$78/B$53)</f>
        <v>3.6020556561358476E-2</v>
      </c>
      <c r="C127" s="141">
        <f t="shared" si="27"/>
        <v>3.8900410334611307E-2</v>
      </c>
      <c r="D127" s="141">
        <f t="shared" si="27"/>
        <v>3.8198043100574369E-2</v>
      </c>
      <c r="E127" s="141">
        <f t="shared" si="27"/>
        <v>3.9003845524456238E-2</v>
      </c>
      <c r="F127" s="141">
        <f t="shared" si="27"/>
        <v>3.6664497065458795E-2</v>
      </c>
      <c r="G127" s="141">
        <f t="shared" si="27"/>
        <v>3.039001993397349E-2</v>
      </c>
      <c r="H127" s="141">
        <f t="shared" si="27"/>
        <v>3.2748360202124092E-2</v>
      </c>
      <c r="I127" s="141">
        <f t="shared" si="27"/>
        <v>3.1221679848220392E-2</v>
      </c>
      <c r="J127" s="141">
        <f t="shared" si="27"/>
        <v>2.8728591770089778E-2</v>
      </c>
      <c r="K127" s="141">
        <f t="shared" si="27"/>
        <v>2.5223515800551426E-2</v>
      </c>
      <c r="L127" s="141">
        <f t="shared" si="27"/>
        <v>2.3186978106072832E-2</v>
      </c>
      <c r="M127" s="141">
        <f t="shared" si="27"/>
        <v>2.8795684274951376E-2</v>
      </c>
      <c r="N127" s="141">
        <f t="shared" si="27"/>
        <v>2.4400365972970788E-2</v>
      </c>
      <c r="O127" s="141">
        <f t="shared" si="27"/>
        <v>3.0944269733822426E-2</v>
      </c>
      <c r="P127" s="141">
        <f t="shared" si="27"/>
        <v>2.4843890983674236E-2</v>
      </c>
      <c r="Q127" s="141">
        <f t="shared" si="27"/>
        <v>2.6592992420434711E-2</v>
      </c>
    </row>
    <row r="128" spans="1:17" x14ac:dyDescent="0.25">
      <c r="A128" s="142" t="s">
        <v>121</v>
      </c>
      <c r="B128" s="141">
        <f t="shared" ref="B128:Q128" si="28">IF(B$82=0,0,B$82/B$53)</f>
        <v>4.8766538163495236E-2</v>
      </c>
      <c r="C128" s="141">
        <f t="shared" si="28"/>
        <v>4.7144104989209623E-2</v>
      </c>
      <c r="D128" s="141">
        <f t="shared" si="28"/>
        <v>4.5856906980776886E-2</v>
      </c>
      <c r="E128" s="141">
        <f t="shared" si="28"/>
        <v>4.5617865189086594E-2</v>
      </c>
      <c r="F128" s="141">
        <f t="shared" si="28"/>
        <v>4.5035498103609697E-2</v>
      </c>
      <c r="G128" s="141">
        <f t="shared" si="28"/>
        <v>4.5179813631901232E-2</v>
      </c>
      <c r="H128" s="141">
        <f t="shared" si="28"/>
        <v>4.5963935970216079E-2</v>
      </c>
      <c r="I128" s="141">
        <f t="shared" si="28"/>
        <v>4.4329880432629247E-2</v>
      </c>
      <c r="J128" s="141">
        <f t="shared" si="28"/>
        <v>4.3746668068730996E-2</v>
      </c>
      <c r="K128" s="141">
        <f t="shared" si="28"/>
        <v>4.8165940531162889E-2</v>
      </c>
      <c r="L128" s="141">
        <f t="shared" si="28"/>
        <v>5.1162672779588518E-2</v>
      </c>
      <c r="M128" s="141">
        <f t="shared" si="28"/>
        <v>4.4653268482663759E-2</v>
      </c>
      <c r="N128" s="141">
        <f t="shared" si="28"/>
        <v>4.5222631815796742E-2</v>
      </c>
      <c r="O128" s="141">
        <f t="shared" si="28"/>
        <v>4.4007927094044726E-2</v>
      </c>
      <c r="P128" s="141">
        <f t="shared" si="28"/>
        <v>4.5136194196884541E-2</v>
      </c>
      <c r="Q128" s="141">
        <f t="shared" si="28"/>
        <v>4.6690836011511444E-2</v>
      </c>
    </row>
    <row r="129" spans="1:17" x14ac:dyDescent="0.25">
      <c r="A129" s="140" t="s">
        <v>120</v>
      </c>
      <c r="B129" s="139">
        <f t="shared" ref="B129:Q129" si="29">IF(B$93=0,0,B$93/B$53)</f>
        <v>1.941320808609711E-2</v>
      </c>
      <c r="C129" s="139">
        <f t="shared" si="29"/>
        <v>1.9055135625081078E-2</v>
      </c>
      <c r="D129" s="139">
        <f t="shared" si="29"/>
        <v>2.0820113088849786E-2</v>
      </c>
      <c r="E129" s="139">
        <f t="shared" si="29"/>
        <v>2.0399765300357659E-2</v>
      </c>
      <c r="F129" s="139">
        <f t="shared" si="29"/>
        <v>2.3571214778337748E-2</v>
      </c>
      <c r="G129" s="139">
        <f t="shared" si="29"/>
        <v>3.0362930367428518E-2</v>
      </c>
      <c r="H129" s="139">
        <f t="shared" si="29"/>
        <v>2.5614438207559584E-2</v>
      </c>
      <c r="I129" s="139">
        <f t="shared" si="29"/>
        <v>2.9586243636568556E-2</v>
      </c>
      <c r="J129" s="139">
        <f t="shared" si="29"/>
        <v>3.3073658631768671E-2</v>
      </c>
      <c r="K129" s="139">
        <f t="shared" si="29"/>
        <v>3.3675134464834562E-2</v>
      </c>
      <c r="L129" s="139">
        <f t="shared" si="29"/>
        <v>2.9400374108655234E-2</v>
      </c>
      <c r="M129" s="139">
        <f t="shared" si="29"/>
        <v>3.0346335975665509E-2</v>
      </c>
      <c r="N129" s="139">
        <f t="shared" si="29"/>
        <v>3.6041424312777771E-2</v>
      </c>
      <c r="O129" s="139">
        <f t="shared" si="29"/>
        <v>2.926823871851085E-2</v>
      </c>
      <c r="P129" s="139">
        <f t="shared" si="29"/>
        <v>3.489517706083773E-2</v>
      </c>
      <c r="Q129" s="139">
        <f t="shared" si="29"/>
        <v>3.2736171244759873E-2</v>
      </c>
    </row>
    <row r="130" spans="1:17" hidden="1" x14ac:dyDescent="0.25"/>
    <row r="132" spans="1:17" ht="12.75" x14ac:dyDescent="0.25">
      <c r="A132" s="98" t="s">
        <v>129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47</v>
      </c>
      <c r="B134" s="170">
        <f>IF(B$5=0,0,B$5/ISI_fec!B$5)</f>
        <v>0.50094413097623325</v>
      </c>
      <c r="C134" s="170">
        <f>IF(C$5=0,0,C$5/ISI_fec!C$5)</f>
        <v>0.50213132260177384</v>
      </c>
      <c r="D134" s="170">
        <f>IF(D$5=0,0,D$5/ISI_fec!D$5)</f>
        <v>0.50382027082912562</v>
      </c>
      <c r="E134" s="170">
        <f>IF(E$5=0,0,E$5/ISI_fec!E$5)</f>
        <v>0.5035114632860771</v>
      </c>
      <c r="F134" s="170">
        <f>IF(F$5=0,0,F$5/ISI_fec!F$5)</f>
        <v>0.50464605619598923</v>
      </c>
      <c r="G134" s="170">
        <f>IF(G$5=0,0,G$5/ISI_fec!G$5)</f>
        <v>0.50690809050280805</v>
      </c>
      <c r="H134" s="170">
        <f>IF(H$5=0,0,H$5/ISI_fec!H$5)</f>
        <v>0.50826921688053661</v>
      </c>
      <c r="I134" s="170">
        <f>IF(I$5=0,0,I$5/ISI_fec!I$5)</f>
        <v>0.51143466528730586</v>
      </c>
      <c r="J134" s="170">
        <f>IF(J$5=0,0,J$5/ISI_fec!J$5)</f>
        <v>0.51323115348864046</v>
      </c>
      <c r="K134" s="170">
        <f>IF(K$5=0,0,K$5/ISI_fec!K$5)</f>
        <v>0.51594983828203855</v>
      </c>
      <c r="L134" s="170">
        <f>IF(L$5=0,0,L$5/ISI_fec!L$5)</f>
        <v>0.51623287406538632</v>
      </c>
      <c r="M134" s="170">
        <f>IF(M$5=0,0,M$5/ISI_fec!M$5)</f>
        <v>0.51715023778224745</v>
      </c>
      <c r="N134" s="170">
        <f>IF(N$5=0,0,N$5/ISI_fec!N$5)</f>
        <v>0.51624314240620628</v>
      </c>
      <c r="O134" s="170">
        <f>IF(O$5=0,0,O$5/ISI_fec!O$5)</f>
        <v>0.51686887002318471</v>
      </c>
      <c r="P134" s="170">
        <f>IF(P$5=0,0,P$5/ISI_fec!P$5)</f>
        <v>0.51593250977300475</v>
      </c>
      <c r="Q134" s="170">
        <f>IF(Q$5=0,0,Q$5/ISI_fec!Q$5)</f>
        <v>0.5235897876363057</v>
      </c>
    </row>
    <row r="135" spans="1:17" x14ac:dyDescent="0.25">
      <c r="A135" s="132" t="s">
        <v>84</v>
      </c>
      <c r="B135" s="169">
        <f>IF(B$6=0,0,B$6/ISI_fec!B$6)</f>
        <v>0.44843546308434329</v>
      </c>
      <c r="C135" s="169">
        <f>IF(C$6=0,0,C$6/ISI_fec!C$6)</f>
        <v>0.45000616275258337</v>
      </c>
      <c r="D135" s="169">
        <f>IF(D$6=0,0,D$6/ISI_fec!D$6)</f>
        <v>0.45087968201409195</v>
      </c>
      <c r="E135" s="169">
        <f>IF(E$6=0,0,E$6/ISI_fec!E$6)</f>
        <v>0.45165238450513812</v>
      </c>
      <c r="F135" s="169">
        <f>IF(F$6=0,0,F$6/ISI_fec!F$6)</f>
        <v>0.45247198753264067</v>
      </c>
      <c r="G135" s="169">
        <f>IF(G$6=0,0,G$6/ISI_fec!G$6)</f>
        <v>0.45493791341548895</v>
      </c>
      <c r="H135" s="169">
        <f>IF(H$6=0,0,H$6/ISI_fec!H$6)</f>
        <v>0.45605299731553189</v>
      </c>
      <c r="I135" s="169">
        <f>IF(I$6=0,0,I$6/ISI_fec!I$6)</f>
        <v>0.45855715402314845</v>
      </c>
      <c r="J135" s="169">
        <f>IF(J$6=0,0,J$6/ISI_fec!J$6)</f>
        <v>0.46006316430453725</v>
      </c>
      <c r="K135" s="169">
        <f>IF(K$6=0,0,K$6/ISI_fec!K$6)</f>
        <v>0.4603883950000921</v>
      </c>
      <c r="L135" s="169">
        <f>IF(L$6=0,0,L$6/ISI_fec!L$6)</f>
        <v>0.46309889829133555</v>
      </c>
      <c r="M135" s="169">
        <f>IF(M$6=0,0,M$6/ISI_fec!M$6)</f>
        <v>0.46436757862817207</v>
      </c>
      <c r="N135" s="169">
        <f>IF(N$6=0,0,N$6/ISI_fec!N$6)</f>
        <v>0.46385171949292636</v>
      </c>
      <c r="O135" s="169">
        <f>IF(O$6=0,0,O$6/ISI_fec!O$6)</f>
        <v>0.46473198069590571</v>
      </c>
      <c r="P135" s="169">
        <f>IF(P$6=0,0,P$6/ISI_fec!P$6)</f>
        <v>0.46455318422287561</v>
      </c>
      <c r="Q135" s="169">
        <f>IF(Q$6=0,0,Q$6/ISI_fec!Q$6)</f>
        <v>0.47297841945103947</v>
      </c>
    </row>
    <row r="136" spans="1:17" x14ac:dyDescent="0.25">
      <c r="A136" s="76" t="s">
        <v>83</v>
      </c>
      <c r="B136" s="168">
        <f>IF(B$7=0,0,B$7/ISI_fec!B$7)</f>
        <v>0.11653919655993066</v>
      </c>
      <c r="C136" s="168">
        <f>IF(C$7=0,0,C$7/ISI_fec!C$7)</f>
        <v>0.11694738924860562</v>
      </c>
      <c r="D136" s="168">
        <f>IF(D$7=0,0,D$7/ISI_fec!D$7)</f>
        <v>0.11717439902213181</v>
      </c>
      <c r="E136" s="168">
        <f>IF(E$7=0,0,E$7/ISI_fec!E$7)</f>
        <v>0.1173752085809187</v>
      </c>
      <c r="F136" s="168">
        <f>IF(F$7=0,0,F$7/ISI_fec!F$7)</f>
        <v>0.11758820662899067</v>
      </c>
      <c r="G136" s="168">
        <f>IF(G$7=0,0,G$7/ISI_fec!G$7)</f>
        <v>0.11822905028392132</v>
      </c>
      <c r="H136" s="168">
        <f>IF(H$7=0,0,H$7/ISI_fec!H$7)</f>
        <v>0.11851883776173165</v>
      </c>
      <c r="I136" s="168">
        <f>IF(I$7=0,0,I$7/ISI_fec!I$7)</f>
        <v>0.11916961682536449</v>
      </c>
      <c r="J136" s="168">
        <f>IF(J$7=0,0,J$7/ISI_fec!J$7)</f>
        <v>0.11956099806670724</v>
      </c>
      <c r="K136" s="168">
        <f>IF(K$7=0,0,K$7/ISI_fec!K$7)</f>
        <v>0.11964551886641359</v>
      </c>
      <c r="L136" s="168">
        <f>IF(L$7=0,0,L$7/ISI_fec!L$7)</f>
        <v>0.12034992318283842</v>
      </c>
      <c r="M136" s="168">
        <f>IF(M$7=0,0,M$7/ISI_fec!M$7)</f>
        <v>0.12067962723017081</v>
      </c>
      <c r="N136" s="168">
        <f>IF(N$7=0,0,N$7/ISI_fec!N$7)</f>
        <v>0.12054556600150233</v>
      </c>
      <c r="O136" s="168">
        <f>IF(O$7=0,0,O$7/ISI_fec!O$7)</f>
        <v>0.12077432786759673</v>
      </c>
      <c r="P136" s="168">
        <f>IF(P$7=0,0,P$7/ISI_fec!P$7)</f>
        <v>0.12072786232454762</v>
      </c>
      <c r="Q136" s="168">
        <f>IF(Q$7=0,0,Q$7/ISI_fec!Q$7)</f>
        <v>0.12291740848034298</v>
      </c>
    </row>
    <row r="137" spans="1:17" x14ac:dyDescent="0.25">
      <c r="A137" s="76" t="s">
        <v>82</v>
      </c>
      <c r="B137" s="168">
        <f>IF(B$8=0,0,B$8/ISI_fec!B$8)</f>
        <v>0.64186429299094139</v>
      </c>
      <c r="C137" s="168">
        <f>IF(C$8=0,0,C$8/ISI_fec!C$8)</f>
        <v>0.64411250062626435</v>
      </c>
      <c r="D137" s="168">
        <f>IF(D$8=0,0,D$8/ISI_fec!D$8)</f>
        <v>0.64536280500528487</v>
      </c>
      <c r="E137" s="168">
        <f>IF(E$8=0,0,E$8/ISI_fec!E$8)</f>
        <v>0.64646880615581015</v>
      </c>
      <c r="F137" s="168">
        <f>IF(F$8=0,0,F$8/ISI_fec!F$8)</f>
        <v>0.64764193799101955</v>
      </c>
      <c r="G137" s="168">
        <f>IF(G$8=0,0,G$8/ISI_fec!G$8)</f>
        <v>0.65117152006839574</v>
      </c>
      <c r="H137" s="168">
        <f>IF(H$8=0,0,H$8/ISI_fec!H$8)</f>
        <v>0.65276758594196382</v>
      </c>
      <c r="I137" s="168">
        <f>IF(I$8=0,0,I$8/ISI_fec!I$8)</f>
        <v>0.65635188938580302</v>
      </c>
      <c r="J137" s="168">
        <f>IF(J$8=0,0,J$8/ISI_fec!J$8)</f>
        <v>0.65850750441645223</v>
      </c>
      <c r="K137" s="168">
        <f>IF(K$8=0,0,K$8/ISI_fec!K$8)</f>
        <v>0.65897302061141494</v>
      </c>
      <c r="L137" s="168">
        <f>IF(L$8=0,0,L$8/ISI_fec!L$8)</f>
        <v>0.66285267648590207</v>
      </c>
      <c r="M137" s="168">
        <f>IF(M$8=0,0,M$8/ISI_fec!M$8)</f>
        <v>0.66466859131528266</v>
      </c>
      <c r="N137" s="168">
        <f>IF(N$8=0,0,N$8/ISI_fec!N$8)</f>
        <v>0.66393022072155239</v>
      </c>
      <c r="O137" s="168">
        <f>IF(O$8=0,0,O$8/ISI_fec!O$8)</f>
        <v>0.66519017512125944</v>
      </c>
      <c r="P137" s="168">
        <f>IF(P$8=0,0,P$8/ISI_fec!P$8)</f>
        <v>0.66493425630752101</v>
      </c>
      <c r="Q137" s="168">
        <f>IF(Q$8=0,0,Q$8/ISI_fec!Q$8)</f>
        <v>0.67699364522340288</v>
      </c>
    </row>
    <row r="138" spans="1:17" x14ac:dyDescent="0.25">
      <c r="A138" s="76" t="s">
        <v>81</v>
      </c>
      <c r="B138" s="168">
        <f>IF(B$9=0,0,B$9/ISI_fec!B$9)</f>
        <v>0.44483767843703209</v>
      </c>
      <c r="C138" s="168">
        <f>IF(C$9=0,0,C$9/ISI_fec!C$9)</f>
        <v>0.44639577642762318</v>
      </c>
      <c r="D138" s="168">
        <f>IF(D$9=0,0,D$9/ISI_fec!D$9)</f>
        <v>0.44726228746956276</v>
      </c>
      <c r="E138" s="168">
        <f>IF(E$9=0,0,E$9/ISI_fec!E$9)</f>
        <v>0.44802879059104911</v>
      </c>
      <c r="F138" s="168">
        <f>IF(F$9=0,0,F$9/ISI_fec!F$9)</f>
        <v>0.44884181796735528</v>
      </c>
      <c r="G138" s="168">
        <f>IF(G$9=0,0,G$9/ISI_fec!G$9)</f>
        <v>0.45128795979873371</v>
      </c>
      <c r="H138" s="168">
        <f>IF(H$9=0,0,H$9/ISI_fec!H$9)</f>
        <v>0.45239409741315395</v>
      </c>
      <c r="I138" s="168">
        <f>IF(I$9=0,0,I$9/ISI_fec!I$9)</f>
        <v>0.45487816334450776</v>
      </c>
      <c r="J138" s="168">
        <f>IF(J$9=0,0,J$9/ISI_fec!J$9)</f>
        <v>0.45637209094931291</v>
      </c>
      <c r="K138" s="168">
        <f>IF(K$9=0,0,K$9/ISI_fec!K$9)</f>
        <v>0.45669471232847858</v>
      </c>
      <c r="L138" s="168">
        <f>IF(L$9=0,0,L$9/ISI_fec!L$9)</f>
        <v>0.45938346933083435</v>
      </c>
      <c r="M138" s="168">
        <f>IF(M$9=0,0,M$9/ISI_fec!M$9)</f>
        <v>0.46064197108231358</v>
      </c>
      <c r="N138" s="168">
        <f>IF(N$9=0,0,N$9/ISI_fec!N$9)</f>
        <v>0.46013025066987162</v>
      </c>
      <c r="O138" s="168">
        <f>IF(O$9=0,0,O$9/ISI_fec!O$9)</f>
        <v>0.4610034495628812</v>
      </c>
      <c r="P138" s="168">
        <f>IF(P$9=0,0,P$9/ISI_fec!P$9)</f>
        <v>0.46082608756874194</v>
      </c>
      <c r="Q138" s="168">
        <f>IF(Q$9=0,0,Q$9/ISI_fec!Q$9)</f>
        <v>0.46918372738028657</v>
      </c>
    </row>
    <row r="139" spans="1:17" x14ac:dyDescent="0.25">
      <c r="A139" s="129" t="s">
        <v>80</v>
      </c>
      <c r="B139" s="167">
        <f>IF(B$10=0,0,B$10/ISI_fec!B$10)</f>
        <v>0.70801267916328192</v>
      </c>
      <c r="C139" s="167">
        <f>IF(C$10=0,0,C$10/ISI_fec!C$10)</f>
        <v>0.71082781317428179</v>
      </c>
      <c r="D139" s="167">
        <f>IF(D$10=0,0,D$10/ISI_fec!D$10)</f>
        <v>0.71262184469910683</v>
      </c>
      <c r="E139" s="167">
        <f>IF(E$10=0,0,E$10/ISI_fec!E$10)</f>
        <v>0.72082232102007437</v>
      </c>
      <c r="F139" s="167">
        <f>IF(F$10=0,0,F$10/ISI_fec!F$10)</f>
        <v>0.71928450554411449</v>
      </c>
      <c r="G139" s="167">
        <f>IF(G$10=0,0,G$10/ISI_fec!G$10)</f>
        <v>0.72294808506497965</v>
      </c>
      <c r="H139" s="167">
        <f>IF(H$10=0,0,H$10/ISI_fec!H$10)</f>
        <v>0.72741959195636274</v>
      </c>
      <c r="I139" s="167">
        <f>IF(I$10=0,0,I$10/ISI_fec!I$10)</f>
        <v>0.73046621690550628</v>
      </c>
      <c r="J139" s="167">
        <f>IF(J$10=0,0,J$10/ISI_fec!J$10)</f>
        <v>0.73310845640195033</v>
      </c>
      <c r="K139" s="167">
        <f>IF(K$10=0,0,K$10/ISI_fec!K$10)</f>
        <v>0.73419642507206784</v>
      </c>
      <c r="L139" s="167">
        <f>IF(L$10=0,0,L$10/ISI_fec!L$10)</f>
        <v>0.73671154075036605</v>
      </c>
      <c r="M139" s="167">
        <f>IF(M$10=0,0,M$10/ISI_fec!M$10)</f>
        <v>0.73835557602792479</v>
      </c>
      <c r="N139" s="167">
        <f>IF(N$10=0,0,N$10/ISI_fec!N$10)</f>
        <v>0.73787745506418512</v>
      </c>
      <c r="O139" s="167">
        <f>IF(O$10=0,0,O$10/ISI_fec!O$10)</f>
        <v>0.73997112179591795</v>
      </c>
      <c r="P139" s="167">
        <f>IF(P$10=0,0,P$10/ISI_fec!P$10)</f>
        <v>0.74113550502778214</v>
      </c>
      <c r="Q139" s="167">
        <f>IF(Q$10=0,0,Q$10/ISI_fec!Q$10)</f>
        <v>0.75141747402295944</v>
      </c>
    </row>
    <row r="140" spans="1:17" x14ac:dyDescent="0.25">
      <c r="A140" s="127" t="s">
        <v>118</v>
      </c>
      <c r="B140" s="166">
        <f>IF(B$15=0,0,B$15/ISI_fec!B$15)</f>
        <v>0.42247954642674079</v>
      </c>
      <c r="C140" s="166">
        <f>IF(C$15=0,0,C$15/ISI_fec!C$15)</f>
        <v>0.42881262172183848</v>
      </c>
      <c r="D140" s="166">
        <f>IF(D$15=0,0,D$15/ISI_fec!D$15)</f>
        <v>0.430529728598327</v>
      </c>
      <c r="E140" s="166">
        <f>IF(E$15=0,0,E$15/ISI_fec!E$15)</f>
        <v>0.42748453770750283</v>
      </c>
      <c r="F140" s="166">
        <f>IF(F$15=0,0,F$15/ISI_fec!F$15)</f>
        <v>0.43964599048564579</v>
      </c>
      <c r="G140" s="166">
        <f>IF(G$15=0,0,G$15/ISI_fec!G$15)</f>
        <v>0.44505361832047252</v>
      </c>
      <c r="H140" s="166">
        <f>IF(H$15=0,0,H$15/ISI_fec!H$15)</f>
        <v>0.4459538220171953</v>
      </c>
      <c r="I140" s="166">
        <f>IF(I$15=0,0,I$15/ISI_fec!I$15)</f>
        <v>0.44885254703540384</v>
      </c>
      <c r="J140" s="166">
        <f>IF(J$15=0,0,J$15/ISI_fec!J$15)</f>
        <v>0.4468523211537786</v>
      </c>
      <c r="K140" s="166">
        <f>IF(K$15=0,0,K$15/ISI_fec!K$15)</f>
        <v>0.45360992437630199</v>
      </c>
      <c r="L140" s="166">
        <f>IF(L$15=0,0,L$15/ISI_fec!L$15)</f>
        <v>0.45053801107390457</v>
      </c>
      <c r="M140" s="166">
        <f>IF(M$15=0,0,M$15/ISI_fec!M$15)</f>
        <v>0.44958149249870116</v>
      </c>
      <c r="N140" s="166">
        <f>IF(N$15=0,0,N$15/ISI_fec!N$15)</f>
        <v>0.44535522552323342</v>
      </c>
      <c r="O140" s="166">
        <f>IF(O$15=0,0,O$15/ISI_fec!O$15)</f>
        <v>0.44784293457005886</v>
      </c>
      <c r="P140" s="166">
        <f>IF(P$15=0,0,P$15/ISI_fec!P$15)</f>
        <v>0.4468233140920756</v>
      </c>
      <c r="Q140" s="166">
        <f>IF(Q$15=0,0,Q$15/ISI_fec!Q$15)</f>
        <v>0.44662804936171052</v>
      </c>
    </row>
    <row r="141" spans="1:17" x14ac:dyDescent="0.25">
      <c r="A141" s="127" t="s">
        <v>117</v>
      </c>
      <c r="B141" s="166">
        <f>IF(B$21=0,0,B$21/ISI_fec!B$21)</f>
        <v>0.51152747803971121</v>
      </c>
      <c r="C141" s="166">
        <f>IF(C$21=0,0,C$21/ISI_fec!C$21)</f>
        <v>0.51194271806255198</v>
      </c>
      <c r="D141" s="166">
        <f>IF(D$21=0,0,D$21/ISI_fec!D$21)</f>
        <v>0.51312833567050598</v>
      </c>
      <c r="E141" s="166">
        <f>IF(E$21=0,0,E$21/ISI_fec!E$21)</f>
        <v>0.51280819398889166</v>
      </c>
      <c r="F141" s="166">
        <f>IF(F$21=0,0,F$21/ISI_fec!F$21)</f>
        <v>0.51259670253308764</v>
      </c>
      <c r="G141" s="166">
        <f>IF(G$21=0,0,G$21/ISI_fec!G$21)</f>
        <v>0.51413163461919265</v>
      </c>
      <c r="H141" s="166">
        <f>IF(H$21=0,0,H$21/ISI_fec!H$21)</f>
        <v>0.51531535605817191</v>
      </c>
      <c r="I141" s="166">
        <f>IF(I$21=0,0,I$21/ISI_fec!I$21)</f>
        <v>0.51821903318328599</v>
      </c>
      <c r="J141" s="166">
        <f>IF(J$21=0,0,J$21/ISI_fec!J$21)</f>
        <v>0.52055034634728126</v>
      </c>
      <c r="K141" s="166">
        <f>IF(K$21=0,0,K$21/ISI_fec!K$21)</f>
        <v>0.52241116203589855</v>
      </c>
      <c r="L141" s="166">
        <f>IF(L$21=0,0,L$21/ISI_fec!L$21)</f>
        <v>0.52303271921065297</v>
      </c>
      <c r="M141" s="166">
        <f>IF(M$21=0,0,M$21/ISI_fec!M$21)</f>
        <v>0.52422105882991887</v>
      </c>
      <c r="N141" s="166">
        <f>IF(N$21=0,0,N$21/ISI_fec!N$21)</f>
        <v>0.52299648524326769</v>
      </c>
      <c r="O141" s="166">
        <f>IF(O$21=0,0,O$21/ISI_fec!O$21)</f>
        <v>0.52334392407318286</v>
      </c>
      <c r="P141" s="166">
        <f>IF(P$21=0,0,P$21/ISI_fec!P$21)</f>
        <v>0.52196508506755357</v>
      </c>
      <c r="Q141" s="166">
        <f>IF(Q$21=0,0,Q$21/ISI_fec!Q$21)</f>
        <v>0.52947834899042023</v>
      </c>
    </row>
    <row r="142" spans="1:17" x14ac:dyDescent="0.25">
      <c r="A142" s="127" t="s">
        <v>114</v>
      </c>
      <c r="B142" s="166">
        <f>IF(B$27=0,0,B$27/ISI_fec!B$27)</f>
        <v>0.49371563758990816</v>
      </c>
      <c r="C142" s="166">
        <f>IF(C$27=0,0,C$27/ISI_fec!C$27)</f>
        <v>0.49515852559390672</v>
      </c>
      <c r="D142" s="166">
        <f>IF(D$27=0,0,D$27/ISI_fec!D$27)</f>
        <v>0.49861693089603654</v>
      </c>
      <c r="E142" s="166">
        <f>IF(E$27=0,0,E$27/ISI_fec!E$27)</f>
        <v>0.50038055177758145</v>
      </c>
      <c r="F142" s="166">
        <f>IF(F$27=0,0,F$27/ISI_fec!F$27)</f>
        <v>0.50020403562802429</v>
      </c>
      <c r="G142" s="166">
        <f>IF(G$27=0,0,G$27/ISI_fec!G$27)</f>
        <v>0.50300444637478081</v>
      </c>
      <c r="H142" s="166">
        <f>IF(H$27=0,0,H$27/ISI_fec!H$27)</f>
        <v>0.5054193497600642</v>
      </c>
      <c r="I142" s="166">
        <f>IF(I$27=0,0,I$27/ISI_fec!I$27)</f>
        <v>0.50935509181838023</v>
      </c>
      <c r="J142" s="166">
        <f>IF(J$27=0,0,J$27/ISI_fec!J$27)</f>
        <v>0.51150407841528678</v>
      </c>
      <c r="K142" s="166">
        <f>IF(K$27=0,0,K$27/ISI_fec!K$27)</f>
        <v>0.51189176229906552</v>
      </c>
      <c r="L142" s="166">
        <f>IF(L$27=0,0,L$27/ISI_fec!L$27)</f>
        <v>0.51670738320997545</v>
      </c>
      <c r="M142" s="166">
        <f>IF(M$27=0,0,M$27/ISI_fec!M$27)</f>
        <v>0.51793517561659641</v>
      </c>
      <c r="N142" s="166">
        <f>IF(N$27=0,0,N$27/ISI_fec!N$27)</f>
        <v>0.51756741881943935</v>
      </c>
      <c r="O142" s="166">
        <f>IF(O$27=0,0,O$27/ISI_fec!O$27)</f>
        <v>0.51928617199778904</v>
      </c>
      <c r="P142" s="166">
        <f>IF(P$27=0,0,P$27/ISI_fec!P$27)</f>
        <v>0.51865867664759535</v>
      </c>
      <c r="Q142" s="166">
        <f>IF(Q$27=0,0,Q$27/ISI_fec!Q$27)</f>
        <v>0.53069693414259178</v>
      </c>
    </row>
    <row r="143" spans="1:17" x14ac:dyDescent="0.25">
      <c r="A143" s="72" t="s">
        <v>113</v>
      </c>
      <c r="B143" s="165">
        <f>IF(B$34=0,0,B$34/ISI_fec!B$34)</f>
        <v>0.47482276384814054</v>
      </c>
      <c r="C143" s="165">
        <f>IF(C$34=0,0,C$34/ISI_fec!C$34)</f>
        <v>0.47829952747642401</v>
      </c>
      <c r="D143" s="165">
        <f>IF(D$34=0,0,D$34/ISI_fec!D$34)</f>
        <v>0.48272313491510105</v>
      </c>
      <c r="E143" s="165">
        <f>IF(E$34=0,0,E$34/ISI_fec!E$34)</f>
        <v>0.48183274426599892</v>
      </c>
      <c r="F143" s="165">
        <f>IF(F$34=0,0,F$34/ISI_fec!F$34)</f>
        <v>0.48433964154095799</v>
      </c>
      <c r="G143" s="165">
        <f>IF(G$34=0,0,G$34/ISI_fec!G$34)</f>
        <v>0.48825498670500111</v>
      </c>
      <c r="H143" s="165">
        <f>IF(H$34=0,0,H$34/ISI_fec!H$34)</f>
        <v>0.48888742854936201</v>
      </c>
      <c r="I143" s="165">
        <f>IF(I$34=0,0,I$34/ISI_fec!I$34)</f>
        <v>0.49293731335863594</v>
      </c>
      <c r="J143" s="165">
        <f>IF(J$34=0,0,J$34/ISI_fec!J$34)</f>
        <v>0.49388820690206342</v>
      </c>
      <c r="K143" s="165">
        <f>IF(K$34=0,0,K$34/ISI_fec!K$34)</f>
        <v>0.50401235469974792</v>
      </c>
      <c r="L143" s="165">
        <f>IF(L$34=0,0,L$34/ISI_fec!L$34)</f>
        <v>0.49733771579200037</v>
      </c>
      <c r="M143" s="165">
        <f>IF(M$34=0,0,M$34/ISI_fec!M$34)</f>
        <v>0.49738635384811841</v>
      </c>
      <c r="N143" s="165">
        <f>IF(N$34=0,0,N$34/ISI_fec!N$34)</f>
        <v>0.50268030197748892</v>
      </c>
      <c r="O143" s="165">
        <f>IF(O$34=0,0,O$34/ISI_fec!O$34)</f>
        <v>0.49991997857830495</v>
      </c>
      <c r="P143" s="165">
        <f>IF(P$34=0,0,P$34/ISI_fec!P$34)</f>
        <v>0.50322232518178933</v>
      </c>
      <c r="Q143" s="165">
        <f>IF(Q$34=0,0,Q$34/ISI_fec!Q$34)</f>
        <v>0.51461586993781527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46</v>
      </c>
      <c r="B145" s="170">
        <f>IF(B$53=0,0,B$53/ISI_fec!B$53)</f>
        <v>0.54853704170613193</v>
      </c>
      <c r="C145" s="170">
        <f>IF(C$53=0,0,C$53/ISI_fec!C$53)</f>
        <v>0.54966539690243155</v>
      </c>
      <c r="D145" s="170">
        <f>IF(D$53=0,0,D$53/ISI_fec!D$53)</f>
        <v>0.55450581511584407</v>
      </c>
      <c r="E145" s="170">
        <f>IF(E$53=0,0,E$53/ISI_fec!E$53)</f>
        <v>0.55541668326502114</v>
      </c>
      <c r="F145" s="170">
        <f>IF(F$53=0,0,F$53/ISI_fec!F$53)</f>
        <v>0.56167055796088006</v>
      </c>
      <c r="G145" s="170">
        <f>IF(G$53=0,0,G$53/ISI_fec!G$53)</f>
        <v>0.5629149273854771</v>
      </c>
      <c r="H145" s="170">
        <f>IF(H$53=0,0,H$53/ISI_fec!H$53)</f>
        <v>0.56919525661383996</v>
      </c>
      <c r="I145" s="170">
        <f>IF(I$53=0,0,I$53/ISI_fec!I$53)</f>
        <v>0.57449666189948745</v>
      </c>
      <c r="J145" s="170">
        <f>IF(J$53=0,0,J$53/ISI_fec!J$53)</f>
        <v>0.57705127284827207</v>
      </c>
      <c r="K145" s="170">
        <f>IF(K$53=0,0,K$53/ISI_fec!K$53)</f>
        <v>0.57817829414556787</v>
      </c>
      <c r="L145" s="170">
        <f>IF(L$53=0,0,L$53/ISI_fec!L$53)</f>
        <v>0.57794209883229208</v>
      </c>
      <c r="M145" s="170">
        <f>IF(M$53=0,0,M$53/ISI_fec!M$53)</f>
        <v>0.58581174982193163</v>
      </c>
      <c r="N145" s="170">
        <f>IF(N$53=0,0,N$53/ISI_fec!N$53)</f>
        <v>0.58634144065821903</v>
      </c>
      <c r="O145" s="170">
        <f>IF(O$53=0,0,O$53/ISI_fec!O$53)</f>
        <v>0.58778888055240786</v>
      </c>
      <c r="P145" s="170">
        <f>IF(P$53=0,0,P$53/ISI_fec!P$53)</f>
        <v>0.58996149844040446</v>
      </c>
      <c r="Q145" s="170">
        <f>IF(Q$53=0,0,Q$53/ISI_fec!Q$53)</f>
        <v>0.58994899369908849</v>
      </c>
    </row>
    <row r="146" spans="1:17" x14ac:dyDescent="0.25">
      <c r="A146" s="132" t="s">
        <v>84</v>
      </c>
      <c r="B146" s="169">
        <f>IF(B$54=0,0,B$54/ISI_fec!B$54)</f>
        <v>0.44152440914521546</v>
      </c>
      <c r="C146" s="169">
        <f>IF(C$54=0,0,C$54/ISI_fec!C$54)</f>
        <v>0.44302707370485034</v>
      </c>
      <c r="D146" s="169">
        <f>IF(D$54=0,0,D$54/ISI_fec!D$54)</f>
        <v>0.44513022748472592</v>
      </c>
      <c r="E146" s="169">
        <f>IF(E$54=0,0,E$54/ISI_fec!E$54)</f>
        <v>0.44646422987645706</v>
      </c>
      <c r="F146" s="169">
        <f>IF(F$54=0,0,F$54/ISI_fec!F$54)</f>
        <v>0.45151402015890796</v>
      </c>
      <c r="G146" s="169">
        <f>IF(G$54=0,0,G$54/ISI_fec!G$54)</f>
        <v>0.45122299554239143</v>
      </c>
      <c r="H146" s="169">
        <f>IF(H$54=0,0,H$54/ISI_fec!H$54)</f>
        <v>0.45674650748205997</v>
      </c>
      <c r="I146" s="169">
        <f>IF(I$54=0,0,I$54/ISI_fec!I$54)</f>
        <v>0.45958841750053941</v>
      </c>
      <c r="J146" s="169">
        <f>IF(J$54=0,0,J$54/ISI_fec!J$54)</f>
        <v>0.46084278187140854</v>
      </c>
      <c r="K146" s="169">
        <f>IF(K$54=0,0,K$54/ISI_fec!K$54)</f>
        <v>0.46067816634984965</v>
      </c>
      <c r="L146" s="169">
        <f>IF(L$54=0,0,L$54/ISI_fec!L$54)</f>
        <v>0.46119619646986987</v>
      </c>
      <c r="M146" s="169">
        <f>IF(M$54=0,0,M$54/ISI_fec!M$54)</f>
        <v>0.46630772821857008</v>
      </c>
      <c r="N146" s="169">
        <f>IF(N$54=0,0,N$54/ISI_fec!N$54)</f>
        <v>0.46640314299935881</v>
      </c>
      <c r="O146" s="169">
        <f>IF(O$54=0,0,O$54/ISI_fec!O$54)</f>
        <v>0.46789446451687816</v>
      </c>
      <c r="P146" s="169">
        <f>IF(P$54=0,0,P$54/ISI_fec!P$54)</f>
        <v>0.46880043719303821</v>
      </c>
      <c r="Q146" s="169">
        <f>IF(Q$54=0,0,Q$54/ISI_fec!Q$54)</f>
        <v>0.46911037252640886</v>
      </c>
    </row>
    <row r="147" spans="1:17" x14ac:dyDescent="0.25">
      <c r="A147" s="76" t="s">
        <v>83</v>
      </c>
      <c r="B147" s="168">
        <f>IF(B$55=0,0,B$55/ISI_fec!B$55)</f>
        <v>0.11483511541050662</v>
      </c>
      <c r="C147" s="168">
        <f>IF(C$55=0,0,C$55/ISI_fec!C$55)</f>
        <v>0.11522594014081547</v>
      </c>
      <c r="D147" s="168">
        <f>IF(D$55=0,0,D$55/ISI_fec!D$55)</f>
        <v>0.11577294479567843</v>
      </c>
      <c r="E147" s="168">
        <f>IF(E$55=0,0,E$55/ISI_fec!E$55)</f>
        <v>0.11611990255257554</v>
      </c>
      <c r="F147" s="168">
        <f>IF(F$55=0,0,F$55/ISI_fec!F$55)</f>
        <v>0.11743329143407988</v>
      </c>
      <c r="G147" s="168">
        <f>IF(G$55=0,0,G$55/ISI_fec!G$55)</f>
        <v>0.11735759947972185</v>
      </c>
      <c r="H147" s="168">
        <f>IF(H$55=0,0,H$55/ISI_fec!H$55)</f>
        <v>0.11879419758828651</v>
      </c>
      <c r="I147" s="168">
        <f>IF(I$55=0,0,I$55/ISI_fec!I$55)</f>
        <v>0.11953334373332104</v>
      </c>
      <c r="J147" s="168">
        <f>IF(J$55=0,0,J$55/ISI_fec!J$55)</f>
        <v>0.11985958861200056</v>
      </c>
      <c r="K147" s="168">
        <f>IF(K$55=0,0,K$55/ISI_fec!K$55)</f>
        <v>0.11981677412196326</v>
      </c>
      <c r="L147" s="168">
        <f>IF(L$55=0,0,L$55/ISI_fec!L$55)</f>
        <v>0.11995150743995539</v>
      </c>
      <c r="M147" s="168">
        <f>IF(M$55=0,0,M$55/ISI_fec!M$55)</f>
        <v>0.12128095452403122</v>
      </c>
      <c r="N147" s="168">
        <f>IF(N$55=0,0,N$55/ISI_fec!N$55)</f>
        <v>0.1213057707451434</v>
      </c>
      <c r="O147" s="168">
        <f>IF(O$55=0,0,O$55/ISI_fec!O$55)</f>
        <v>0.12169364528850117</v>
      </c>
      <c r="P147" s="168">
        <f>IF(P$55=0,0,P$55/ISI_fec!P$55)</f>
        <v>0.12192927773524853</v>
      </c>
      <c r="Q147" s="168">
        <f>IF(Q$55=0,0,Q$55/ISI_fec!Q$55)</f>
        <v>0.12200988813648615</v>
      </c>
    </row>
    <row r="148" spans="1:17" x14ac:dyDescent="0.25">
      <c r="A148" s="76" t="s">
        <v>82</v>
      </c>
      <c r="B148" s="168">
        <f>IF(B$56=0,0,B$56/ISI_fec!B$56)</f>
        <v>0.63796384492507308</v>
      </c>
      <c r="C148" s="168">
        <f>IF(C$56=0,0,C$56/ISI_fec!C$56)</f>
        <v>0.64013506273374043</v>
      </c>
      <c r="D148" s="168">
        <f>IF(D$56=0,0,D$56/ISI_fec!D$56)</f>
        <v>0.64317393452448834</v>
      </c>
      <c r="E148" s="168">
        <f>IF(E$56=0,0,E$56/ISI_fec!E$56)</f>
        <v>0.6451014503703637</v>
      </c>
      <c r="F148" s="168">
        <f>IF(F$56=0,0,F$56/ISI_fec!F$56)</f>
        <v>0.65239795212186269</v>
      </c>
      <c r="G148" s="168">
        <f>IF(G$56=0,0,G$56/ISI_fec!G$56)</f>
        <v>0.65197744720871376</v>
      </c>
      <c r="H148" s="168">
        <f>IF(H$56=0,0,H$56/ISI_fec!H$56)</f>
        <v>0.65995843498998363</v>
      </c>
      <c r="I148" s="168">
        <f>IF(I$56=0,0,I$56/ISI_fec!I$56)</f>
        <v>0.66406474441425833</v>
      </c>
      <c r="J148" s="168">
        <f>IF(J$56=0,0,J$56/ISI_fec!J$56)</f>
        <v>0.6658771903411459</v>
      </c>
      <c r="K148" s="168">
        <f>IF(K$56=0,0,K$56/ISI_fec!K$56)</f>
        <v>0.66563933542555653</v>
      </c>
      <c r="L148" s="168">
        <f>IF(L$56=0,0,L$56/ISI_fec!L$56)</f>
        <v>0.66638784327769274</v>
      </c>
      <c r="M148" s="168">
        <f>IF(M$56=0,0,M$56/ISI_fec!M$56)</f>
        <v>0.67377355600458522</v>
      </c>
      <c r="N148" s="168">
        <f>IF(N$56=0,0,N$56/ISI_fec!N$56)</f>
        <v>0.67378035082463161</v>
      </c>
      <c r="O148" s="168">
        <f>IF(O$56=0,0,O$56/ISI_fec!O$56)</f>
        <v>0.67606625006358523</v>
      </c>
      <c r="P148" s="168">
        <f>IF(P$56=0,0,P$56/ISI_fec!P$56)</f>
        <v>0.67737530070701157</v>
      </c>
      <c r="Q148" s="168">
        <f>IF(Q$56=0,0,Q$56/ISI_fec!Q$56)</f>
        <v>0.67782312993878158</v>
      </c>
    </row>
    <row r="149" spans="1:17" x14ac:dyDescent="0.25">
      <c r="A149" s="76" t="s">
        <v>81</v>
      </c>
      <c r="B149" s="168">
        <f>IF(B$57=0,0,B$57/ISI_fec!B$57)</f>
        <v>0.43191549306809074</v>
      </c>
      <c r="C149" s="168">
        <f>IF(C$57=0,0,C$57/ISI_fec!C$57)</f>
        <v>0.43427593089506944</v>
      </c>
      <c r="D149" s="168">
        <f>IF(D$57=0,0,D$57/ISI_fec!D$57)</f>
        <v>0.43678815717837471</v>
      </c>
      <c r="E149" s="168">
        <f>IF(E$57=0,0,E$57/ISI_fec!E$57)</f>
        <v>0.43853514879256689</v>
      </c>
      <c r="F149" s="168">
        <f>IF(F$57=0,0,F$57/ISI_fec!F$57)</f>
        <v>0.44252962400415075</v>
      </c>
      <c r="G149" s="168">
        <f>IF(G$57=0,0,G$57/ISI_fec!G$57)</f>
        <v>0.44278405504933827</v>
      </c>
      <c r="H149" s="168">
        <f>IF(H$57=0,0,H$57/ISI_fec!H$57)</f>
        <v>0.44806480344118987</v>
      </c>
      <c r="I149" s="168">
        <f>IF(I$57=0,0,I$57/ISI_fec!I$57)</f>
        <v>0.45079867704937071</v>
      </c>
      <c r="J149" s="168">
        <f>IF(J$57=0,0,J$57/ISI_fec!J$57)</f>
        <v>0.45168032495375537</v>
      </c>
      <c r="K149" s="168">
        <f>IF(K$57=0,0,K$57/ISI_fec!K$57)</f>
        <v>0.45223378337137965</v>
      </c>
      <c r="L149" s="168">
        <f>IF(L$57=0,0,L$57/ISI_fec!L$57)</f>
        <v>0.4524877368723802</v>
      </c>
      <c r="M149" s="168">
        <f>IF(M$57=0,0,M$57/ISI_fec!M$57)</f>
        <v>0.45707870278663737</v>
      </c>
      <c r="N149" s="168">
        <f>IF(N$57=0,0,N$57/ISI_fec!N$57)</f>
        <v>0.45809399842465626</v>
      </c>
      <c r="O149" s="168">
        <f>IF(O$57=0,0,O$57/ISI_fec!O$57)</f>
        <v>0.459605597345011</v>
      </c>
      <c r="P149" s="168">
        <f>IF(P$57=0,0,P$57/ISI_fec!P$57)</f>
        <v>0.46030385561216863</v>
      </c>
      <c r="Q149" s="168">
        <f>IF(Q$57=0,0,Q$57/ISI_fec!Q$57)</f>
        <v>0.46086173211597936</v>
      </c>
    </row>
    <row r="150" spans="1:17" x14ac:dyDescent="0.25">
      <c r="A150" s="129" t="s">
        <v>80</v>
      </c>
      <c r="B150" s="167">
        <f>IF(B$58=0,0,B$58/ISI_fec!B$58)</f>
        <v>0.69464295130127685</v>
      </c>
      <c r="C150" s="167">
        <f>IF(C$58=0,0,C$58/ISI_fec!C$58)</f>
        <v>0.69776220501141373</v>
      </c>
      <c r="D150" s="167">
        <f>IF(D$58=0,0,D$58/ISI_fec!D$58)</f>
        <v>0.70128717886252356</v>
      </c>
      <c r="E150" s="167">
        <f>IF(E$58=0,0,E$58/ISI_fec!E$58)</f>
        <v>0.70817917229498994</v>
      </c>
      <c r="F150" s="167">
        <f>IF(F$58=0,0,F$58/ISI_fec!F$58)</f>
        <v>0.71507039287941343</v>
      </c>
      <c r="G150" s="167">
        <f>IF(G$58=0,0,G$58/ISI_fec!G$58)</f>
        <v>0.71103528881405043</v>
      </c>
      <c r="H150" s="167">
        <f>IF(H$58=0,0,H$58/ISI_fec!H$58)</f>
        <v>0.7201570535525943</v>
      </c>
      <c r="I150" s="167">
        <f>IF(I$58=0,0,I$58/ISI_fec!I$58)</f>
        <v>0.72608270210962611</v>
      </c>
      <c r="J150" s="167">
        <f>IF(J$58=0,0,J$58/ISI_fec!J$58)</f>
        <v>0.72847850899657574</v>
      </c>
      <c r="K150" s="167">
        <f>IF(K$58=0,0,K$58/ISI_fec!K$58)</f>
        <v>0.72798297914349486</v>
      </c>
      <c r="L150" s="167">
        <f>IF(L$58=0,0,L$58/ISI_fec!L$58)</f>
        <v>0.72858715440423183</v>
      </c>
      <c r="M150" s="167">
        <f>IF(M$58=0,0,M$58/ISI_fec!M$58)</f>
        <v>0.73645383868850467</v>
      </c>
      <c r="N150" s="167">
        <f>IF(N$58=0,0,N$58/ISI_fec!N$58)</f>
        <v>0.73753413060560669</v>
      </c>
      <c r="O150" s="167">
        <f>IF(O$58=0,0,O$58/ISI_fec!O$58)</f>
        <v>0.73802538434760523</v>
      </c>
      <c r="P150" s="167">
        <f>IF(P$58=0,0,P$58/ISI_fec!P$58)</f>
        <v>0.74191247682626238</v>
      </c>
      <c r="Q150" s="167">
        <f>IF(Q$58=0,0,Q$58/ISI_fec!Q$58)</f>
        <v>0.74129141495075868</v>
      </c>
    </row>
    <row r="151" spans="1:17" x14ac:dyDescent="0.25">
      <c r="A151" s="127" t="s">
        <v>116</v>
      </c>
      <c r="B151" s="166">
        <f>IF(B$63=0,0,B$63/ISI_fec!B$63)</f>
        <v>0.44857773399684547</v>
      </c>
      <c r="C151" s="166">
        <f>IF(C$63=0,0,C$63/ISI_fec!C$63)</f>
        <v>0.45349246848856489</v>
      </c>
      <c r="D151" s="166">
        <f>IF(D$63=0,0,D$63/ISI_fec!D$63)</f>
        <v>0.45687117808248812</v>
      </c>
      <c r="E151" s="166">
        <f>IF(E$63=0,0,E$63/ISI_fec!E$63)</f>
        <v>0.45222541898881424</v>
      </c>
      <c r="F151" s="166">
        <f>IF(F$63=0,0,F$63/ISI_fec!F$63)</f>
        <v>0.45746003986540806</v>
      </c>
      <c r="G151" s="166">
        <f>IF(G$63=0,0,G$63/ISI_fec!G$63)</f>
        <v>0.46253393708440049</v>
      </c>
      <c r="H151" s="166">
        <f>IF(H$63=0,0,H$63/ISI_fec!H$63)</f>
        <v>0.46596140548699599</v>
      </c>
      <c r="I151" s="166">
        <f>IF(I$63=0,0,I$63/ISI_fec!I$63)</f>
        <v>0.47028400428850342</v>
      </c>
      <c r="J151" s="166">
        <f>IF(J$63=0,0,J$63/ISI_fec!J$63)</f>
        <v>0.47432211977527267</v>
      </c>
      <c r="K151" s="166">
        <f>IF(K$63=0,0,K$63/ISI_fec!K$63)</f>
        <v>0.47386034083854078</v>
      </c>
      <c r="L151" s="166">
        <f>IF(L$63=0,0,L$63/ISI_fec!L$63)</f>
        <v>0.4756851546454906</v>
      </c>
      <c r="M151" s="166">
        <f>IF(M$63=0,0,M$63/ISI_fec!M$63)</f>
        <v>0.4883133827463747</v>
      </c>
      <c r="N151" s="166">
        <f>IF(N$63=0,0,N$63/ISI_fec!N$63)</f>
        <v>0.48871221786804131</v>
      </c>
      <c r="O151" s="166">
        <f>IF(O$63=0,0,O$63/ISI_fec!O$63)</f>
        <v>0.49158417937331672</v>
      </c>
      <c r="P151" s="166">
        <f>IF(P$63=0,0,P$63/ISI_fec!P$63)</f>
        <v>0.49252498632745123</v>
      </c>
      <c r="Q151" s="166">
        <f>IF(Q$63=0,0,Q$63/ISI_fec!Q$63)</f>
        <v>0.48480627901569889</v>
      </c>
    </row>
    <row r="152" spans="1:17" x14ac:dyDescent="0.25">
      <c r="A152" s="127" t="s">
        <v>115</v>
      </c>
      <c r="B152" s="166">
        <f>IF(B$69=0,0,B$69/ISI_fec!B$69)</f>
        <v>0.63785214334714369</v>
      </c>
      <c r="C152" s="166">
        <f>IF(C$69=0,0,C$69/ISI_fec!C$69)</f>
        <v>0.63973018074094667</v>
      </c>
      <c r="D152" s="166">
        <f>IF(D$69=0,0,D$69/ISI_fec!D$69)</f>
        <v>0.64276533470919883</v>
      </c>
      <c r="E152" s="166">
        <f>IF(E$69=0,0,E$69/ISI_fec!E$69)</f>
        <v>0.64449487780360537</v>
      </c>
      <c r="F152" s="166">
        <f>IF(F$69=0,0,F$69/ISI_fec!F$69)</f>
        <v>0.65162938477586119</v>
      </c>
      <c r="G152" s="166">
        <f>IF(G$69=0,0,G$69/ISI_fec!G$69)</f>
        <v>0.65102198224685059</v>
      </c>
      <c r="H152" s="166">
        <f>IF(H$69=0,0,H$69/ISI_fec!H$69)</f>
        <v>0.65878122127860694</v>
      </c>
      <c r="I152" s="166">
        <f>IF(I$69=0,0,I$69/ISI_fec!I$69)</f>
        <v>0.66319058790382468</v>
      </c>
      <c r="J152" s="166">
        <f>IF(J$69=0,0,J$69/ISI_fec!J$69)</f>
        <v>0.66441614619411093</v>
      </c>
      <c r="K152" s="166">
        <f>IF(K$69=0,0,K$69/ISI_fec!K$69)</f>
        <v>0.66406176502207681</v>
      </c>
      <c r="L152" s="166">
        <f>IF(L$69=0,0,L$69/ISI_fec!L$69)</f>
        <v>0.66560470720866804</v>
      </c>
      <c r="M152" s="166">
        <f>IF(M$69=0,0,M$69/ISI_fec!M$69)</f>
        <v>0.66901785110701706</v>
      </c>
      <c r="N152" s="166">
        <f>IF(N$69=0,0,N$69/ISI_fec!N$69)</f>
        <v>0.66878463207256689</v>
      </c>
      <c r="O152" s="166">
        <f>IF(O$69=0,0,O$69/ISI_fec!O$69)</f>
        <v>0.67121772096089172</v>
      </c>
      <c r="P152" s="166">
        <f>IF(P$69=0,0,P$69/ISI_fec!P$69)</f>
        <v>0.67260440390879561</v>
      </c>
      <c r="Q152" s="166">
        <f>IF(Q$69=0,0,Q$69/ISI_fec!Q$69)</f>
        <v>0.67335322281281151</v>
      </c>
    </row>
    <row r="153" spans="1:17" x14ac:dyDescent="0.25">
      <c r="A153" s="127" t="s">
        <v>114</v>
      </c>
      <c r="B153" s="166">
        <f>IF(B$70=0,0,B$70/ISI_fec!B$70)</f>
        <v>0.49306753690271843</v>
      </c>
      <c r="C153" s="166">
        <f>IF(C$70=0,0,C$70/ISI_fec!C$70)</f>
        <v>0.49347086119118672</v>
      </c>
      <c r="D153" s="166">
        <f>IF(D$70=0,0,D$70/ISI_fec!D$70)</f>
        <v>0.49995069319915758</v>
      </c>
      <c r="E153" s="166">
        <f>IF(E$70=0,0,E$70/ISI_fec!E$70)</f>
        <v>0.50311541330277199</v>
      </c>
      <c r="F153" s="166">
        <f>IF(F$70=0,0,F$70/ISI_fec!F$70)</f>
        <v>0.5066955536826967</v>
      </c>
      <c r="G153" s="166">
        <f>IF(G$70=0,0,G$70/ISI_fec!G$70)</f>
        <v>0.50775743206938251</v>
      </c>
      <c r="H153" s="166">
        <f>IF(H$70=0,0,H$70/ISI_fec!H$70)</f>
        <v>0.51427633553919405</v>
      </c>
      <c r="I153" s="166">
        <f>IF(I$70=0,0,I$70/ISI_fec!I$70)</f>
        <v>0.52178608361866119</v>
      </c>
      <c r="J153" s="166">
        <f>IF(J$70=0,0,J$70/ISI_fec!J$70)</f>
        <v>0.52359403365642376</v>
      </c>
      <c r="K153" s="166">
        <f>IF(K$70=0,0,K$70/ISI_fec!K$70)</f>
        <v>0.52128918149845083</v>
      </c>
      <c r="L153" s="166">
        <f>IF(L$70=0,0,L$70/ISI_fec!L$70)</f>
        <v>0.52373012419336906</v>
      </c>
      <c r="M153" s="166">
        <f>IF(M$70=0,0,M$70/ISI_fec!M$70)</f>
        <v>0.530979654544389</v>
      </c>
      <c r="N153" s="166">
        <f>IF(N$70=0,0,N$70/ISI_fec!N$70)</f>
        <v>0.53028553291256675</v>
      </c>
      <c r="O153" s="166">
        <f>IF(O$70=0,0,O$70/ISI_fec!O$70)</f>
        <v>0.53261474658099972</v>
      </c>
      <c r="P153" s="166">
        <f>IF(P$70=0,0,P$70/ISI_fec!P$70)</f>
        <v>0.53332048130657916</v>
      </c>
      <c r="Q153" s="166">
        <f>IF(Q$70=0,0,Q$70/ISI_fec!Q$70)</f>
        <v>0.53444705035268802</v>
      </c>
    </row>
    <row r="154" spans="1:17" x14ac:dyDescent="0.25">
      <c r="A154" s="72" t="s">
        <v>113</v>
      </c>
      <c r="B154" s="165">
        <f>IF(B$77=0,0,B$77/ISI_fec!B$77)</f>
        <v>0.4603449160025454</v>
      </c>
      <c r="C154" s="165">
        <f>IF(C$77=0,0,C$77/ISI_fec!C$77)</f>
        <v>0.46141367207807593</v>
      </c>
      <c r="D154" s="165">
        <f>IF(D$77=0,0,D$77/ISI_fec!D$77)</f>
        <v>0.46568176341932566</v>
      </c>
      <c r="E154" s="165">
        <f>IF(E$77=0,0,E$77/ISI_fec!E$77)</f>
        <v>0.46606550506297173</v>
      </c>
      <c r="F154" s="165">
        <f>IF(F$77=0,0,F$77/ISI_fec!F$77)</f>
        <v>0.47268341672950093</v>
      </c>
      <c r="G154" s="165">
        <f>IF(G$77=0,0,G$77/ISI_fec!G$77)</f>
        <v>0.47847789699777782</v>
      </c>
      <c r="H154" s="165">
        <f>IF(H$77=0,0,H$77/ISI_fec!H$77)</f>
        <v>0.47991129065832039</v>
      </c>
      <c r="I154" s="165">
        <f>IF(I$77=0,0,I$77/ISI_fec!I$77)</f>
        <v>0.4879981565905181</v>
      </c>
      <c r="J154" s="165">
        <f>IF(J$77=0,0,J$77/ISI_fec!J$77)</f>
        <v>0.49298791780567669</v>
      </c>
      <c r="K154" s="165">
        <f>IF(K$77=0,0,K$77/ISI_fec!K$77)</f>
        <v>0.50306141075252253</v>
      </c>
      <c r="L154" s="165">
        <f>IF(L$77=0,0,L$77/ISI_fec!L$77)</f>
        <v>0.48977539972165424</v>
      </c>
      <c r="M154" s="165">
        <f>IF(M$77=0,0,M$77/ISI_fec!M$77)</f>
        <v>0.49920024948930969</v>
      </c>
      <c r="N154" s="165">
        <f>IF(N$77=0,0,N$77/ISI_fec!N$77)</f>
        <v>0.50587449302690557</v>
      </c>
      <c r="O154" s="165">
        <f>IF(O$77=0,0,O$77/ISI_fec!O$77)</f>
        <v>0.50203961129122909</v>
      </c>
      <c r="P154" s="165">
        <f>IF(P$77=0,0,P$77/ISI_fec!P$77)</f>
        <v>0.51132083252572891</v>
      </c>
      <c r="Q154" s="165">
        <f>IF(Q$77=0,0,Q$77/ISI_fec!Q$77)</f>
        <v>0.51500893951760629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2018-07-16T15:48:29Z</dcterms:created>
  <dcterms:modified xsi:type="dcterms:W3CDTF">2018-07-16T15:48:29Z</dcterms:modified>
</cp:coreProperties>
</file>